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1900" windowHeight="13425" activeTab="24"/>
  </bookViews>
  <sheets>
    <sheet name="15" sheetId="1" r:id="rId1"/>
    <sheet name="22" sheetId="6" r:id="rId2"/>
    <sheet name="24" sheetId="5" r:id="rId3"/>
    <sheet name="29" sheetId="2" r:id="rId4"/>
    <sheet name="30" sheetId="3" r:id="rId5"/>
    <sheet name="32" sheetId="4" r:id="rId6"/>
    <sheet name="8" sheetId="7" r:id="rId7"/>
    <sheet name="2" sheetId="8" r:id="rId8"/>
    <sheet name="1" sheetId="9" r:id="rId9"/>
    <sheet name="18" sheetId="10" r:id="rId10"/>
    <sheet name="23" sheetId="11" r:id="rId11"/>
    <sheet name="17" sheetId="12" r:id="rId12"/>
    <sheet name="28" sheetId="13" r:id="rId13"/>
    <sheet name="38" sheetId="14" r:id="rId14"/>
    <sheet name="27" sheetId="15" r:id="rId15"/>
    <sheet name="39" sheetId="16" r:id="rId16"/>
    <sheet name="34" sheetId="17" r:id="rId17"/>
    <sheet name="3" sheetId="18" r:id="rId18"/>
    <sheet name="36" sheetId="19" r:id="rId19"/>
    <sheet name="26" sheetId="20" r:id="rId20"/>
    <sheet name="31" sheetId="21" r:id="rId21"/>
    <sheet name="35" sheetId="22" r:id="rId22"/>
    <sheet name="37" sheetId="23" r:id="rId23"/>
    <sheet name="40" sheetId="24" r:id="rId24"/>
    <sheet name="33" sheetId="25" r:id="rId25"/>
  </sheets>
  <externalReferences>
    <externalReference r:id="rId26"/>
  </externalReferences>
  <calcPr calcId="125725"/>
</workbook>
</file>

<file path=xl/calcChain.xml><?xml version="1.0" encoding="utf-8"?>
<calcChain xmlns="http://schemas.openxmlformats.org/spreadsheetml/2006/main">
  <c r="W133" i="25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20" s="1"/>
  <c r="P6"/>
  <c r="M6"/>
  <c r="L6"/>
  <c r="K6"/>
  <c r="U21" s="1"/>
  <c r="B6"/>
  <c r="A6"/>
  <c r="D30" s="1"/>
  <c r="A3"/>
  <c r="H2"/>
  <c r="W133" i="24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20" s="1"/>
  <c r="P6"/>
  <c r="M6"/>
  <c r="L6"/>
  <c r="K6"/>
  <c r="U21" s="1"/>
  <c r="B6"/>
  <c r="A6"/>
  <c r="D32" s="1"/>
  <c r="A3"/>
  <c r="H2"/>
  <c r="W133" i="23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20" s="1"/>
  <c r="P6"/>
  <c r="M6"/>
  <c r="L6"/>
  <c r="K6"/>
  <c r="U21" s="1"/>
  <c r="B6"/>
  <c r="A6"/>
  <c r="D28" s="1"/>
  <c r="A3"/>
  <c r="H2"/>
  <c r="W133" i="22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20" s="1"/>
  <c r="P6"/>
  <c r="M6"/>
  <c r="L6"/>
  <c r="K6"/>
  <c r="U21" s="1"/>
  <c r="B6"/>
  <c r="A6"/>
  <c r="D32" s="1"/>
  <c r="A3"/>
  <c r="H2"/>
  <c r="W133" i="21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20" s="1"/>
  <c r="P6"/>
  <c r="M6"/>
  <c r="L6"/>
  <c r="K6"/>
  <c r="U21" s="1"/>
  <c r="B6"/>
  <c r="A6"/>
  <c r="D29" s="1"/>
  <c r="A3"/>
  <c r="H2"/>
  <c r="W133" i="20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19" s="1"/>
  <c r="P6"/>
  <c r="M6"/>
  <c r="L6"/>
  <c r="K6"/>
  <c r="B6"/>
  <c r="A6"/>
  <c r="A3"/>
  <c r="H2"/>
  <c r="W133" i="19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19" s="1"/>
  <c r="P6"/>
  <c r="M6"/>
  <c r="L6"/>
  <c r="K6"/>
  <c r="B6"/>
  <c r="A6"/>
  <c r="A3"/>
  <c r="H2"/>
  <c r="W133" i="18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19" s="1"/>
  <c r="P6"/>
  <c r="M6"/>
  <c r="L6"/>
  <c r="K6"/>
  <c r="B6"/>
  <c r="A6"/>
  <c r="A3"/>
  <c r="H2"/>
  <c r="W133" i="17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19" s="1"/>
  <c r="P6"/>
  <c r="M6"/>
  <c r="L6"/>
  <c r="K6"/>
  <c r="B6"/>
  <c r="A6"/>
  <c r="A3"/>
  <c r="H2"/>
  <c r="W133" i="16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20" s="1"/>
  <c r="P6"/>
  <c r="M6"/>
  <c r="L6"/>
  <c r="K6"/>
  <c r="U21" s="1"/>
  <c r="B6"/>
  <c r="A6"/>
  <c r="D32" s="1"/>
  <c r="A3"/>
  <c r="H2"/>
  <c r="W133" i="15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20" s="1"/>
  <c r="P6"/>
  <c r="M6"/>
  <c r="L6"/>
  <c r="K6"/>
  <c r="B6"/>
  <c r="A6"/>
  <c r="D32" s="1"/>
  <c r="A3"/>
  <c r="H2"/>
  <c r="W133" i="14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19" s="1"/>
  <c r="P6"/>
  <c r="M6"/>
  <c r="L6"/>
  <c r="K6"/>
  <c r="B6"/>
  <c r="A6"/>
  <c r="A3"/>
  <c r="H2"/>
  <c r="W133" i="13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19" s="1"/>
  <c r="P6"/>
  <c r="M6"/>
  <c r="L6"/>
  <c r="K6"/>
  <c r="B6"/>
  <c r="A6"/>
  <c r="A3"/>
  <c r="H2"/>
  <c r="W133" i="12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19" s="1"/>
  <c r="P6"/>
  <c r="M6"/>
  <c r="L6"/>
  <c r="K6"/>
  <c r="B6"/>
  <c r="A6"/>
  <c r="A3"/>
  <c r="H2"/>
  <c r="W133" i="11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19" s="1"/>
  <c r="P6"/>
  <c r="M6"/>
  <c r="L6"/>
  <c r="K6"/>
  <c r="B6"/>
  <c r="A6"/>
  <c r="A3"/>
  <c r="H2"/>
  <c r="W133" i="10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20" s="1"/>
  <c r="P6"/>
  <c r="M6"/>
  <c r="L6"/>
  <c r="K6"/>
  <c r="B6"/>
  <c r="A6"/>
  <c r="D32" s="1"/>
  <c r="A3"/>
  <c r="H2"/>
  <c r="W133" i="9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20" s="1"/>
  <c r="P6"/>
  <c r="M6"/>
  <c r="L6"/>
  <c r="K6"/>
  <c r="B6"/>
  <c r="A6"/>
  <c r="D28" s="1"/>
  <c r="A3"/>
  <c r="H2"/>
  <c r="W133" i="8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20" s="1"/>
  <c r="P6"/>
  <c r="M6"/>
  <c r="L6"/>
  <c r="K6"/>
  <c r="U21" s="1"/>
  <c r="B6"/>
  <c r="A6"/>
  <c r="D32" s="1"/>
  <c r="A3"/>
  <c r="H2"/>
  <c r="W133" i="7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19" s="1"/>
  <c r="P6"/>
  <c r="M6"/>
  <c r="L6"/>
  <c r="K6"/>
  <c r="B6"/>
  <c r="X6" s="1"/>
  <c r="A6"/>
  <c r="A3"/>
  <c r="H2"/>
  <c r="W133" i="6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20" s="1"/>
  <c r="P6"/>
  <c r="M6"/>
  <c r="L6"/>
  <c r="K6"/>
  <c r="U32" s="1"/>
  <c r="B6"/>
  <c r="A6"/>
  <c r="D32" s="1"/>
  <c r="A3"/>
  <c r="H2"/>
  <c r="W133" i="5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20" s="1"/>
  <c r="P6"/>
  <c r="M6"/>
  <c r="L6"/>
  <c r="K6"/>
  <c r="U21" s="1"/>
  <c r="B6"/>
  <c r="A6"/>
  <c r="D28" s="1"/>
  <c r="A3"/>
  <c r="H2"/>
  <c r="W133" i="3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19" s="1"/>
  <c r="P6"/>
  <c r="M6"/>
  <c r="L6"/>
  <c r="K6"/>
  <c r="B6"/>
  <c r="A6"/>
  <c r="A3"/>
  <c r="H2"/>
  <c r="W133" i="2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20" s="1"/>
  <c r="P6"/>
  <c r="M6"/>
  <c r="L6"/>
  <c r="K6"/>
  <c r="U21" s="1"/>
  <c r="B6"/>
  <c r="A6"/>
  <c r="A3"/>
  <c r="H2"/>
  <c r="W133" i="1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19" s="1"/>
  <c r="P6"/>
  <c r="M6"/>
  <c r="L6"/>
  <c r="K6"/>
  <c r="B6"/>
  <c r="A6"/>
  <c r="A3"/>
  <c r="H2"/>
  <c r="W133" i="4"/>
  <c r="T133"/>
  <c r="S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X76"/>
  <c r="W76"/>
  <c r="W75"/>
  <c r="W74"/>
  <c r="W73"/>
  <c r="W72"/>
  <c r="W71"/>
  <c r="W70"/>
  <c r="W69"/>
  <c r="W68"/>
  <c r="W67"/>
  <c r="W66"/>
  <c r="X65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X15"/>
  <c r="W15"/>
  <c r="W14"/>
  <c r="H14"/>
  <c r="W13"/>
  <c r="H13"/>
  <c r="X12"/>
  <c r="W12"/>
  <c r="H12"/>
  <c r="W11"/>
  <c r="H11"/>
  <c r="W10"/>
  <c r="H10"/>
  <c r="H9"/>
  <c r="G9"/>
  <c r="R6"/>
  <c r="Q6"/>
  <c r="X20" s="1"/>
  <c r="P6"/>
  <c r="M6"/>
  <c r="L6"/>
  <c r="K6"/>
  <c r="U21" s="1"/>
  <c r="B6"/>
  <c r="X6" s="1"/>
  <c r="A6"/>
  <c r="D27" s="1"/>
  <c r="A3"/>
  <c r="H2"/>
  <c r="E30" i="25" l="1"/>
  <c r="F30"/>
  <c r="X21"/>
  <c r="I137"/>
  <c r="D9"/>
  <c r="D10"/>
  <c r="D11"/>
  <c r="D12"/>
  <c r="D17"/>
  <c r="D18"/>
  <c r="D19"/>
  <c r="X19"/>
  <c r="U20"/>
  <c r="D21"/>
  <c r="D22"/>
  <c r="D23"/>
  <c r="D24"/>
  <c r="D25"/>
  <c r="D26"/>
  <c r="D27"/>
  <c r="D28"/>
  <c r="D29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76"/>
  <c r="D75"/>
  <c r="D74"/>
  <c r="D73"/>
  <c r="D72"/>
  <c r="D71"/>
  <c r="D70"/>
  <c r="D69"/>
  <c r="D68"/>
  <c r="D67"/>
  <c r="D66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32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76"/>
  <c r="U75"/>
  <c r="U74"/>
  <c r="U73"/>
  <c r="U72"/>
  <c r="U71"/>
  <c r="U70"/>
  <c r="U69"/>
  <c r="U68"/>
  <c r="U67"/>
  <c r="U66"/>
  <c r="U82"/>
  <c r="U81"/>
  <c r="U80"/>
  <c r="U79"/>
  <c r="U78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X6"/>
  <c r="I9"/>
  <c r="J9" s="1"/>
  <c r="D13"/>
  <c r="D14"/>
  <c r="D15"/>
  <c r="D16"/>
  <c r="U18"/>
  <c r="U19"/>
  <c r="D20"/>
  <c r="U22"/>
  <c r="U23"/>
  <c r="U24"/>
  <c r="U25"/>
  <c r="U26"/>
  <c r="U27"/>
  <c r="U28"/>
  <c r="U29"/>
  <c r="F32" i="24"/>
  <c r="E32"/>
  <c r="X21"/>
  <c r="I137"/>
  <c r="D9"/>
  <c r="D10"/>
  <c r="D11"/>
  <c r="D12"/>
  <c r="D17"/>
  <c r="D18"/>
  <c r="D19"/>
  <c r="X19"/>
  <c r="U20"/>
  <c r="D21"/>
  <c r="D22"/>
  <c r="D23"/>
  <c r="D24"/>
  <c r="D25"/>
  <c r="D26"/>
  <c r="D27"/>
  <c r="D28"/>
  <c r="D29"/>
  <c r="D30"/>
  <c r="D31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76"/>
  <c r="D75"/>
  <c r="D74"/>
  <c r="D73"/>
  <c r="D72"/>
  <c r="D71"/>
  <c r="D70"/>
  <c r="D69"/>
  <c r="D68"/>
  <c r="D67"/>
  <c r="D66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32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76"/>
  <c r="U75"/>
  <c r="U74"/>
  <c r="U73"/>
  <c r="U72"/>
  <c r="U71"/>
  <c r="U70"/>
  <c r="U69"/>
  <c r="U68"/>
  <c r="U67"/>
  <c r="U66"/>
  <c r="U81"/>
  <c r="U80"/>
  <c r="U79"/>
  <c r="U78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X6"/>
  <c r="I9"/>
  <c r="J9" s="1"/>
  <c r="D13"/>
  <c r="D14"/>
  <c r="D15"/>
  <c r="D16"/>
  <c r="U18"/>
  <c r="U19"/>
  <c r="D20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E28" i="23"/>
  <c r="F28"/>
  <c r="X21"/>
  <c r="I137"/>
  <c r="D9"/>
  <c r="D10"/>
  <c r="D11"/>
  <c r="D12"/>
  <c r="D17"/>
  <c r="D18"/>
  <c r="D19"/>
  <c r="X19"/>
  <c r="U20"/>
  <c r="D21"/>
  <c r="D22"/>
  <c r="D23"/>
  <c r="D24"/>
  <c r="D25"/>
  <c r="D26"/>
  <c r="D27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76"/>
  <c r="D75"/>
  <c r="D74"/>
  <c r="D73"/>
  <c r="D72"/>
  <c r="D71"/>
  <c r="D70"/>
  <c r="D69"/>
  <c r="D68"/>
  <c r="D67"/>
  <c r="D66"/>
  <c r="D80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32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79"/>
  <c r="U78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80"/>
  <c r="U76"/>
  <c r="U75"/>
  <c r="U74"/>
  <c r="U73"/>
  <c r="U72"/>
  <c r="U71"/>
  <c r="U70"/>
  <c r="U69"/>
  <c r="U68"/>
  <c r="U67"/>
  <c r="U66"/>
  <c r="X6"/>
  <c r="I9"/>
  <c r="J9" s="1"/>
  <c r="D13"/>
  <c r="D14"/>
  <c r="D15"/>
  <c r="D16"/>
  <c r="U18"/>
  <c r="U19"/>
  <c r="D20"/>
  <c r="U22"/>
  <c r="U23"/>
  <c r="U24"/>
  <c r="U25"/>
  <c r="U26"/>
  <c r="U27"/>
  <c r="U28"/>
  <c r="E32" i="22"/>
  <c r="F32"/>
  <c r="X21"/>
  <c r="I137"/>
  <c r="D9"/>
  <c r="D10"/>
  <c r="D11"/>
  <c r="D12"/>
  <c r="D17"/>
  <c r="D18"/>
  <c r="D19"/>
  <c r="X19"/>
  <c r="U20"/>
  <c r="D21"/>
  <c r="D22"/>
  <c r="D23"/>
  <c r="D24"/>
  <c r="D25"/>
  <c r="D26"/>
  <c r="D27"/>
  <c r="D28"/>
  <c r="D29"/>
  <c r="D30"/>
  <c r="D31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76"/>
  <c r="D75"/>
  <c r="D74"/>
  <c r="D73"/>
  <c r="D72"/>
  <c r="D71"/>
  <c r="D70"/>
  <c r="D69"/>
  <c r="D68"/>
  <c r="D67"/>
  <c r="D66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32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76"/>
  <c r="U75"/>
  <c r="U74"/>
  <c r="U73"/>
  <c r="U72"/>
  <c r="U71"/>
  <c r="U70"/>
  <c r="U69"/>
  <c r="U68"/>
  <c r="U67"/>
  <c r="U66"/>
  <c r="U82"/>
  <c r="U81"/>
  <c r="U80"/>
  <c r="U79"/>
  <c r="U78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X6"/>
  <c r="I9"/>
  <c r="J9" s="1"/>
  <c r="D13"/>
  <c r="D14"/>
  <c r="D15"/>
  <c r="D16"/>
  <c r="U18"/>
  <c r="U19"/>
  <c r="D20"/>
  <c r="U22"/>
  <c r="U23"/>
  <c r="U24"/>
  <c r="U25"/>
  <c r="U26"/>
  <c r="U27"/>
  <c r="U28"/>
  <c r="U29"/>
  <c r="U30"/>
  <c r="U31"/>
  <c r="U21" i="9"/>
  <c r="U21" i="15"/>
  <c r="F29" i="21"/>
  <c r="E29"/>
  <c r="X21"/>
  <c r="I137"/>
  <c r="D9"/>
  <c r="D10"/>
  <c r="D11"/>
  <c r="D12"/>
  <c r="D17"/>
  <c r="D18"/>
  <c r="D19"/>
  <c r="X19"/>
  <c r="U20"/>
  <c r="D21"/>
  <c r="D22"/>
  <c r="D23"/>
  <c r="D24"/>
  <c r="D25"/>
  <c r="D26"/>
  <c r="D27"/>
  <c r="D28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76"/>
  <c r="D75"/>
  <c r="D74"/>
  <c r="D73"/>
  <c r="D72"/>
  <c r="D71"/>
  <c r="D70"/>
  <c r="D69"/>
  <c r="D68"/>
  <c r="D67"/>
  <c r="D66"/>
  <c r="D80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32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76"/>
  <c r="U75"/>
  <c r="U74"/>
  <c r="U73"/>
  <c r="U72"/>
  <c r="U71"/>
  <c r="U70"/>
  <c r="U69"/>
  <c r="U68"/>
  <c r="U67"/>
  <c r="U66"/>
  <c r="X6"/>
  <c r="I9"/>
  <c r="J9" s="1"/>
  <c r="D13"/>
  <c r="D14"/>
  <c r="D15"/>
  <c r="D16"/>
  <c r="U18"/>
  <c r="U19"/>
  <c r="D20"/>
  <c r="U22"/>
  <c r="U23"/>
  <c r="U24"/>
  <c r="U25"/>
  <c r="U26"/>
  <c r="U27"/>
  <c r="U28"/>
  <c r="D133" i="20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76"/>
  <c r="D75"/>
  <c r="D74"/>
  <c r="D73"/>
  <c r="D72"/>
  <c r="D71"/>
  <c r="D70"/>
  <c r="D69"/>
  <c r="D68"/>
  <c r="D67"/>
  <c r="D66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32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6"/>
  <c r="U75"/>
  <c r="U74"/>
  <c r="U73"/>
  <c r="U72"/>
  <c r="U71"/>
  <c r="U70"/>
  <c r="U69"/>
  <c r="U68"/>
  <c r="U67"/>
  <c r="U66"/>
  <c r="U79"/>
  <c r="U78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X6"/>
  <c r="I9"/>
  <c r="J9" s="1"/>
  <c r="D13"/>
  <c r="D14"/>
  <c r="D15"/>
  <c r="D16"/>
  <c r="U18"/>
  <c r="U19"/>
  <c r="D20"/>
  <c r="X20"/>
  <c r="X21" s="1"/>
  <c r="U22"/>
  <c r="U23"/>
  <c r="U24"/>
  <c r="U25"/>
  <c r="U26"/>
  <c r="I137"/>
  <c r="D9"/>
  <c r="D10"/>
  <c r="D11"/>
  <c r="D12"/>
  <c r="D17"/>
  <c r="D18"/>
  <c r="D19"/>
  <c r="U20"/>
  <c r="D21"/>
  <c r="U21"/>
  <c r="D22"/>
  <c r="D23"/>
  <c r="D24"/>
  <c r="D25"/>
  <c r="D26"/>
  <c r="D27"/>
  <c r="D133" i="19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76"/>
  <c r="D75"/>
  <c r="D74"/>
  <c r="D73"/>
  <c r="D72"/>
  <c r="D71"/>
  <c r="D70"/>
  <c r="D69"/>
  <c r="D68"/>
  <c r="D67"/>
  <c r="D66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32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76"/>
  <c r="U75"/>
  <c r="U74"/>
  <c r="U73"/>
  <c r="U72"/>
  <c r="U71"/>
  <c r="U70"/>
  <c r="U69"/>
  <c r="U68"/>
  <c r="U67"/>
  <c r="U66"/>
  <c r="U82"/>
  <c r="U81"/>
  <c r="U80"/>
  <c r="U79"/>
  <c r="U78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X6"/>
  <c r="I9"/>
  <c r="J9" s="1"/>
  <c r="D13"/>
  <c r="D14"/>
  <c r="D15"/>
  <c r="D16"/>
  <c r="U18"/>
  <c r="U19"/>
  <c r="D20"/>
  <c r="X20"/>
  <c r="X21" s="1"/>
  <c r="U22"/>
  <c r="U23"/>
  <c r="U24"/>
  <c r="U25"/>
  <c r="U26"/>
  <c r="U27"/>
  <c r="U28"/>
  <c r="U29"/>
  <c r="U30"/>
  <c r="U31"/>
  <c r="I137"/>
  <c r="D9"/>
  <c r="D10"/>
  <c r="D11"/>
  <c r="D12"/>
  <c r="D17"/>
  <c r="D18"/>
  <c r="D19"/>
  <c r="U20"/>
  <c r="D21"/>
  <c r="U21"/>
  <c r="D22"/>
  <c r="D23"/>
  <c r="D24"/>
  <c r="D25"/>
  <c r="D26"/>
  <c r="D27"/>
  <c r="D28"/>
  <c r="D29"/>
  <c r="D30"/>
  <c r="D31"/>
  <c r="D32"/>
  <c r="D133" i="18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76"/>
  <c r="D75"/>
  <c r="D74"/>
  <c r="D73"/>
  <c r="D72"/>
  <c r="D71"/>
  <c r="D70"/>
  <c r="D69"/>
  <c r="D68"/>
  <c r="D67"/>
  <c r="D66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32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76"/>
  <c r="U75"/>
  <c r="U74"/>
  <c r="U73"/>
  <c r="U72"/>
  <c r="U71"/>
  <c r="U70"/>
  <c r="U69"/>
  <c r="U68"/>
  <c r="U67"/>
  <c r="U66"/>
  <c r="U82"/>
  <c r="U81"/>
  <c r="U80"/>
  <c r="U79"/>
  <c r="U78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X6"/>
  <c r="I9"/>
  <c r="J9" s="1"/>
  <c r="D13"/>
  <c r="D14"/>
  <c r="D15"/>
  <c r="D16"/>
  <c r="U18"/>
  <c r="U19"/>
  <c r="D20"/>
  <c r="X20"/>
  <c r="X21" s="1"/>
  <c r="U22"/>
  <c r="U23"/>
  <c r="U24"/>
  <c r="U25"/>
  <c r="U26"/>
  <c r="U27"/>
  <c r="U28"/>
  <c r="U29"/>
  <c r="U30"/>
  <c r="U31"/>
  <c r="I137"/>
  <c r="D9"/>
  <c r="D10"/>
  <c r="D11"/>
  <c r="D12"/>
  <c r="D17"/>
  <c r="D18"/>
  <c r="D19"/>
  <c r="U20"/>
  <c r="D21"/>
  <c r="U21"/>
  <c r="D22"/>
  <c r="D23"/>
  <c r="D24"/>
  <c r="D25"/>
  <c r="D26"/>
  <c r="D27"/>
  <c r="D28"/>
  <c r="D29"/>
  <c r="D30"/>
  <c r="D31"/>
  <c r="D32"/>
  <c r="D133" i="17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76"/>
  <c r="D75"/>
  <c r="D74"/>
  <c r="D73"/>
  <c r="D72"/>
  <c r="D71"/>
  <c r="D70"/>
  <c r="D69"/>
  <c r="D68"/>
  <c r="D67"/>
  <c r="D66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32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6"/>
  <c r="U75"/>
  <c r="U74"/>
  <c r="U73"/>
  <c r="U72"/>
  <c r="U71"/>
  <c r="U70"/>
  <c r="U69"/>
  <c r="U68"/>
  <c r="U67"/>
  <c r="U66"/>
  <c r="U78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X6"/>
  <c r="I9"/>
  <c r="J9" s="1"/>
  <c r="D13"/>
  <c r="D14"/>
  <c r="D15"/>
  <c r="D16"/>
  <c r="U18"/>
  <c r="U19"/>
  <c r="D20"/>
  <c r="X20"/>
  <c r="X21" s="1"/>
  <c r="U22"/>
  <c r="U23"/>
  <c r="U24"/>
  <c r="U25"/>
  <c r="U26"/>
  <c r="I137"/>
  <c r="D9"/>
  <c r="D10"/>
  <c r="D11"/>
  <c r="D12"/>
  <c r="D17"/>
  <c r="D18"/>
  <c r="D19"/>
  <c r="U20"/>
  <c r="D21"/>
  <c r="U21"/>
  <c r="D22"/>
  <c r="D23"/>
  <c r="D24"/>
  <c r="D25"/>
  <c r="D26"/>
  <c r="D27"/>
  <c r="F32" i="16"/>
  <c r="E32"/>
  <c r="X21"/>
  <c r="I137"/>
  <c r="D9"/>
  <c r="D10"/>
  <c r="D11"/>
  <c r="D12"/>
  <c r="D17"/>
  <c r="D18"/>
  <c r="D19"/>
  <c r="X19"/>
  <c r="U20"/>
  <c r="D21"/>
  <c r="D22"/>
  <c r="D23"/>
  <c r="D24"/>
  <c r="D25"/>
  <c r="D26"/>
  <c r="D27"/>
  <c r="D28"/>
  <c r="D29"/>
  <c r="D30"/>
  <c r="D31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76"/>
  <c r="D75"/>
  <c r="D74"/>
  <c r="D73"/>
  <c r="D72"/>
  <c r="D71"/>
  <c r="D70"/>
  <c r="D69"/>
  <c r="D68"/>
  <c r="D67"/>
  <c r="D66"/>
  <c r="D83"/>
  <c r="D82"/>
  <c r="D81"/>
  <c r="D80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32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76"/>
  <c r="U75"/>
  <c r="U74"/>
  <c r="U73"/>
  <c r="U72"/>
  <c r="U71"/>
  <c r="U70"/>
  <c r="U69"/>
  <c r="U68"/>
  <c r="U67"/>
  <c r="U66"/>
  <c r="X6"/>
  <c r="I9"/>
  <c r="J9" s="1"/>
  <c r="D13"/>
  <c r="D14"/>
  <c r="D15"/>
  <c r="D16"/>
  <c r="U18"/>
  <c r="U19"/>
  <c r="D20"/>
  <c r="U22"/>
  <c r="U23"/>
  <c r="U24"/>
  <c r="U25"/>
  <c r="U26"/>
  <c r="U27"/>
  <c r="U28"/>
  <c r="U29"/>
  <c r="U30"/>
  <c r="U31"/>
  <c r="E32" i="15"/>
  <c r="F32"/>
  <c r="X21"/>
  <c r="I137"/>
  <c r="D9"/>
  <c r="D10"/>
  <c r="D11"/>
  <c r="D12"/>
  <c r="D17"/>
  <c r="D18"/>
  <c r="D19"/>
  <c r="X19"/>
  <c r="U20"/>
  <c r="D21"/>
  <c r="D22"/>
  <c r="D23"/>
  <c r="D24"/>
  <c r="D25"/>
  <c r="D26"/>
  <c r="D27"/>
  <c r="D28"/>
  <c r="D29"/>
  <c r="D30"/>
  <c r="D31"/>
  <c r="M83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76"/>
  <c r="D75"/>
  <c r="D74"/>
  <c r="D73"/>
  <c r="D72"/>
  <c r="D71"/>
  <c r="D70"/>
  <c r="D69"/>
  <c r="D68"/>
  <c r="D67"/>
  <c r="D66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32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76"/>
  <c r="U75"/>
  <c r="U74"/>
  <c r="U73"/>
  <c r="U72"/>
  <c r="U71"/>
  <c r="U70"/>
  <c r="U69"/>
  <c r="U68"/>
  <c r="U67"/>
  <c r="U66"/>
  <c r="U84"/>
  <c r="U83"/>
  <c r="U82"/>
  <c r="U81"/>
  <c r="U80"/>
  <c r="U79"/>
  <c r="U78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X6"/>
  <c r="I9"/>
  <c r="J9" s="1"/>
  <c r="D13"/>
  <c r="D14"/>
  <c r="D15"/>
  <c r="D16"/>
  <c r="U18"/>
  <c r="U19"/>
  <c r="D20"/>
  <c r="U22"/>
  <c r="U23"/>
  <c r="U24"/>
  <c r="U25"/>
  <c r="U26"/>
  <c r="U27"/>
  <c r="U28"/>
  <c r="U29"/>
  <c r="U30"/>
  <c r="U31"/>
  <c r="M84"/>
  <c r="N84" s="1"/>
  <c r="G84" s="1"/>
  <c r="M108"/>
  <c r="N108" s="1"/>
  <c r="G108" s="1"/>
  <c r="U21" i="10"/>
  <c r="D133" i="14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76"/>
  <c r="D75"/>
  <c r="D74"/>
  <c r="D73"/>
  <c r="D72"/>
  <c r="D71"/>
  <c r="D70"/>
  <c r="D69"/>
  <c r="D68"/>
  <c r="D67"/>
  <c r="D66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32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76"/>
  <c r="U75"/>
  <c r="U74"/>
  <c r="U73"/>
  <c r="U72"/>
  <c r="U71"/>
  <c r="U70"/>
  <c r="U69"/>
  <c r="U68"/>
  <c r="U67"/>
  <c r="U66"/>
  <c r="U82"/>
  <c r="U81"/>
  <c r="U80"/>
  <c r="U79"/>
  <c r="U78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X6"/>
  <c r="I9"/>
  <c r="J9" s="1"/>
  <c r="D13"/>
  <c r="D14"/>
  <c r="D15"/>
  <c r="D16"/>
  <c r="U18"/>
  <c r="U19"/>
  <c r="D20"/>
  <c r="X20"/>
  <c r="X21" s="1"/>
  <c r="U22"/>
  <c r="U23"/>
  <c r="U24"/>
  <c r="U25"/>
  <c r="U26"/>
  <c r="U27"/>
  <c r="U28"/>
  <c r="U29"/>
  <c r="U30"/>
  <c r="U31"/>
  <c r="I137"/>
  <c r="D9"/>
  <c r="D10"/>
  <c r="D11"/>
  <c r="D12"/>
  <c r="D17"/>
  <c r="D18"/>
  <c r="D19"/>
  <c r="U20"/>
  <c r="D21"/>
  <c r="U21"/>
  <c r="D22"/>
  <c r="D23"/>
  <c r="D24"/>
  <c r="D25"/>
  <c r="D26"/>
  <c r="D27"/>
  <c r="D28"/>
  <c r="D29"/>
  <c r="D30"/>
  <c r="D31"/>
  <c r="D32"/>
  <c r="D133" i="1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6"/>
  <c r="D75"/>
  <c r="D74"/>
  <c r="D73"/>
  <c r="D72"/>
  <c r="D71"/>
  <c r="D70"/>
  <c r="D69"/>
  <c r="D68"/>
  <c r="D67"/>
  <c r="D66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32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76"/>
  <c r="U75"/>
  <c r="U74"/>
  <c r="U73"/>
  <c r="U72"/>
  <c r="U71"/>
  <c r="U70"/>
  <c r="U69"/>
  <c r="U68"/>
  <c r="U67"/>
  <c r="U66"/>
  <c r="X6"/>
  <c r="I9"/>
  <c r="J9" s="1"/>
  <c r="D13"/>
  <c r="D14"/>
  <c r="D15"/>
  <c r="D16"/>
  <c r="U18"/>
  <c r="U19"/>
  <c r="D20"/>
  <c r="X20"/>
  <c r="X21" s="1"/>
  <c r="U22"/>
  <c r="U23"/>
  <c r="U24"/>
  <c r="U25"/>
  <c r="U26"/>
  <c r="U27"/>
  <c r="I137"/>
  <c r="D9"/>
  <c r="D10"/>
  <c r="D11"/>
  <c r="D12"/>
  <c r="D17"/>
  <c r="D18"/>
  <c r="D19"/>
  <c r="U20"/>
  <c r="D21"/>
  <c r="U21"/>
  <c r="D22"/>
  <c r="D23"/>
  <c r="D24"/>
  <c r="D25"/>
  <c r="D26"/>
  <c r="D27"/>
  <c r="D28"/>
  <c r="D133" i="12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76"/>
  <c r="D75"/>
  <c r="D74"/>
  <c r="D73"/>
  <c r="D72"/>
  <c r="D71"/>
  <c r="D70"/>
  <c r="D69"/>
  <c r="D68"/>
  <c r="D67"/>
  <c r="D66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32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76"/>
  <c r="U75"/>
  <c r="U74"/>
  <c r="U73"/>
  <c r="U72"/>
  <c r="U71"/>
  <c r="U70"/>
  <c r="U69"/>
  <c r="U68"/>
  <c r="U67"/>
  <c r="U66"/>
  <c r="U83"/>
  <c r="U82"/>
  <c r="U81"/>
  <c r="U80"/>
  <c r="U79"/>
  <c r="U78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X6"/>
  <c r="I9"/>
  <c r="J9" s="1"/>
  <c r="D13"/>
  <c r="D14"/>
  <c r="D15"/>
  <c r="D16"/>
  <c r="U18"/>
  <c r="U19"/>
  <c r="D20"/>
  <c r="X20"/>
  <c r="X21" s="1"/>
  <c r="U22"/>
  <c r="U23"/>
  <c r="U24"/>
  <c r="U25"/>
  <c r="U26"/>
  <c r="U27"/>
  <c r="U28"/>
  <c r="U29"/>
  <c r="U30"/>
  <c r="U31"/>
  <c r="I137"/>
  <c r="D9"/>
  <c r="D10"/>
  <c r="D11"/>
  <c r="D12"/>
  <c r="D17"/>
  <c r="D18"/>
  <c r="D19"/>
  <c r="U20"/>
  <c r="D21"/>
  <c r="U21"/>
  <c r="D22"/>
  <c r="D23"/>
  <c r="D24"/>
  <c r="D25"/>
  <c r="D26"/>
  <c r="D27"/>
  <c r="D28"/>
  <c r="D29"/>
  <c r="D30"/>
  <c r="D31"/>
  <c r="D32"/>
  <c r="D133" i="11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76"/>
  <c r="D75"/>
  <c r="D74"/>
  <c r="D73"/>
  <c r="D72"/>
  <c r="D71"/>
  <c r="D70"/>
  <c r="D69"/>
  <c r="D68"/>
  <c r="D67"/>
  <c r="D66"/>
  <c r="D83"/>
  <c r="D82"/>
  <c r="D81"/>
  <c r="D80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32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76"/>
  <c r="U75"/>
  <c r="U74"/>
  <c r="U73"/>
  <c r="U72"/>
  <c r="U71"/>
  <c r="U70"/>
  <c r="U69"/>
  <c r="U68"/>
  <c r="U67"/>
  <c r="U66"/>
  <c r="X6"/>
  <c r="I9"/>
  <c r="J9" s="1"/>
  <c r="D13"/>
  <c r="D14"/>
  <c r="D15"/>
  <c r="D16"/>
  <c r="U18"/>
  <c r="U19"/>
  <c r="D20"/>
  <c r="X20"/>
  <c r="X21" s="1"/>
  <c r="U22"/>
  <c r="U23"/>
  <c r="U24"/>
  <c r="U25"/>
  <c r="U26"/>
  <c r="U27"/>
  <c r="U28"/>
  <c r="U29"/>
  <c r="U30"/>
  <c r="U31"/>
  <c r="I137"/>
  <c r="D9"/>
  <c r="D10"/>
  <c r="D11"/>
  <c r="D12"/>
  <c r="D17"/>
  <c r="D18"/>
  <c r="D19"/>
  <c r="U20"/>
  <c r="D21"/>
  <c r="U21"/>
  <c r="D22"/>
  <c r="D23"/>
  <c r="D24"/>
  <c r="D25"/>
  <c r="D26"/>
  <c r="D27"/>
  <c r="D28"/>
  <c r="D29"/>
  <c r="D30"/>
  <c r="D31"/>
  <c r="D32"/>
  <c r="E32" i="10"/>
  <c r="F32"/>
  <c r="X21"/>
  <c r="I137"/>
  <c r="D9"/>
  <c r="D10"/>
  <c r="D11"/>
  <c r="D12"/>
  <c r="D17"/>
  <c r="D18"/>
  <c r="D19"/>
  <c r="X19"/>
  <c r="U20"/>
  <c r="D21"/>
  <c r="D22"/>
  <c r="D23"/>
  <c r="D24"/>
  <c r="D25"/>
  <c r="D26"/>
  <c r="D27"/>
  <c r="D28"/>
  <c r="D29"/>
  <c r="D30"/>
  <c r="D31"/>
  <c r="M83"/>
  <c r="N83" s="1"/>
  <c r="G83" s="1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76"/>
  <c r="D75"/>
  <c r="D74"/>
  <c r="D73"/>
  <c r="D72"/>
  <c r="D71"/>
  <c r="D70"/>
  <c r="D69"/>
  <c r="D68"/>
  <c r="D67"/>
  <c r="D66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32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76"/>
  <c r="U75"/>
  <c r="U74"/>
  <c r="U73"/>
  <c r="U72"/>
  <c r="U71"/>
  <c r="U70"/>
  <c r="U69"/>
  <c r="U68"/>
  <c r="U67"/>
  <c r="U66"/>
  <c r="U84"/>
  <c r="U83"/>
  <c r="U82"/>
  <c r="U81"/>
  <c r="U80"/>
  <c r="U79"/>
  <c r="U78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X6"/>
  <c r="I9"/>
  <c r="J9" s="1"/>
  <c r="D13"/>
  <c r="D14"/>
  <c r="D15"/>
  <c r="D16"/>
  <c r="U18"/>
  <c r="U19"/>
  <c r="D20"/>
  <c r="U22"/>
  <c r="U23"/>
  <c r="U24"/>
  <c r="U25"/>
  <c r="U26"/>
  <c r="U27"/>
  <c r="U28"/>
  <c r="U29"/>
  <c r="U30"/>
  <c r="U31"/>
  <c r="M108"/>
  <c r="N108" s="1"/>
  <c r="G108" s="1"/>
  <c r="E28" i="9"/>
  <c r="F28"/>
  <c r="X21"/>
  <c r="I137"/>
  <c r="D9"/>
  <c r="D10"/>
  <c r="D11"/>
  <c r="D12"/>
  <c r="D17"/>
  <c r="D18"/>
  <c r="D19"/>
  <c r="X19"/>
  <c r="U20"/>
  <c r="D21"/>
  <c r="D22"/>
  <c r="D23"/>
  <c r="D24"/>
  <c r="D25"/>
  <c r="D26"/>
  <c r="D27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76"/>
  <c r="D75"/>
  <c r="D74"/>
  <c r="D73"/>
  <c r="D72"/>
  <c r="D71"/>
  <c r="D70"/>
  <c r="D69"/>
  <c r="D68"/>
  <c r="D67"/>
  <c r="D66"/>
  <c r="D80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32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76"/>
  <c r="U75"/>
  <c r="U74"/>
  <c r="U73"/>
  <c r="U72"/>
  <c r="U71"/>
  <c r="U70"/>
  <c r="U69"/>
  <c r="U68"/>
  <c r="U67"/>
  <c r="U66"/>
  <c r="X6"/>
  <c r="I9"/>
  <c r="J9" s="1"/>
  <c r="D13"/>
  <c r="D14"/>
  <c r="D15"/>
  <c r="D16"/>
  <c r="U18"/>
  <c r="U19"/>
  <c r="D20"/>
  <c r="U22"/>
  <c r="U23"/>
  <c r="U24"/>
  <c r="U25"/>
  <c r="U26"/>
  <c r="U27"/>
  <c r="E32" i="8"/>
  <c r="F32"/>
  <c r="X21"/>
  <c r="I137"/>
  <c r="D9"/>
  <c r="D10"/>
  <c r="D11"/>
  <c r="D12"/>
  <c r="D17"/>
  <c r="D18"/>
  <c r="D19"/>
  <c r="X19"/>
  <c r="U20"/>
  <c r="D21"/>
  <c r="D22"/>
  <c r="D23"/>
  <c r="D24"/>
  <c r="D25"/>
  <c r="D26"/>
  <c r="D27"/>
  <c r="D28"/>
  <c r="D29"/>
  <c r="D30"/>
  <c r="D31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76"/>
  <c r="D75"/>
  <c r="D74"/>
  <c r="D73"/>
  <c r="D72"/>
  <c r="D71"/>
  <c r="D70"/>
  <c r="D69"/>
  <c r="D68"/>
  <c r="D67"/>
  <c r="D66"/>
  <c r="D83"/>
  <c r="D82"/>
  <c r="D81"/>
  <c r="D80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32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2"/>
  <c r="U81"/>
  <c r="U80"/>
  <c r="U79"/>
  <c r="U78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84"/>
  <c r="U83"/>
  <c r="U76"/>
  <c r="U75"/>
  <c r="U74"/>
  <c r="U73"/>
  <c r="U72"/>
  <c r="U71"/>
  <c r="U70"/>
  <c r="U69"/>
  <c r="U68"/>
  <c r="U67"/>
  <c r="U66"/>
  <c r="X6"/>
  <c r="I9"/>
  <c r="J9" s="1"/>
  <c r="D13"/>
  <c r="D14"/>
  <c r="D15"/>
  <c r="D16"/>
  <c r="U18"/>
  <c r="U19"/>
  <c r="D20"/>
  <c r="U22"/>
  <c r="U23"/>
  <c r="U24"/>
  <c r="U25"/>
  <c r="U26"/>
  <c r="U27"/>
  <c r="U28"/>
  <c r="U29"/>
  <c r="U30"/>
  <c r="U31"/>
  <c r="M108"/>
  <c r="N108" s="1"/>
  <c r="G108" s="1"/>
  <c r="D133" i="7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76"/>
  <c r="D75"/>
  <c r="D74"/>
  <c r="D73"/>
  <c r="D72"/>
  <c r="D71"/>
  <c r="D70"/>
  <c r="D69"/>
  <c r="D68"/>
  <c r="D67"/>
  <c r="D66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32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6"/>
  <c r="U75"/>
  <c r="U74"/>
  <c r="U73"/>
  <c r="U72"/>
  <c r="U71"/>
  <c r="U70"/>
  <c r="U69"/>
  <c r="U68"/>
  <c r="U67"/>
  <c r="U66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I9"/>
  <c r="J9" s="1"/>
  <c r="D13"/>
  <c r="D14"/>
  <c r="D15"/>
  <c r="D16"/>
  <c r="U18"/>
  <c r="U19"/>
  <c r="D20"/>
  <c r="X20"/>
  <c r="X21" s="1"/>
  <c r="U22"/>
  <c r="U23"/>
  <c r="U24"/>
  <c r="D26"/>
  <c r="D28"/>
  <c r="I137"/>
  <c r="D9"/>
  <c r="D10"/>
  <c r="D11"/>
  <c r="D12"/>
  <c r="D17"/>
  <c r="D18"/>
  <c r="D19"/>
  <c r="U20"/>
  <c r="D21"/>
  <c r="U21"/>
  <c r="D22"/>
  <c r="D23"/>
  <c r="D24"/>
  <c r="D25"/>
  <c r="D27"/>
  <c r="D29"/>
  <c r="E32" i="6"/>
  <c r="F32"/>
  <c r="X21"/>
  <c r="I137"/>
  <c r="D9"/>
  <c r="D10"/>
  <c r="D11"/>
  <c r="D12"/>
  <c r="D17"/>
  <c r="D18"/>
  <c r="D19"/>
  <c r="X19"/>
  <c r="U20"/>
  <c r="D21"/>
  <c r="U21"/>
  <c r="D22"/>
  <c r="D23"/>
  <c r="D24"/>
  <c r="D25"/>
  <c r="D26"/>
  <c r="D27"/>
  <c r="D28"/>
  <c r="D29"/>
  <c r="D30"/>
  <c r="D31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76"/>
  <c r="D75"/>
  <c r="D74"/>
  <c r="D73"/>
  <c r="D72"/>
  <c r="D71"/>
  <c r="D70"/>
  <c r="D69"/>
  <c r="D68"/>
  <c r="D67"/>
  <c r="D66"/>
  <c r="D83"/>
  <c r="D82"/>
  <c r="D81"/>
  <c r="D80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32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76"/>
  <c r="U75"/>
  <c r="U74"/>
  <c r="U73"/>
  <c r="U72"/>
  <c r="U71"/>
  <c r="U70"/>
  <c r="U69"/>
  <c r="U68"/>
  <c r="U67"/>
  <c r="U66"/>
  <c r="X6"/>
  <c r="I9"/>
  <c r="J9" s="1"/>
  <c r="D13"/>
  <c r="D14"/>
  <c r="D15"/>
  <c r="D16"/>
  <c r="U18"/>
  <c r="U19"/>
  <c r="D20"/>
  <c r="U22"/>
  <c r="U23"/>
  <c r="U24"/>
  <c r="U25"/>
  <c r="U26"/>
  <c r="U27"/>
  <c r="U28"/>
  <c r="U29"/>
  <c r="U30"/>
  <c r="U31"/>
  <c r="E28" i="5"/>
  <c r="F28"/>
  <c r="X21"/>
  <c r="I137"/>
  <c r="D9"/>
  <c r="D10"/>
  <c r="D11"/>
  <c r="D12"/>
  <c r="D17"/>
  <c r="D18"/>
  <c r="D19"/>
  <c r="X19"/>
  <c r="U20"/>
  <c r="D21"/>
  <c r="D22"/>
  <c r="D23"/>
  <c r="D24"/>
  <c r="D25"/>
  <c r="D26"/>
  <c r="D27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6"/>
  <c r="D75"/>
  <c r="D74"/>
  <c r="D73"/>
  <c r="D72"/>
  <c r="D71"/>
  <c r="D70"/>
  <c r="D69"/>
  <c r="D68"/>
  <c r="D67"/>
  <c r="D66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32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78"/>
  <c r="U76"/>
  <c r="U75"/>
  <c r="U74"/>
  <c r="U73"/>
  <c r="U72"/>
  <c r="U71"/>
  <c r="U70"/>
  <c r="U69"/>
  <c r="U68"/>
  <c r="U67"/>
  <c r="U66"/>
  <c r="X6"/>
  <c r="I9"/>
  <c r="J9" s="1"/>
  <c r="D13"/>
  <c r="D14"/>
  <c r="D15"/>
  <c r="D16"/>
  <c r="U18"/>
  <c r="U19"/>
  <c r="D20"/>
  <c r="U22"/>
  <c r="U23"/>
  <c r="U24"/>
  <c r="U25"/>
  <c r="U26"/>
  <c r="U27"/>
  <c r="D133" i="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76"/>
  <c r="D75"/>
  <c r="D74"/>
  <c r="D73"/>
  <c r="D72"/>
  <c r="D71"/>
  <c r="D70"/>
  <c r="D69"/>
  <c r="D68"/>
  <c r="D67"/>
  <c r="D66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32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76"/>
  <c r="U75"/>
  <c r="U74"/>
  <c r="U73"/>
  <c r="U72"/>
  <c r="U71"/>
  <c r="U70"/>
  <c r="U69"/>
  <c r="U68"/>
  <c r="U67"/>
  <c r="U66"/>
  <c r="U82"/>
  <c r="U81"/>
  <c r="U80"/>
  <c r="U79"/>
  <c r="U78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X6"/>
  <c r="I9"/>
  <c r="J9" s="1"/>
  <c r="D13"/>
  <c r="D14"/>
  <c r="D15"/>
  <c r="D16"/>
  <c r="U18"/>
  <c r="U19"/>
  <c r="D20"/>
  <c r="X20"/>
  <c r="X21" s="1"/>
  <c r="U22"/>
  <c r="U23"/>
  <c r="U24"/>
  <c r="U25"/>
  <c r="U26"/>
  <c r="U27"/>
  <c r="U28"/>
  <c r="U29"/>
  <c r="U30"/>
  <c r="U31"/>
  <c r="I137"/>
  <c r="D9"/>
  <c r="D10"/>
  <c r="D11"/>
  <c r="D12"/>
  <c r="D17"/>
  <c r="D18"/>
  <c r="D19"/>
  <c r="U20"/>
  <c r="D21"/>
  <c r="U21"/>
  <c r="D22"/>
  <c r="D23"/>
  <c r="D24"/>
  <c r="D25"/>
  <c r="D26"/>
  <c r="D27"/>
  <c r="D28"/>
  <c r="D29"/>
  <c r="D30"/>
  <c r="D31"/>
  <c r="D32"/>
  <c r="X21" i="2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76"/>
  <c r="D75"/>
  <c r="D74"/>
  <c r="D73"/>
  <c r="D72"/>
  <c r="D71"/>
  <c r="D70"/>
  <c r="D69"/>
  <c r="D68"/>
  <c r="D67"/>
  <c r="D66"/>
  <c r="I137"/>
  <c r="D9"/>
  <c r="D10"/>
  <c r="D11"/>
  <c r="D12"/>
  <c r="D17"/>
  <c r="D18"/>
  <c r="D19"/>
  <c r="X19"/>
  <c r="U20"/>
  <c r="D21"/>
  <c r="D22"/>
  <c r="D23"/>
  <c r="D24"/>
  <c r="D25"/>
  <c r="D26"/>
  <c r="D27"/>
  <c r="D28"/>
  <c r="D29"/>
  <c r="D30"/>
  <c r="D31"/>
  <c r="D32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32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76"/>
  <c r="U75"/>
  <c r="U74"/>
  <c r="U73"/>
  <c r="U72"/>
  <c r="U71"/>
  <c r="U70"/>
  <c r="U69"/>
  <c r="U68"/>
  <c r="U67"/>
  <c r="U66"/>
  <c r="U82"/>
  <c r="U81"/>
  <c r="U80"/>
  <c r="U79"/>
  <c r="U78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X6"/>
  <c r="I9"/>
  <c r="J9" s="1"/>
  <c r="D13"/>
  <c r="D14"/>
  <c r="D15"/>
  <c r="D16"/>
  <c r="U18"/>
  <c r="U19"/>
  <c r="D20"/>
  <c r="U22"/>
  <c r="U23"/>
  <c r="U24"/>
  <c r="U25"/>
  <c r="U26"/>
  <c r="U27"/>
  <c r="U28"/>
  <c r="U29"/>
  <c r="U30"/>
  <c r="U31"/>
  <c r="D133" i="1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76"/>
  <c r="D75"/>
  <c r="D74"/>
  <c r="D73"/>
  <c r="D72"/>
  <c r="D71"/>
  <c r="D70"/>
  <c r="D69"/>
  <c r="D68"/>
  <c r="D67"/>
  <c r="D66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32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6"/>
  <c r="U75"/>
  <c r="U74"/>
  <c r="U73"/>
  <c r="U72"/>
  <c r="U71"/>
  <c r="U70"/>
  <c r="U69"/>
  <c r="U68"/>
  <c r="U67"/>
  <c r="U66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X6"/>
  <c r="I9"/>
  <c r="J9" s="1"/>
  <c r="D13"/>
  <c r="D14"/>
  <c r="D15"/>
  <c r="D16"/>
  <c r="U18"/>
  <c r="U19"/>
  <c r="D20"/>
  <c r="X20"/>
  <c r="X21" s="1"/>
  <c r="U22"/>
  <c r="U23"/>
  <c r="D25"/>
  <c r="D27"/>
  <c r="D29"/>
  <c r="I137"/>
  <c r="D9"/>
  <c r="D10"/>
  <c r="D11"/>
  <c r="D12"/>
  <c r="D17"/>
  <c r="D18"/>
  <c r="D19"/>
  <c r="U20"/>
  <c r="D21"/>
  <c r="U21"/>
  <c r="D22"/>
  <c r="D23"/>
  <c r="D24"/>
  <c r="D26"/>
  <c r="D28"/>
  <c r="D30"/>
  <c r="E27" i="4"/>
  <c r="F27"/>
  <c r="X21"/>
  <c r="I137"/>
  <c r="D9"/>
  <c r="D10"/>
  <c r="D11"/>
  <c r="D12"/>
  <c r="D17"/>
  <c r="D18"/>
  <c r="D19"/>
  <c r="X19"/>
  <c r="U20"/>
  <c r="D21"/>
  <c r="D22"/>
  <c r="D23"/>
  <c r="D24"/>
  <c r="D25"/>
  <c r="D26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6"/>
  <c r="D75"/>
  <c r="D74"/>
  <c r="D73"/>
  <c r="D72"/>
  <c r="D71"/>
  <c r="D70"/>
  <c r="D69"/>
  <c r="D68"/>
  <c r="D67"/>
  <c r="D66"/>
  <c r="D79"/>
  <c r="D78"/>
  <c r="D77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U133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32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76"/>
  <c r="U75"/>
  <c r="U74"/>
  <c r="U73"/>
  <c r="U72"/>
  <c r="U71"/>
  <c r="U70"/>
  <c r="U69"/>
  <c r="U68"/>
  <c r="U67"/>
  <c r="U66"/>
  <c r="I9"/>
  <c r="J9" s="1"/>
  <c r="D13"/>
  <c r="D14"/>
  <c r="D15"/>
  <c r="D16"/>
  <c r="U18"/>
  <c r="U19"/>
  <c r="D20"/>
  <c r="U22"/>
  <c r="U23"/>
  <c r="U24"/>
  <c r="U25"/>
  <c r="U26"/>
  <c r="F20" i="25" l="1"/>
  <c r="E20"/>
  <c r="F16"/>
  <c r="E16"/>
  <c r="F14"/>
  <c r="E14"/>
  <c r="E67"/>
  <c r="F67"/>
  <c r="E69"/>
  <c r="F69"/>
  <c r="E71"/>
  <c r="F71"/>
  <c r="E73"/>
  <c r="F73"/>
  <c r="E75"/>
  <c r="F75"/>
  <c r="F31"/>
  <c r="E31"/>
  <c r="F33"/>
  <c r="E33"/>
  <c r="F35"/>
  <c r="E35"/>
  <c r="F37"/>
  <c r="E37"/>
  <c r="F39"/>
  <c r="E39"/>
  <c r="F41"/>
  <c r="E41"/>
  <c r="F43"/>
  <c r="E43"/>
  <c r="F45"/>
  <c r="E45"/>
  <c r="F47"/>
  <c r="E47"/>
  <c r="F49"/>
  <c r="E49"/>
  <c r="F51"/>
  <c r="E51"/>
  <c r="F53"/>
  <c r="E53"/>
  <c r="F55"/>
  <c r="E55"/>
  <c r="F57"/>
  <c r="E57"/>
  <c r="F59"/>
  <c r="E59"/>
  <c r="F61"/>
  <c r="E61"/>
  <c r="F63"/>
  <c r="E63"/>
  <c r="F65"/>
  <c r="E65"/>
  <c r="F78"/>
  <c r="E78"/>
  <c r="F80"/>
  <c r="E80"/>
  <c r="F82"/>
  <c r="E82"/>
  <c r="F84"/>
  <c r="E84"/>
  <c r="F86"/>
  <c r="E86"/>
  <c r="F88"/>
  <c r="E88"/>
  <c r="F90"/>
  <c r="E90"/>
  <c r="F92"/>
  <c r="E92"/>
  <c r="F94"/>
  <c r="E94"/>
  <c r="F96"/>
  <c r="E96"/>
  <c r="F98"/>
  <c r="E98"/>
  <c r="F100"/>
  <c r="E100"/>
  <c r="F102"/>
  <c r="E102"/>
  <c r="F104"/>
  <c r="E104"/>
  <c r="F106"/>
  <c r="E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E29"/>
  <c r="F29"/>
  <c r="E27"/>
  <c r="F27"/>
  <c r="E25"/>
  <c r="F25"/>
  <c r="E23"/>
  <c r="F23"/>
  <c r="E21"/>
  <c r="F21"/>
  <c r="E19"/>
  <c r="F19"/>
  <c r="E17"/>
  <c r="F17"/>
  <c r="E11"/>
  <c r="F11"/>
  <c r="E9"/>
  <c r="F9"/>
  <c r="F15"/>
  <c r="E15"/>
  <c r="F13"/>
  <c r="E13"/>
  <c r="E66"/>
  <c r="F66"/>
  <c r="E68"/>
  <c r="F68"/>
  <c r="E70"/>
  <c r="F70"/>
  <c r="E72"/>
  <c r="F72"/>
  <c r="E74"/>
  <c r="F74"/>
  <c r="E76"/>
  <c r="F76"/>
  <c r="F32"/>
  <c r="E32"/>
  <c r="F34"/>
  <c r="E34"/>
  <c r="F36"/>
  <c r="E36"/>
  <c r="F38"/>
  <c r="E38"/>
  <c r="F40"/>
  <c r="E40"/>
  <c r="F42"/>
  <c r="E42"/>
  <c r="F44"/>
  <c r="E44"/>
  <c r="F46"/>
  <c r="E46"/>
  <c r="F48"/>
  <c r="E48"/>
  <c r="F50"/>
  <c r="E50"/>
  <c r="F52"/>
  <c r="E52"/>
  <c r="F54"/>
  <c r="E54"/>
  <c r="F56"/>
  <c r="E56"/>
  <c r="F58"/>
  <c r="E58"/>
  <c r="F60"/>
  <c r="E60"/>
  <c r="F62"/>
  <c r="E62"/>
  <c r="F64"/>
  <c r="E64"/>
  <c r="F77"/>
  <c r="E77"/>
  <c r="F79"/>
  <c r="E79"/>
  <c r="F81"/>
  <c r="E81"/>
  <c r="F83"/>
  <c r="E83"/>
  <c r="F85"/>
  <c r="E85"/>
  <c r="F87"/>
  <c r="E87"/>
  <c r="F89"/>
  <c r="E89"/>
  <c r="F91"/>
  <c r="E91"/>
  <c r="F93"/>
  <c r="E93"/>
  <c r="F95"/>
  <c r="E95"/>
  <c r="F97"/>
  <c r="E97"/>
  <c r="F99"/>
  <c r="E99"/>
  <c r="F101"/>
  <c r="E101"/>
  <c r="F103"/>
  <c r="E103"/>
  <c r="F105"/>
  <c r="E105"/>
  <c r="F107"/>
  <c r="E107"/>
  <c r="E109"/>
  <c r="F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E28"/>
  <c r="F28"/>
  <c r="E26"/>
  <c r="F26"/>
  <c r="E24"/>
  <c r="F24"/>
  <c r="E22"/>
  <c r="F22"/>
  <c r="E18"/>
  <c r="F18"/>
  <c r="E12"/>
  <c r="F12"/>
  <c r="E10"/>
  <c r="F10"/>
  <c r="O133"/>
  <c r="M133"/>
  <c r="N133" s="1"/>
  <c r="G133" s="1"/>
  <c r="O131"/>
  <c r="M131"/>
  <c r="N131" s="1"/>
  <c r="G131" s="1"/>
  <c r="O130"/>
  <c r="M130"/>
  <c r="N130" s="1"/>
  <c r="G130" s="1"/>
  <c r="V130" s="1"/>
  <c r="O129"/>
  <c r="M129"/>
  <c r="N129" s="1"/>
  <c r="G129" s="1"/>
  <c r="O128"/>
  <c r="M128"/>
  <c r="N128" s="1"/>
  <c r="G128" s="1"/>
  <c r="O127"/>
  <c r="M127"/>
  <c r="N127" s="1"/>
  <c r="G127" s="1"/>
  <c r="O126"/>
  <c r="M126"/>
  <c r="N126" s="1"/>
  <c r="G126" s="1"/>
  <c r="V126" s="1"/>
  <c r="O125"/>
  <c r="M125"/>
  <c r="N125" s="1"/>
  <c r="G125" s="1"/>
  <c r="O124"/>
  <c r="M124"/>
  <c r="N124" s="1"/>
  <c r="G124" s="1"/>
  <c r="O123"/>
  <c r="M123"/>
  <c r="N123" s="1"/>
  <c r="G123" s="1"/>
  <c r="O122"/>
  <c r="M122"/>
  <c r="N122" s="1"/>
  <c r="G122" s="1"/>
  <c r="V122" s="1"/>
  <c r="O121"/>
  <c r="M121"/>
  <c r="N121" s="1"/>
  <c r="G121" s="1"/>
  <c r="O120"/>
  <c r="M120"/>
  <c r="N120" s="1"/>
  <c r="G120" s="1"/>
  <c r="O119"/>
  <c r="M119"/>
  <c r="N119" s="1"/>
  <c r="G119" s="1"/>
  <c r="O118"/>
  <c r="M118"/>
  <c r="N118" s="1"/>
  <c r="G118" s="1"/>
  <c r="V118" s="1"/>
  <c r="O117"/>
  <c r="M117"/>
  <c r="N117" s="1"/>
  <c r="G117" s="1"/>
  <c r="O116"/>
  <c r="M116"/>
  <c r="N116" s="1"/>
  <c r="G116" s="1"/>
  <c r="O115"/>
  <c r="M115"/>
  <c r="N115" s="1"/>
  <c r="G115" s="1"/>
  <c r="O114"/>
  <c r="M114"/>
  <c r="N114" s="1"/>
  <c r="G114" s="1"/>
  <c r="V114" s="1"/>
  <c r="O113"/>
  <c r="M113"/>
  <c r="N113" s="1"/>
  <c r="G113" s="1"/>
  <c r="O112"/>
  <c r="M112"/>
  <c r="N112" s="1"/>
  <c r="G112" s="1"/>
  <c r="O111"/>
  <c r="M111"/>
  <c r="N111" s="1"/>
  <c r="G111" s="1"/>
  <c r="O110"/>
  <c r="M110"/>
  <c r="N110" s="1"/>
  <c r="G110" s="1"/>
  <c r="V110" s="1"/>
  <c r="O109"/>
  <c r="M109"/>
  <c r="N109" s="1"/>
  <c r="G109" s="1"/>
  <c r="O108"/>
  <c r="O132"/>
  <c r="P132" s="1"/>
  <c r="M132"/>
  <c r="N132" s="1"/>
  <c r="G132" s="1"/>
  <c r="M108"/>
  <c r="N108" s="1"/>
  <c r="G108" s="1"/>
  <c r="O107"/>
  <c r="M107"/>
  <c r="N107" s="1"/>
  <c r="G107" s="1"/>
  <c r="V107" s="1"/>
  <c r="O106"/>
  <c r="M106"/>
  <c r="N106" s="1"/>
  <c r="G106" s="1"/>
  <c r="O105"/>
  <c r="M105"/>
  <c r="N105" s="1"/>
  <c r="G105" s="1"/>
  <c r="O104"/>
  <c r="M104"/>
  <c r="N104" s="1"/>
  <c r="G104" s="1"/>
  <c r="O103"/>
  <c r="M103"/>
  <c r="N103" s="1"/>
  <c r="G103" s="1"/>
  <c r="V103" s="1"/>
  <c r="O102"/>
  <c r="M102"/>
  <c r="N102" s="1"/>
  <c r="G102" s="1"/>
  <c r="O101"/>
  <c r="M101"/>
  <c r="N101" s="1"/>
  <c r="G101" s="1"/>
  <c r="O100"/>
  <c r="M100"/>
  <c r="N100" s="1"/>
  <c r="G100" s="1"/>
  <c r="O99"/>
  <c r="M99"/>
  <c r="N99" s="1"/>
  <c r="G99" s="1"/>
  <c r="V99" s="1"/>
  <c r="O98"/>
  <c r="M98"/>
  <c r="N98" s="1"/>
  <c r="G98" s="1"/>
  <c r="O97"/>
  <c r="M97"/>
  <c r="N97" s="1"/>
  <c r="G97" s="1"/>
  <c r="O96"/>
  <c r="M96"/>
  <c r="N96" s="1"/>
  <c r="G96" s="1"/>
  <c r="O95"/>
  <c r="M95"/>
  <c r="N95" s="1"/>
  <c r="G95" s="1"/>
  <c r="V95" s="1"/>
  <c r="O94"/>
  <c r="M94"/>
  <c r="N94" s="1"/>
  <c r="G94" s="1"/>
  <c r="O93"/>
  <c r="M93"/>
  <c r="N93" s="1"/>
  <c r="G93" s="1"/>
  <c r="O92"/>
  <c r="M92"/>
  <c r="N92" s="1"/>
  <c r="G92" s="1"/>
  <c r="O91"/>
  <c r="M91"/>
  <c r="N91" s="1"/>
  <c r="G91" s="1"/>
  <c r="V91" s="1"/>
  <c r="O90"/>
  <c r="M90"/>
  <c r="N90" s="1"/>
  <c r="G90" s="1"/>
  <c r="O89"/>
  <c r="M89"/>
  <c r="N89" s="1"/>
  <c r="G89" s="1"/>
  <c r="O88"/>
  <c r="M88"/>
  <c r="N88" s="1"/>
  <c r="G88" s="1"/>
  <c r="O87"/>
  <c r="M87"/>
  <c r="N87" s="1"/>
  <c r="G87" s="1"/>
  <c r="V87" s="1"/>
  <c r="O86"/>
  <c r="M86"/>
  <c r="N86" s="1"/>
  <c r="G86" s="1"/>
  <c r="V86" s="1"/>
  <c r="O85"/>
  <c r="M85"/>
  <c r="N85" s="1"/>
  <c r="G85" s="1"/>
  <c r="O84"/>
  <c r="M84"/>
  <c r="N84" s="1"/>
  <c r="G84" s="1"/>
  <c r="O83"/>
  <c r="M83"/>
  <c r="N83" s="1"/>
  <c r="G83" s="1"/>
  <c r="V83" s="1"/>
  <c r="O76"/>
  <c r="M76"/>
  <c r="N76" s="1"/>
  <c r="G76" s="1"/>
  <c r="O75"/>
  <c r="M75"/>
  <c r="N75" s="1"/>
  <c r="G75" s="1"/>
  <c r="O74"/>
  <c r="M74"/>
  <c r="N74" s="1"/>
  <c r="G74" s="1"/>
  <c r="O73"/>
  <c r="M73"/>
  <c r="N73" s="1"/>
  <c r="G73" s="1"/>
  <c r="O72"/>
  <c r="M72"/>
  <c r="N72" s="1"/>
  <c r="G72" s="1"/>
  <c r="O71"/>
  <c r="M71"/>
  <c r="N71" s="1"/>
  <c r="G71" s="1"/>
  <c r="O70"/>
  <c r="M70"/>
  <c r="N70" s="1"/>
  <c r="G70" s="1"/>
  <c r="O69"/>
  <c r="M69"/>
  <c r="N69" s="1"/>
  <c r="G69" s="1"/>
  <c r="O68"/>
  <c r="M68"/>
  <c r="N68" s="1"/>
  <c r="G68" s="1"/>
  <c r="O67"/>
  <c r="M67"/>
  <c r="N67" s="1"/>
  <c r="G67" s="1"/>
  <c r="O66"/>
  <c r="M66"/>
  <c r="N66" s="1"/>
  <c r="G66" s="1"/>
  <c r="O82"/>
  <c r="M82"/>
  <c r="N82" s="1"/>
  <c r="G82" s="1"/>
  <c r="V82" s="1"/>
  <c r="O81"/>
  <c r="M81"/>
  <c r="N81" s="1"/>
  <c r="G81" s="1"/>
  <c r="V81" s="1"/>
  <c r="O80"/>
  <c r="M80"/>
  <c r="N80" s="1"/>
  <c r="G80" s="1"/>
  <c r="O79"/>
  <c r="M79"/>
  <c r="N79" s="1"/>
  <c r="G79" s="1"/>
  <c r="O78"/>
  <c r="M78"/>
  <c r="N78" s="1"/>
  <c r="G78" s="1"/>
  <c r="V78" s="1"/>
  <c r="O77"/>
  <c r="M77"/>
  <c r="N77" s="1"/>
  <c r="G77" s="1"/>
  <c r="V77" s="1"/>
  <c r="O65"/>
  <c r="M65"/>
  <c r="N65" s="1"/>
  <c r="G65" s="1"/>
  <c r="O64"/>
  <c r="M64"/>
  <c r="N64" s="1"/>
  <c r="G64" s="1"/>
  <c r="O63"/>
  <c r="M63"/>
  <c r="N63" s="1"/>
  <c r="G63" s="1"/>
  <c r="O62"/>
  <c r="M62"/>
  <c r="N62" s="1"/>
  <c r="G62" s="1"/>
  <c r="O61"/>
  <c r="M61"/>
  <c r="N61" s="1"/>
  <c r="G61" s="1"/>
  <c r="O60"/>
  <c r="M60"/>
  <c r="N60" s="1"/>
  <c r="G60" s="1"/>
  <c r="O59"/>
  <c r="M59"/>
  <c r="N59" s="1"/>
  <c r="G59" s="1"/>
  <c r="O58"/>
  <c r="M58"/>
  <c r="N58" s="1"/>
  <c r="G58" s="1"/>
  <c r="O57"/>
  <c r="M57"/>
  <c r="N57" s="1"/>
  <c r="G57" s="1"/>
  <c r="O56"/>
  <c r="M56"/>
  <c r="N56" s="1"/>
  <c r="G56" s="1"/>
  <c r="O55"/>
  <c r="M55"/>
  <c r="N55" s="1"/>
  <c r="G55" s="1"/>
  <c r="O54"/>
  <c r="M54"/>
  <c r="N54" s="1"/>
  <c r="G54" s="1"/>
  <c r="O53"/>
  <c r="M53"/>
  <c r="N53" s="1"/>
  <c r="G53" s="1"/>
  <c r="O52"/>
  <c r="M52"/>
  <c r="N52" s="1"/>
  <c r="G52" s="1"/>
  <c r="O51"/>
  <c r="M51"/>
  <c r="N51" s="1"/>
  <c r="G51" s="1"/>
  <c r="O50"/>
  <c r="M50"/>
  <c r="N50" s="1"/>
  <c r="G50" s="1"/>
  <c r="O49"/>
  <c r="M49"/>
  <c r="N49" s="1"/>
  <c r="G49" s="1"/>
  <c r="O48"/>
  <c r="M48"/>
  <c r="N48" s="1"/>
  <c r="G48" s="1"/>
  <c r="O47"/>
  <c r="M47"/>
  <c r="N47" s="1"/>
  <c r="G47" s="1"/>
  <c r="O46"/>
  <c r="M46"/>
  <c r="N46" s="1"/>
  <c r="G46" s="1"/>
  <c r="O45"/>
  <c r="M45"/>
  <c r="N45" s="1"/>
  <c r="G45" s="1"/>
  <c r="O44"/>
  <c r="M44"/>
  <c r="N44" s="1"/>
  <c r="G44" s="1"/>
  <c r="O43"/>
  <c r="M43"/>
  <c r="N43" s="1"/>
  <c r="G43" s="1"/>
  <c r="O42"/>
  <c r="M42"/>
  <c r="N42" s="1"/>
  <c r="G42" s="1"/>
  <c r="O41"/>
  <c r="M41"/>
  <c r="N41" s="1"/>
  <c r="G41" s="1"/>
  <c r="O40"/>
  <c r="M40"/>
  <c r="N40" s="1"/>
  <c r="G40" s="1"/>
  <c r="O39"/>
  <c r="M39"/>
  <c r="N39" s="1"/>
  <c r="G39" s="1"/>
  <c r="O38"/>
  <c r="M38"/>
  <c r="N38" s="1"/>
  <c r="G38" s="1"/>
  <c r="O37"/>
  <c r="M37"/>
  <c r="N37" s="1"/>
  <c r="G37" s="1"/>
  <c r="O36"/>
  <c r="M36"/>
  <c r="N36" s="1"/>
  <c r="G36" s="1"/>
  <c r="O35"/>
  <c r="M35"/>
  <c r="N35" s="1"/>
  <c r="G35" s="1"/>
  <c r="O34"/>
  <c r="M34"/>
  <c r="N34" s="1"/>
  <c r="G34" s="1"/>
  <c r="O33"/>
  <c r="M33"/>
  <c r="N33" s="1"/>
  <c r="G33" s="1"/>
  <c r="O32"/>
  <c r="M32"/>
  <c r="N32" s="1"/>
  <c r="G32" s="1"/>
  <c r="O31"/>
  <c r="M31"/>
  <c r="N31" s="1"/>
  <c r="G31" s="1"/>
  <c r="O30"/>
  <c r="M30"/>
  <c r="N30" s="1"/>
  <c r="G30" s="1"/>
  <c r="V30" s="1"/>
  <c r="O29"/>
  <c r="M29"/>
  <c r="N29" s="1"/>
  <c r="G29" s="1"/>
  <c r="O28"/>
  <c r="M28"/>
  <c r="N28" s="1"/>
  <c r="G28" s="1"/>
  <c r="O27"/>
  <c r="M27"/>
  <c r="N27" s="1"/>
  <c r="G27" s="1"/>
  <c r="O26"/>
  <c r="M26"/>
  <c r="N26" s="1"/>
  <c r="G26" s="1"/>
  <c r="O25"/>
  <c r="M25"/>
  <c r="N25" s="1"/>
  <c r="G25" s="1"/>
  <c r="O24"/>
  <c r="M24"/>
  <c r="N24" s="1"/>
  <c r="G24" s="1"/>
  <c r="O23"/>
  <c r="M23"/>
  <c r="N23" s="1"/>
  <c r="G23" s="1"/>
  <c r="O22"/>
  <c r="M22"/>
  <c r="N22" s="1"/>
  <c r="G22" s="1"/>
  <c r="O21"/>
  <c r="M21"/>
  <c r="N21" s="1"/>
  <c r="G21" s="1"/>
  <c r="O19"/>
  <c r="M19"/>
  <c r="N19" s="1"/>
  <c r="G19" s="1"/>
  <c r="O18"/>
  <c r="M18"/>
  <c r="N18" s="1"/>
  <c r="G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O20"/>
  <c r="M20"/>
  <c r="N20" s="1"/>
  <c r="G20" s="1"/>
  <c r="O14"/>
  <c r="M14"/>
  <c r="N14" s="1"/>
  <c r="G14" s="1"/>
  <c r="I14" s="1"/>
  <c r="J14" s="1"/>
  <c r="O13"/>
  <c r="M13"/>
  <c r="N13" s="1"/>
  <c r="G13" s="1"/>
  <c r="I13" s="1"/>
  <c r="J13" s="1"/>
  <c r="V79"/>
  <c r="V84"/>
  <c r="V88"/>
  <c r="V90"/>
  <c r="V92"/>
  <c r="V94"/>
  <c r="V96"/>
  <c r="V98"/>
  <c r="V100"/>
  <c r="V102"/>
  <c r="V104"/>
  <c r="V106"/>
  <c r="V132"/>
  <c r="V109"/>
  <c r="V111"/>
  <c r="V113"/>
  <c r="V115"/>
  <c r="V117"/>
  <c r="V119"/>
  <c r="V121"/>
  <c r="V123"/>
  <c r="V125"/>
  <c r="V127"/>
  <c r="V129"/>
  <c r="V131"/>
  <c r="F20" i="24"/>
  <c r="E20"/>
  <c r="F16"/>
  <c r="E16"/>
  <c r="F14"/>
  <c r="E14"/>
  <c r="E67"/>
  <c r="F67"/>
  <c r="E69"/>
  <c r="F69"/>
  <c r="E71"/>
  <c r="F71"/>
  <c r="E73"/>
  <c r="F73"/>
  <c r="E75"/>
  <c r="F75"/>
  <c r="F33"/>
  <c r="E33"/>
  <c r="F35"/>
  <c r="E35"/>
  <c r="F37"/>
  <c r="E37"/>
  <c r="F39"/>
  <c r="E39"/>
  <c r="F41"/>
  <c r="E41"/>
  <c r="F43"/>
  <c r="E43"/>
  <c r="F45"/>
  <c r="E45"/>
  <c r="F47"/>
  <c r="E47"/>
  <c r="F49"/>
  <c r="E49"/>
  <c r="F51"/>
  <c r="E51"/>
  <c r="F53"/>
  <c r="E53"/>
  <c r="F55"/>
  <c r="E55"/>
  <c r="F57"/>
  <c r="E57"/>
  <c r="F59"/>
  <c r="E59"/>
  <c r="F61"/>
  <c r="E61"/>
  <c r="F63"/>
  <c r="E63"/>
  <c r="F65"/>
  <c r="E65"/>
  <c r="F78"/>
  <c r="E78"/>
  <c r="F80"/>
  <c r="E80"/>
  <c r="F82"/>
  <c r="E82"/>
  <c r="F84"/>
  <c r="E84"/>
  <c r="F86"/>
  <c r="E86"/>
  <c r="F88"/>
  <c r="E88"/>
  <c r="F90"/>
  <c r="E90"/>
  <c r="F92"/>
  <c r="E92"/>
  <c r="F94"/>
  <c r="E94"/>
  <c r="F96"/>
  <c r="E96"/>
  <c r="F98"/>
  <c r="E98"/>
  <c r="F100"/>
  <c r="E100"/>
  <c r="F102"/>
  <c r="E102"/>
  <c r="F104"/>
  <c r="E104"/>
  <c r="F106"/>
  <c r="E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E30"/>
  <c r="F30"/>
  <c r="E28"/>
  <c r="F28"/>
  <c r="E26"/>
  <c r="F26"/>
  <c r="E24"/>
  <c r="F24"/>
  <c r="E22"/>
  <c r="F22"/>
  <c r="E18"/>
  <c r="F18"/>
  <c r="E12"/>
  <c r="F12"/>
  <c r="E10"/>
  <c r="F10"/>
  <c r="F15"/>
  <c r="E15"/>
  <c r="F13"/>
  <c r="E13"/>
  <c r="E66"/>
  <c r="F66"/>
  <c r="E68"/>
  <c r="F68"/>
  <c r="E70"/>
  <c r="F70"/>
  <c r="E72"/>
  <c r="F72"/>
  <c r="E74"/>
  <c r="F74"/>
  <c r="E76"/>
  <c r="F76"/>
  <c r="F34"/>
  <c r="E34"/>
  <c r="F36"/>
  <c r="E36"/>
  <c r="F38"/>
  <c r="E38"/>
  <c r="F40"/>
  <c r="E40"/>
  <c r="F42"/>
  <c r="E42"/>
  <c r="F44"/>
  <c r="E44"/>
  <c r="F46"/>
  <c r="E46"/>
  <c r="F48"/>
  <c r="E48"/>
  <c r="F50"/>
  <c r="E50"/>
  <c r="F52"/>
  <c r="E52"/>
  <c r="F54"/>
  <c r="E54"/>
  <c r="F56"/>
  <c r="E56"/>
  <c r="F58"/>
  <c r="E58"/>
  <c r="F60"/>
  <c r="E60"/>
  <c r="F62"/>
  <c r="E62"/>
  <c r="F64"/>
  <c r="E64"/>
  <c r="F77"/>
  <c r="E77"/>
  <c r="F79"/>
  <c r="E79"/>
  <c r="F81"/>
  <c r="E81"/>
  <c r="F83"/>
  <c r="E83"/>
  <c r="F85"/>
  <c r="E85"/>
  <c r="F87"/>
  <c r="E87"/>
  <c r="F89"/>
  <c r="E89"/>
  <c r="F91"/>
  <c r="E91"/>
  <c r="F93"/>
  <c r="E93"/>
  <c r="F95"/>
  <c r="E95"/>
  <c r="F97"/>
  <c r="E97"/>
  <c r="F99"/>
  <c r="E99"/>
  <c r="F101"/>
  <c r="E101"/>
  <c r="F103"/>
  <c r="E103"/>
  <c r="F105"/>
  <c r="E105"/>
  <c r="F107"/>
  <c r="E107"/>
  <c r="E109"/>
  <c r="F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E31"/>
  <c r="F31"/>
  <c r="E29"/>
  <c r="F29"/>
  <c r="E27"/>
  <c r="F27"/>
  <c r="E25"/>
  <c r="F25"/>
  <c r="E23"/>
  <c r="F23"/>
  <c r="E21"/>
  <c r="F21"/>
  <c r="E19"/>
  <c r="F19"/>
  <c r="E17"/>
  <c r="F17"/>
  <c r="E11"/>
  <c r="F11"/>
  <c r="E9"/>
  <c r="F9"/>
  <c r="O133"/>
  <c r="M133"/>
  <c r="N133" s="1"/>
  <c r="G133" s="1"/>
  <c r="O131"/>
  <c r="M131"/>
  <c r="N131" s="1"/>
  <c r="G131" s="1"/>
  <c r="O130"/>
  <c r="M130"/>
  <c r="N130" s="1"/>
  <c r="G130" s="1"/>
  <c r="O129"/>
  <c r="M129"/>
  <c r="N129" s="1"/>
  <c r="G129" s="1"/>
  <c r="O128"/>
  <c r="M128"/>
  <c r="N128" s="1"/>
  <c r="G128" s="1"/>
  <c r="O127"/>
  <c r="M127"/>
  <c r="N127" s="1"/>
  <c r="G127" s="1"/>
  <c r="O126"/>
  <c r="M126"/>
  <c r="N126" s="1"/>
  <c r="G126" s="1"/>
  <c r="O125"/>
  <c r="M125"/>
  <c r="N125" s="1"/>
  <c r="G125" s="1"/>
  <c r="O124"/>
  <c r="M124"/>
  <c r="N124" s="1"/>
  <c r="G124" s="1"/>
  <c r="O123"/>
  <c r="M123"/>
  <c r="N123" s="1"/>
  <c r="G123" s="1"/>
  <c r="O122"/>
  <c r="M122"/>
  <c r="N122" s="1"/>
  <c r="G122" s="1"/>
  <c r="O121"/>
  <c r="M121"/>
  <c r="N121" s="1"/>
  <c r="G121" s="1"/>
  <c r="O120"/>
  <c r="M120"/>
  <c r="N120" s="1"/>
  <c r="G120" s="1"/>
  <c r="O119"/>
  <c r="M119"/>
  <c r="N119" s="1"/>
  <c r="G119" s="1"/>
  <c r="O118"/>
  <c r="M118"/>
  <c r="N118" s="1"/>
  <c r="G118" s="1"/>
  <c r="O117"/>
  <c r="M117"/>
  <c r="N117" s="1"/>
  <c r="G117" s="1"/>
  <c r="O116"/>
  <c r="M116"/>
  <c r="N116" s="1"/>
  <c r="G116" s="1"/>
  <c r="O115"/>
  <c r="M115"/>
  <c r="N115" s="1"/>
  <c r="G115" s="1"/>
  <c r="O114"/>
  <c r="M114"/>
  <c r="N114" s="1"/>
  <c r="G114" s="1"/>
  <c r="O113"/>
  <c r="M113"/>
  <c r="N113" s="1"/>
  <c r="G113" s="1"/>
  <c r="O112"/>
  <c r="M112"/>
  <c r="N112" s="1"/>
  <c r="G112" s="1"/>
  <c r="O111"/>
  <c r="M111"/>
  <c r="N111" s="1"/>
  <c r="G111" s="1"/>
  <c r="O110"/>
  <c r="M110"/>
  <c r="N110" s="1"/>
  <c r="G110" s="1"/>
  <c r="O109"/>
  <c r="M109"/>
  <c r="N109" s="1"/>
  <c r="G109" s="1"/>
  <c r="O108"/>
  <c r="O132"/>
  <c r="P132" s="1"/>
  <c r="M132"/>
  <c r="N132" s="1"/>
  <c r="G132" s="1"/>
  <c r="M108"/>
  <c r="N108" s="1"/>
  <c r="G108" s="1"/>
  <c r="O107"/>
  <c r="M107"/>
  <c r="N107" s="1"/>
  <c r="G107" s="1"/>
  <c r="O106"/>
  <c r="M106"/>
  <c r="N106" s="1"/>
  <c r="G106" s="1"/>
  <c r="O105"/>
  <c r="M105"/>
  <c r="N105" s="1"/>
  <c r="G105" s="1"/>
  <c r="O104"/>
  <c r="M104"/>
  <c r="N104" s="1"/>
  <c r="G104" s="1"/>
  <c r="O103"/>
  <c r="M103"/>
  <c r="N103" s="1"/>
  <c r="G103" s="1"/>
  <c r="O102"/>
  <c r="M102"/>
  <c r="N102" s="1"/>
  <c r="G102" s="1"/>
  <c r="O101"/>
  <c r="M101"/>
  <c r="N101" s="1"/>
  <c r="G101" s="1"/>
  <c r="O100"/>
  <c r="M100"/>
  <c r="N100" s="1"/>
  <c r="G100" s="1"/>
  <c r="O99"/>
  <c r="M99"/>
  <c r="N99" s="1"/>
  <c r="G99" s="1"/>
  <c r="O98"/>
  <c r="M98"/>
  <c r="N98" s="1"/>
  <c r="G98" s="1"/>
  <c r="O97"/>
  <c r="M97"/>
  <c r="N97" s="1"/>
  <c r="G97" s="1"/>
  <c r="O96"/>
  <c r="M96"/>
  <c r="N96" s="1"/>
  <c r="G96" s="1"/>
  <c r="O95"/>
  <c r="M95"/>
  <c r="N95" s="1"/>
  <c r="G95" s="1"/>
  <c r="O94"/>
  <c r="M94"/>
  <c r="N94" s="1"/>
  <c r="G94" s="1"/>
  <c r="O93"/>
  <c r="M93"/>
  <c r="N93" s="1"/>
  <c r="G93" s="1"/>
  <c r="O92"/>
  <c r="M92"/>
  <c r="N92" s="1"/>
  <c r="G92" s="1"/>
  <c r="O91"/>
  <c r="M91"/>
  <c r="N91" s="1"/>
  <c r="G91" s="1"/>
  <c r="O90"/>
  <c r="M90"/>
  <c r="N90" s="1"/>
  <c r="G90" s="1"/>
  <c r="O89"/>
  <c r="M89"/>
  <c r="N89" s="1"/>
  <c r="G89" s="1"/>
  <c r="O88"/>
  <c r="M88"/>
  <c r="N88" s="1"/>
  <c r="G88" s="1"/>
  <c r="V88" s="1"/>
  <c r="O87"/>
  <c r="M87"/>
  <c r="N87" s="1"/>
  <c r="G87" s="1"/>
  <c r="O86"/>
  <c r="M86"/>
  <c r="N86" s="1"/>
  <c r="G86" s="1"/>
  <c r="O85"/>
  <c r="M85"/>
  <c r="N85" s="1"/>
  <c r="G85" s="1"/>
  <c r="O84"/>
  <c r="M84"/>
  <c r="N84" s="1"/>
  <c r="G84" s="1"/>
  <c r="M83"/>
  <c r="N83" s="1"/>
  <c r="G83" s="1"/>
  <c r="V83" s="1"/>
  <c r="O76"/>
  <c r="P76" s="1"/>
  <c r="M76"/>
  <c r="N76" s="1"/>
  <c r="G76" s="1"/>
  <c r="O75"/>
  <c r="P75" s="1"/>
  <c r="M75"/>
  <c r="N75" s="1"/>
  <c r="G75" s="1"/>
  <c r="O74"/>
  <c r="P74" s="1"/>
  <c r="M74"/>
  <c r="N74" s="1"/>
  <c r="G74" s="1"/>
  <c r="O73"/>
  <c r="P73" s="1"/>
  <c r="M73"/>
  <c r="N73" s="1"/>
  <c r="G73" s="1"/>
  <c r="O72"/>
  <c r="P72" s="1"/>
  <c r="M72"/>
  <c r="N72" s="1"/>
  <c r="G72" s="1"/>
  <c r="O71"/>
  <c r="P71" s="1"/>
  <c r="M71"/>
  <c r="N71" s="1"/>
  <c r="G71" s="1"/>
  <c r="O70"/>
  <c r="P70" s="1"/>
  <c r="M70"/>
  <c r="N70" s="1"/>
  <c r="G70" s="1"/>
  <c r="O69"/>
  <c r="P69" s="1"/>
  <c r="M69"/>
  <c r="N69" s="1"/>
  <c r="G69" s="1"/>
  <c r="O68"/>
  <c r="P68" s="1"/>
  <c r="M68"/>
  <c r="N68" s="1"/>
  <c r="G68" s="1"/>
  <c r="O67"/>
  <c r="P67" s="1"/>
  <c r="M67"/>
  <c r="N67" s="1"/>
  <c r="G67" s="1"/>
  <c r="O66"/>
  <c r="P66" s="1"/>
  <c r="M66"/>
  <c r="N66" s="1"/>
  <c r="G66" s="1"/>
  <c r="O83"/>
  <c r="P83" s="1"/>
  <c r="O82"/>
  <c r="M82"/>
  <c r="N82" s="1"/>
  <c r="G82" s="1"/>
  <c r="O81"/>
  <c r="M81"/>
  <c r="N81" s="1"/>
  <c r="G81" s="1"/>
  <c r="O80"/>
  <c r="M80"/>
  <c r="N80" s="1"/>
  <c r="G80" s="1"/>
  <c r="O79"/>
  <c r="M79"/>
  <c r="N79" s="1"/>
  <c r="G79" s="1"/>
  <c r="V79" s="1"/>
  <c r="O78"/>
  <c r="M78"/>
  <c r="N78" s="1"/>
  <c r="G78" s="1"/>
  <c r="O77"/>
  <c r="M77"/>
  <c r="N77" s="1"/>
  <c r="G77" s="1"/>
  <c r="O65"/>
  <c r="M65"/>
  <c r="N65" s="1"/>
  <c r="G65" s="1"/>
  <c r="O64"/>
  <c r="M64"/>
  <c r="N64" s="1"/>
  <c r="G64" s="1"/>
  <c r="V64" s="1"/>
  <c r="O63"/>
  <c r="M63"/>
  <c r="N63" s="1"/>
  <c r="G63" s="1"/>
  <c r="O62"/>
  <c r="M62"/>
  <c r="N62" s="1"/>
  <c r="G62" s="1"/>
  <c r="O61"/>
  <c r="M61"/>
  <c r="N61" s="1"/>
  <c r="G61" s="1"/>
  <c r="O60"/>
  <c r="M60"/>
  <c r="N60" s="1"/>
  <c r="G60" s="1"/>
  <c r="O59"/>
  <c r="M59"/>
  <c r="N59" s="1"/>
  <c r="G59" s="1"/>
  <c r="O58"/>
  <c r="M58"/>
  <c r="N58" s="1"/>
  <c r="G58" s="1"/>
  <c r="O57"/>
  <c r="M57"/>
  <c r="N57" s="1"/>
  <c r="G57" s="1"/>
  <c r="O56"/>
  <c r="M56"/>
  <c r="N56" s="1"/>
  <c r="G56" s="1"/>
  <c r="O55"/>
  <c r="M55"/>
  <c r="N55" s="1"/>
  <c r="G55" s="1"/>
  <c r="O54"/>
  <c r="M54"/>
  <c r="N54" s="1"/>
  <c r="G54" s="1"/>
  <c r="O53"/>
  <c r="M53"/>
  <c r="N53" s="1"/>
  <c r="G53" s="1"/>
  <c r="O52"/>
  <c r="M52"/>
  <c r="N52" s="1"/>
  <c r="G52" s="1"/>
  <c r="O51"/>
  <c r="M51"/>
  <c r="N51" s="1"/>
  <c r="G51" s="1"/>
  <c r="O50"/>
  <c r="M50"/>
  <c r="N50" s="1"/>
  <c r="G50" s="1"/>
  <c r="O49"/>
  <c r="M49"/>
  <c r="N49" s="1"/>
  <c r="G49" s="1"/>
  <c r="O48"/>
  <c r="M48"/>
  <c r="N48" s="1"/>
  <c r="G48" s="1"/>
  <c r="O47"/>
  <c r="M47"/>
  <c r="N47" s="1"/>
  <c r="G47" s="1"/>
  <c r="O46"/>
  <c r="M46"/>
  <c r="N46" s="1"/>
  <c r="G46" s="1"/>
  <c r="O45"/>
  <c r="M45"/>
  <c r="N45" s="1"/>
  <c r="G45" s="1"/>
  <c r="O44"/>
  <c r="M44"/>
  <c r="N44" s="1"/>
  <c r="G44" s="1"/>
  <c r="O43"/>
  <c r="M43"/>
  <c r="N43" s="1"/>
  <c r="G43" s="1"/>
  <c r="O42"/>
  <c r="M42"/>
  <c r="N42" s="1"/>
  <c r="G42" s="1"/>
  <c r="M41"/>
  <c r="N41" s="1"/>
  <c r="G41" s="1"/>
  <c r="M40"/>
  <c r="N40" s="1"/>
  <c r="G40" s="1"/>
  <c r="M39"/>
  <c r="N39" s="1"/>
  <c r="G39" s="1"/>
  <c r="M38"/>
  <c r="N38" s="1"/>
  <c r="G38" s="1"/>
  <c r="M37"/>
  <c r="N37" s="1"/>
  <c r="G37" s="1"/>
  <c r="M36"/>
  <c r="N36" s="1"/>
  <c r="G36" s="1"/>
  <c r="M35"/>
  <c r="N35" s="1"/>
  <c r="G35" s="1"/>
  <c r="M34"/>
  <c r="N34" s="1"/>
  <c r="G34" s="1"/>
  <c r="M33"/>
  <c r="N33" s="1"/>
  <c r="G33" s="1"/>
  <c r="M32"/>
  <c r="N32" s="1"/>
  <c r="G32" s="1"/>
  <c r="V32" s="1"/>
  <c r="O31"/>
  <c r="M31"/>
  <c r="N31" s="1"/>
  <c r="G31" s="1"/>
  <c r="O30"/>
  <c r="M30"/>
  <c r="N30" s="1"/>
  <c r="G30" s="1"/>
  <c r="O29"/>
  <c r="M29"/>
  <c r="N29" s="1"/>
  <c r="G29" s="1"/>
  <c r="O28"/>
  <c r="M28"/>
  <c r="N28" s="1"/>
  <c r="G28" s="1"/>
  <c r="O27"/>
  <c r="M27"/>
  <c r="N27" s="1"/>
  <c r="G27" s="1"/>
  <c r="O26"/>
  <c r="M26"/>
  <c r="N26" s="1"/>
  <c r="G26" s="1"/>
  <c r="O25"/>
  <c r="M25"/>
  <c r="N25" s="1"/>
  <c r="G25" s="1"/>
  <c r="O24"/>
  <c r="M24"/>
  <c r="N24" s="1"/>
  <c r="G24" s="1"/>
  <c r="O23"/>
  <c r="M23"/>
  <c r="N23" s="1"/>
  <c r="G23" s="1"/>
  <c r="O22"/>
  <c r="M22"/>
  <c r="N22" s="1"/>
  <c r="G22" s="1"/>
  <c r="O21"/>
  <c r="M21"/>
  <c r="N21" s="1"/>
  <c r="G21" s="1"/>
  <c r="O19"/>
  <c r="M19"/>
  <c r="N19" s="1"/>
  <c r="G19" s="1"/>
  <c r="O18"/>
  <c r="M18"/>
  <c r="N18" s="1"/>
  <c r="G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O41"/>
  <c r="P41" s="1"/>
  <c r="O40"/>
  <c r="P40" s="1"/>
  <c r="O39"/>
  <c r="P39" s="1"/>
  <c r="O38"/>
  <c r="P38" s="1"/>
  <c r="O37"/>
  <c r="P37" s="1"/>
  <c r="O36"/>
  <c r="P36" s="1"/>
  <c r="O35"/>
  <c r="P35" s="1"/>
  <c r="O34"/>
  <c r="P34" s="1"/>
  <c r="O33"/>
  <c r="P33" s="1"/>
  <c r="O32"/>
  <c r="P32" s="1"/>
  <c r="O20"/>
  <c r="M20"/>
  <c r="N20" s="1"/>
  <c r="G20" s="1"/>
  <c r="O14"/>
  <c r="M14"/>
  <c r="N14" s="1"/>
  <c r="G14" s="1"/>
  <c r="I14" s="1"/>
  <c r="J14" s="1"/>
  <c r="O13"/>
  <c r="M13"/>
  <c r="N13" s="1"/>
  <c r="G13" s="1"/>
  <c r="I13" s="1"/>
  <c r="J13" s="1"/>
  <c r="V84"/>
  <c r="V92"/>
  <c r="V96"/>
  <c r="V100"/>
  <c r="V104"/>
  <c r="V132"/>
  <c r="V111"/>
  <c r="V115"/>
  <c r="V119"/>
  <c r="V123"/>
  <c r="V127"/>
  <c r="V131"/>
  <c r="F15" i="23"/>
  <c r="E15"/>
  <c r="F13"/>
  <c r="E13"/>
  <c r="E30"/>
  <c r="F30"/>
  <c r="E32"/>
  <c r="F32"/>
  <c r="E34"/>
  <c r="F34"/>
  <c r="E36"/>
  <c r="F36"/>
  <c r="E38"/>
  <c r="F38"/>
  <c r="E40"/>
  <c r="F40"/>
  <c r="E42"/>
  <c r="F42"/>
  <c r="E44"/>
  <c r="F44"/>
  <c r="E46"/>
  <c r="F46"/>
  <c r="E48"/>
  <c r="F48"/>
  <c r="E50"/>
  <c r="F50"/>
  <c r="E52"/>
  <c r="F52"/>
  <c r="E54"/>
  <c r="F54"/>
  <c r="E56"/>
  <c r="F56"/>
  <c r="E58"/>
  <c r="F58"/>
  <c r="E60"/>
  <c r="F60"/>
  <c r="E62"/>
  <c r="F62"/>
  <c r="E64"/>
  <c r="F64"/>
  <c r="E77"/>
  <c r="F77"/>
  <c r="E79"/>
  <c r="F79"/>
  <c r="F66"/>
  <c r="E66"/>
  <c r="F68"/>
  <c r="E68"/>
  <c r="F70"/>
  <c r="E70"/>
  <c r="F72"/>
  <c r="E72"/>
  <c r="F74"/>
  <c r="E74"/>
  <c r="F76"/>
  <c r="E76"/>
  <c r="E82"/>
  <c r="F82"/>
  <c r="E84"/>
  <c r="F84"/>
  <c r="E86"/>
  <c r="F86"/>
  <c r="E88"/>
  <c r="F88"/>
  <c r="E90"/>
  <c r="F90"/>
  <c r="E92"/>
  <c r="F92"/>
  <c r="E94"/>
  <c r="F94"/>
  <c r="E96"/>
  <c r="F96"/>
  <c r="E98"/>
  <c r="F98"/>
  <c r="E100"/>
  <c r="F100"/>
  <c r="E102"/>
  <c r="F102"/>
  <c r="E104"/>
  <c r="F104"/>
  <c r="E106"/>
  <c r="F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E27"/>
  <c r="F27"/>
  <c r="E25"/>
  <c r="F25"/>
  <c r="E23"/>
  <c r="F23"/>
  <c r="E21"/>
  <c r="F21"/>
  <c r="E19"/>
  <c r="F19"/>
  <c r="E17"/>
  <c r="F17"/>
  <c r="E11"/>
  <c r="F11"/>
  <c r="E9"/>
  <c r="F9"/>
  <c r="F20"/>
  <c r="E20"/>
  <c r="F16"/>
  <c r="E16"/>
  <c r="F14"/>
  <c r="E14"/>
  <c r="F29"/>
  <c r="E29"/>
  <c r="E31"/>
  <c r="F31"/>
  <c r="E33"/>
  <c r="F33"/>
  <c r="E35"/>
  <c r="F35"/>
  <c r="E37"/>
  <c r="F37"/>
  <c r="E39"/>
  <c r="F39"/>
  <c r="E41"/>
  <c r="F41"/>
  <c r="E43"/>
  <c r="F43"/>
  <c r="E45"/>
  <c r="F45"/>
  <c r="E47"/>
  <c r="F47"/>
  <c r="E49"/>
  <c r="F49"/>
  <c r="E51"/>
  <c r="F51"/>
  <c r="E53"/>
  <c r="F53"/>
  <c r="E55"/>
  <c r="F55"/>
  <c r="E57"/>
  <c r="F57"/>
  <c r="E59"/>
  <c r="F59"/>
  <c r="E61"/>
  <c r="F61"/>
  <c r="E63"/>
  <c r="F63"/>
  <c r="E65"/>
  <c r="F65"/>
  <c r="E78"/>
  <c r="F78"/>
  <c r="E80"/>
  <c r="F80"/>
  <c r="F67"/>
  <c r="E67"/>
  <c r="F69"/>
  <c r="E69"/>
  <c r="F71"/>
  <c r="E71"/>
  <c r="F73"/>
  <c r="E73"/>
  <c r="F75"/>
  <c r="E75"/>
  <c r="F81"/>
  <c r="E81"/>
  <c r="E83"/>
  <c r="F83"/>
  <c r="E85"/>
  <c r="F85"/>
  <c r="E87"/>
  <c r="F87"/>
  <c r="E89"/>
  <c r="F89"/>
  <c r="E91"/>
  <c r="F91"/>
  <c r="E93"/>
  <c r="F93"/>
  <c r="E95"/>
  <c r="F95"/>
  <c r="E97"/>
  <c r="F97"/>
  <c r="E99"/>
  <c r="F99"/>
  <c r="E101"/>
  <c r="F101"/>
  <c r="E103"/>
  <c r="F103"/>
  <c r="E105"/>
  <c r="F105"/>
  <c r="E107"/>
  <c r="F107"/>
  <c r="F109"/>
  <c r="E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E26"/>
  <c r="F26"/>
  <c r="E24"/>
  <c r="F24"/>
  <c r="E22"/>
  <c r="F22"/>
  <c r="E18"/>
  <c r="F18"/>
  <c r="E12"/>
  <c r="F12"/>
  <c r="E10"/>
  <c r="F10"/>
  <c r="O133"/>
  <c r="M133"/>
  <c r="N133" s="1"/>
  <c r="G133" s="1"/>
  <c r="V133" s="1"/>
  <c r="O131"/>
  <c r="M131"/>
  <c r="N131" s="1"/>
  <c r="G131" s="1"/>
  <c r="V131" s="1"/>
  <c r="O130"/>
  <c r="M130"/>
  <c r="N130" s="1"/>
  <c r="G130" s="1"/>
  <c r="O129"/>
  <c r="M129"/>
  <c r="N129" s="1"/>
  <c r="G129" s="1"/>
  <c r="O128"/>
  <c r="M128"/>
  <c r="N128" s="1"/>
  <c r="G128" s="1"/>
  <c r="V128" s="1"/>
  <c r="O127"/>
  <c r="M127"/>
  <c r="N127" s="1"/>
  <c r="G127" s="1"/>
  <c r="V127" s="1"/>
  <c r="O126"/>
  <c r="M126"/>
  <c r="N126" s="1"/>
  <c r="G126" s="1"/>
  <c r="O125"/>
  <c r="M125"/>
  <c r="N125" s="1"/>
  <c r="G125" s="1"/>
  <c r="O124"/>
  <c r="M124"/>
  <c r="N124" s="1"/>
  <c r="G124" s="1"/>
  <c r="V124" s="1"/>
  <c r="O123"/>
  <c r="M123"/>
  <c r="N123" s="1"/>
  <c r="G123" s="1"/>
  <c r="V123" s="1"/>
  <c r="O122"/>
  <c r="M122"/>
  <c r="N122" s="1"/>
  <c r="G122" s="1"/>
  <c r="O121"/>
  <c r="M121"/>
  <c r="N121" s="1"/>
  <c r="G121" s="1"/>
  <c r="O120"/>
  <c r="M120"/>
  <c r="N120" s="1"/>
  <c r="G120" s="1"/>
  <c r="V120" s="1"/>
  <c r="O119"/>
  <c r="M119"/>
  <c r="N119" s="1"/>
  <c r="G119" s="1"/>
  <c r="V119" s="1"/>
  <c r="O118"/>
  <c r="M118"/>
  <c r="N118" s="1"/>
  <c r="G118" s="1"/>
  <c r="O117"/>
  <c r="M117"/>
  <c r="N117" s="1"/>
  <c r="G117" s="1"/>
  <c r="O116"/>
  <c r="M116"/>
  <c r="N116" s="1"/>
  <c r="G116" s="1"/>
  <c r="V116" s="1"/>
  <c r="O115"/>
  <c r="M115"/>
  <c r="N115" s="1"/>
  <c r="G115" s="1"/>
  <c r="V115" s="1"/>
  <c r="O114"/>
  <c r="M114"/>
  <c r="N114" s="1"/>
  <c r="G114" s="1"/>
  <c r="O113"/>
  <c r="M113"/>
  <c r="N113" s="1"/>
  <c r="G113" s="1"/>
  <c r="O112"/>
  <c r="M112"/>
  <c r="N112" s="1"/>
  <c r="G112" s="1"/>
  <c r="V112" s="1"/>
  <c r="O111"/>
  <c r="M111"/>
  <c r="N111" s="1"/>
  <c r="G111" s="1"/>
  <c r="V111" s="1"/>
  <c r="O110"/>
  <c r="M110"/>
  <c r="N110" s="1"/>
  <c r="G110" s="1"/>
  <c r="O109"/>
  <c r="M109"/>
  <c r="N109" s="1"/>
  <c r="G109" s="1"/>
  <c r="O132"/>
  <c r="M132"/>
  <c r="N132" s="1"/>
  <c r="G132" s="1"/>
  <c r="V132" s="1"/>
  <c r="M108"/>
  <c r="N108" s="1"/>
  <c r="G108" s="1"/>
  <c r="O107"/>
  <c r="P107" s="1"/>
  <c r="M107"/>
  <c r="N107" s="1"/>
  <c r="G107" s="1"/>
  <c r="O106"/>
  <c r="P106" s="1"/>
  <c r="M106"/>
  <c r="N106" s="1"/>
  <c r="G106" s="1"/>
  <c r="O105"/>
  <c r="P105" s="1"/>
  <c r="M105"/>
  <c r="N105" s="1"/>
  <c r="G105" s="1"/>
  <c r="O104"/>
  <c r="P104" s="1"/>
  <c r="M104"/>
  <c r="N104" s="1"/>
  <c r="G104" s="1"/>
  <c r="O103"/>
  <c r="P103" s="1"/>
  <c r="M103"/>
  <c r="N103" s="1"/>
  <c r="G103" s="1"/>
  <c r="O102"/>
  <c r="P102" s="1"/>
  <c r="M102"/>
  <c r="N102" s="1"/>
  <c r="G102" s="1"/>
  <c r="O101"/>
  <c r="P101" s="1"/>
  <c r="M101"/>
  <c r="N101" s="1"/>
  <c r="G101" s="1"/>
  <c r="O100"/>
  <c r="P100" s="1"/>
  <c r="M100"/>
  <c r="N100" s="1"/>
  <c r="G100" s="1"/>
  <c r="O99"/>
  <c r="P99" s="1"/>
  <c r="M99"/>
  <c r="N99" s="1"/>
  <c r="G99" s="1"/>
  <c r="O98"/>
  <c r="P98" s="1"/>
  <c r="M98"/>
  <c r="N98" s="1"/>
  <c r="G98" s="1"/>
  <c r="O97"/>
  <c r="P97" s="1"/>
  <c r="M97"/>
  <c r="N97" s="1"/>
  <c r="G97" s="1"/>
  <c r="O96"/>
  <c r="P96" s="1"/>
  <c r="M96"/>
  <c r="N96" s="1"/>
  <c r="G96" s="1"/>
  <c r="O95"/>
  <c r="P95" s="1"/>
  <c r="M95"/>
  <c r="N95" s="1"/>
  <c r="G95" s="1"/>
  <c r="O94"/>
  <c r="P94" s="1"/>
  <c r="M94"/>
  <c r="N94" s="1"/>
  <c r="G94" s="1"/>
  <c r="O93"/>
  <c r="P93" s="1"/>
  <c r="M93"/>
  <c r="N93" s="1"/>
  <c r="G93" s="1"/>
  <c r="O92"/>
  <c r="P92" s="1"/>
  <c r="M92"/>
  <c r="N92" s="1"/>
  <c r="G92" s="1"/>
  <c r="O91"/>
  <c r="P91" s="1"/>
  <c r="M91"/>
  <c r="N91" s="1"/>
  <c r="G91" s="1"/>
  <c r="O90"/>
  <c r="P90" s="1"/>
  <c r="M90"/>
  <c r="N90" s="1"/>
  <c r="G90" s="1"/>
  <c r="O89"/>
  <c r="P89" s="1"/>
  <c r="M89"/>
  <c r="N89" s="1"/>
  <c r="G89" s="1"/>
  <c r="O88"/>
  <c r="P88" s="1"/>
  <c r="M88"/>
  <c r="N88" s="1"/>
  <c r="G88" s="1"/>
  <c r="O87"/>
  <c r="P87" s="1"/>
  <c r="M87"/>
  <c r="N87" s="1"/>
  <c r="G87" s="1"/>
  <c r="O86"/>
  <c r="P86" s="1"/>
  <c r="M86"/>
  <c r="N86" s="1"/>
  <c r="G86" s="1"/>
  <c r="O85"/>
  <c r="P85" s="1"/>
  <c r="M85"/>
  <c r="N85" s="1"/>
  <c r="G85" s="1"/>
  <c r="O84"/>
  <c r="P84" s="1"/>
  <c r="M84"/>
  <c r="N84" s="1"/>
  <c r="G84" s="1"/>
  <c r="O83"/>
  <c r="M83"/>
  <c r="N83" s="1"/>
  <c r="G83" s="1"/>
  <c r="O82"/>
  <c r="M82"/>
  <c r="N82" s="1"/>
  <c r="G82" s="1"/>
  <c r="O81"/>
  <c r="M81"/>
  <c r="N81" s="1"/>
  <c r="G81" s="1"/>
  <c r="O108"/>
  <c r="P108" s="1"/>
  <c r="O80"/>
  <c r="M80"/>
  <c r="N80" s="1"/>
  <c r="G80" s="1"/>
  <c r="V80" s="1"/>
  <c r="O79"/>
  <c r="M79"/>
  <c r="N79" s="1"/>
  <c r="G79" s="1"/>
  <c r="V79" s="1"/>
  <c r="O78"/>
  <c r="M78"/>
  <c r="N78" s="1"/>
  <c r="G78" s="1"/>
  <c r="O77"/>
  <c r="M77"/>
  <c r="N77" s="1"/>
  <c r="G77" s="1"/>
  <c r="V77" s="1"/>
  <c r="O65"/>
  <c r="M65"/>
  <c r="N65" s="1"/>
  <c r="G65" s="1"/>
  <c r="O64"/>
  <c r="M64"/>
  <c r="N64" s="1"/>
  <c r="G64" s="1"/>
  <c r="O63"/>
  <c r="M63"/>
  <c r="N63" s="1"/>
  <c r="G63" s="1"/>
  <c r="O62"/>
  <c r="M62"/>
  <c r="N62" s="1"/>
  <c r="G62" s="1"/>
  <c r="O61"/>
  <c r="M61"/>
  <c r="N61" s="1"/>
  <c r="G61" s="1"/>
  <c r="O60"/>
  <c r="M60"/>
  <c r="N60" s="1"/>
  <c r="G60" s="1"/>
  <c r="O59"/>
  <c r="M59"/>
  <c r="N59" s="1"/>
  <c r="G59" s="1"/>
  <c r="O58"/>
  <c r="M58"/>
  <c r="N58" s="1"/>
  <c r="G58" s="1"/>
  <c r="O57"/>
  <c r="M57"/>
  <c r="N57" s="1"/>
  <c r="G57" s="1"/>
  <c r="O56"/>
  <c r="M56"/>
  <c r="N56" s="1"/>
  <c r="G56" s="1"/>
  <c r="O55"/>
  <c r="M55"/>
  <c r="N55" s="1"/>
  <c r="G55" s="1"/>
  <c r="O54"/>
  <c r="M54"/>
  <c r="N54" s="1"/>
  <c r="G54" s="1"/>
  <c r="O53"/>
  <c r="M53"/>
  <c r="N53" s="1"/>
  <c r="G53" s="1"/>
  <c r="O52"/>
  <c r="M52"/>
  <c r="N52" s="1"/>
  <c r="G52" s="1"/>
  <c r="O51"/>
  <c r="M51"/>
  <c r="N51" s="1"/>
  <c r="G51" s="1"/>
  <c r="O50"/>
  <c r="M50"/>
  <c r="N50" s="1"/>
  <c r="G50" s="1"/>
  <c r="O49"/>
  <c r="M49"/>
  <c r="N49" s="1"/>
  <c r="G49" s="1"/>
  <c r="O48"/>
  <c r="M48"/>
  <c r="N48" s="1"/>
  <c r="G48" s="1"/>
  <c r="O47"/>
  <c r="M47"/>
  <c r="N47" s="1"/>
  <c r="G47" s="1"/>
  <c r="O46"/>
  <c r="M46"/>
  <c r="N46" s="1"/>
  <c r="G46" s="1"/>
  <c r="O45"/>
  <c r="M45"/>
  <c r="N45" s="1"/>
  <c r="G45" s="1"/>
  <c r="O44"/>
  <c r="M44"/>
  <c r="N44" s="1"/>
  <c r="G44" s="1"/>
  <c r="O43"/>
  <c r="M43"/>
  <c r="N43" s="1"/>
  <c r="G43" s="1"/>
  <c r="O42"/>
  <c r="M42"/>
  <c r="N42" s="1"/>
  <c r="G42" s="1"/>
  <c r="O41"/>
  <c r="M41"/>
  <c r="N41" s="1"/>
  <c r="G41" s="1"/>
  <c r="O40"/>
  <c r="M40"/>
  <c r="N40" s="1"/>
  <c r="G40" s="1"/>
  <c r="O39"/>
  <c r="M39"/>
  <c r="N39" s="1"/>
  <c r="G39" s="1"/>
  <c r="O38"/>
  <c r="M38"/>
  <c r="N38" s="1"/>
  <c r="G38" s="1"/>
  <c r="O37"/>
  <c r="M37"/>
  <c r="N37" s="1"/>
  <c r="G37" s="1"/>
  <c r="O36"/>
  <c r="M36"/>
  <c r="N36" s="1"/>
  <c r="G36" s="1"/>
  <c r="O35"/>
  <c r="M35"/>
  <c r="N35" s="1"/>
  <c r="G35" s="1"/>
  <c r="O34"/>
  <c r="M34"/>
  <c r="N34" s="1"/>
  <c r="G34" s="1"/>
  <c r="O33"/>
  <c r="M33"/>
  <c r="N33" s="1"/>
  <c r="G33" s="1"/>
  <c r="O32"/>
  <c r="M32"/>
  <c r="N32" s="1"/>
  <c r="G32" s="1"/>
  <c r="O31"/>
  <c r="M31"/>
  <c r="N31" s="1"/>
  <c r="G31" s="1"/>
  <c r="O30"/>
  <c r="M30"/>
  <c r="N30" s="1"/>
  <c r="G30" s="1"/>
  <c r="O29"/>
  <c r="M29"/>
  <c r="N29" s="1"/>
  <c r="G29" s="1"/>
  <c r="O76"/>
  <c r="M76"/>
  <c r="N76" s="1"/>
  <c r="G76" s="1"/>
  <c r="O75"/>
  <c r="M75"/>
  <c r="N75" s="1"/>
  <c r="G75" s="1"/>
  <c r="O74"/>
  <c r="M74"/>
  <c r="N74" s="1"/>
  <c r="G74" s="1"/>
  <c r="O73"/>
  <c r="M73"/>
  <c r="N73" s="1"/>
  <c r="G73" s="1"/>
  <c r="O72"/>
  <c r="M72"/>
  <c r="N72" s="1"/>
  <c r="G72" s="1"/>
  <c r="O71"/>
  <c r="M71"/>
  <c r="N71" s="1"/>
  <c r="G71" s="1"/>
  <c r="O70"/>
  <c r="M70"/>
  <c r="N70" s="1"/>
  <c r="G70" s="1"/>
  <c r="O69"/>
  <c r="M69"/>
  <c r="N69" s="1"/>
  <c r="G69" s="1"/>
  <c r="O68"/>
  <c r="M68"/>
  <c r="N68" s="1"/>
  <c r="G68" s="1"/>
  <c r="O67"/>
  <c r="M67"/>
  <c r="N67" s="1"/>
  <c r="G67" s="1"/>
  <c r="O66"/>
  <c r="M66"/>
  <c r="N66" s="1"/>
  <c r="G66" s="1"/>
  <c r="O28"/>
  <c r="M28"/>
  <c r="N28" s="1"/>
  <c r="G28" s="1"/>
  <c r="O27"/>
  <c r="M27"/>
  <c r="N27" s="1"/>
  <c r="G27" s="1"/>
  <c r="O26"/>
  <c r="M26"/>
  <c r="N26" s="1"/>
  <c r="G26" s="1"/>
  <c r="O25"/>
  <c r="M25"/>
  <c r="N25" s="1"/>
  <c r="G25" s="1"/>
  <c r="O24"/>
  <c r="M24"/>
  <c r="N24" s="1"/>
  <c r="G24" s="1"/>
  <c r="O23"/>
  <c r="M23"/>
  <c r="N23" s="1"/>
  <c r="G23" s="1"/>
  <c r="O22"/>
  <c r="M22"/>
  <c r="N22" s="1"/>
  <c r="G22" s="1"/>
  <c r="O21"/>
  <c r="M21"/>
  <c r="N21" s="1"/>
  <c r="G21" s="1"/>
  <c r="O19"/>
  <c r="M19"/>
  <c r="N19" s="1"/>
  <c r="G19" s="1"/>
  <c r="O18"/>
  <c r="M18"/>
  <c r="N18" s="1"/>
  <c r="G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O20"/>
  <c r="M20"/>
  <c r="N20" s="1"/>
  <c r="G20" s="1"/>
  <c r="O14"/>
  <c r="M14"/>
  <c r="N14" s="1"/>
  <c r="G14" s="1"/>
  <c r="I14" s="1"/>
  <c r="J14" s="1"/>
  <c r="O13"/>
  <c r="M13"/>
  <c r="N13" s="1"/>
  <c r="G13" s="1"/>
  <c r="I13" s="1"/>
  <c r="J13" s="1"/>
  <c r="V82"/>
  <c r="V84"/>
  <c r="V86"/>
  <c r="V88"/>
  <c r="V90"/>
  <c r="V92"/>
  <c r="V94"/>
  <c r="V96"/>
  <c r="V98"/>
  <c r="V100"/>
  <c r="V102"/>
  <c r="V104"/>
  <c r="V106"/>
  <c r="V108"/>
  <c r="V109"/>
  <c r="V113"/>
  <c r="V117"/>
  <c r="V121"/>
  <c r="V125"/>
  <c r="V129"/>
  <c r="F15" i="22"/>
  <c r="E15"/>
  <c r="F13"/>
  <c r="E13"/>
  <c r="E66"/>
  <c r="F66"/>
  <c r="E68"/>
  <c r="F68"/>
  <c r="E70"/>
  <c r="F70"/>
  <c r="E72"/>
  <c r="F72"/>
  <c r="E74"/>
  <c r="F74"/>
  <c r="E76"/>
  <c r="F76"/>
  <c r="F34"/>
  <c r="E34"/>
  <c r="F36"/>
  <c r="E36"/>
  <c r="F38"/>
  <c r="E38"/>
  <c r="F40"/>
  <c r="E40"/>
  <c r="F42"/>
  <c r="E42"/>
  <c r="F44"/>
  <c r="E44"/>
  <c r="F46"/>
  <c r="E46"/>
  <c r="F48"/>
  <c r="E48"/>
  <c r="F50"/>
  <c r="E50"/>
  <c r="F52"/>
  <c r="E52"/>
  <c r="F54"/>
  <c r="E54"/>
  <c r="F56"/>
  <c r="E56"/>
  <c r="F58"/>
  <c r="E58"/>
  <c r="F60"/>
  <c r="E60"/>
  <c r="F62"/>
  <c r="E62"/>
  <c r="F64"/>
  <c r="E64"/>
  <c r="F77"/>
  <c r="E77"/>
  <c r="F79"/>
  <c r="E79"/>
  <c r="F81"/>
  <c r="E81"/>
  <c r="F83"/>
  <c r="E83"/>
  <c r="F85"/>
  <c r="E85"/>
  <c r="F87"/>
  <c r="E87"/>
  <c r="F89"/>
  <c r="E89"/>
  <c r="F91"/>
  <c r="E91"/>
  <c r="F93"/>
  <c r="E93"/>
  <c r="F95"/>
  <c r="E95"/>
  <c r="F97"/>
  <c r="E97"/>
  <c r="F99"/>
  <c r="E99"/>
  <c r="F101"/>
  <c r="E101"/>
  <c r="F103"/>
  <c r="E103"/>
  <c r="F105"/>
  <c r="E105"/>
  <c r="F107"/>
  <c r="E107"/>
  <c r="E109"/>
  <c r="F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E30"/>
  <c r="F30"/>
  <c r="E28"/>
  <c r="F28"/>
  <c r="E26"/>
  <c r="F26"/>
  <c r="E24"/>
  <c r="F24"/>
  <c r="E22"/>
  <c r="F22"/>
  <c r="E18"/>
  <c r="F18"/>
  <c r="E12"/>
  <c r="F12"/>
  <c r="E10"/>
  <c r="F10"/>
  <c r="F20"/>
  <c r="E20"/>
  <c r="F16"/>
  <c r="E16"/>
  <c r="F14"/>
  <c r="E14"/>
  <c r="E67"/>
  <c r="F67"/>
  <c r="E69"/>
  <c r="F69"/>
  <c r="E71"/>
  <c r="F71"/>
  <c r="E73"/>
  <c r="F73"/>
  <c r="E75"/>
  <c r="F75"/>
  <c r="F33"/>
  <c r="E33"/>
  <c r="F35"/>
  <c r="E35"/>
  <c r="F37"/>
  <c r="E37"/>
  <c r="F39"/>
  <c r="E39"/>
  <c r="F41"/>
  <c r="E41"/>
  <c r="F43"/>
  <c r="E43"/>
  <c r="F45"/>
  <c r="E45"/>
  <c r="F47"/>
  <c r="E47"/>
  <c r="F49"/>
  <c r="E49"/>
  <c r="F51"/>
  <c r="E51"/>
  <c r="F53"/>
  <c r="E53"/>
  <c r="F55"/>
  <c r="E55"/>
  <c r="F57"/>
  <c r="E57"/>
  <c r="F59"/>
  <c r="E59"/>
  <c r="F61"/>
  <c r="E61"/>
  <c r="F63"/>
  <c r="E63"/>
  <c r="F65"/>
  <c r="E65"/>
  <c r="F78"/>
  <c r="E78"/>
  <c r="F80"/>
  <c r="E80"/>
  <c r="F82"/>
  <c r="E82"/>
  <c r="F84"/>
  <c r="E84"/>
  <c r="F86"/>
  <c r="E86"/>
  <c r="F88"/>
  <c r="E88"/>
  <c r="F90"/>
  <c r="E90"/>
  <c r="F92"/>
  <c r="E92"/>
  <c r="F94"/>
  <c r="E94"/>
  <c r="F96"/>
  <c r="E96"/>
  <c r="F98"/>
  <c r="E98"/>
  <c r="F100"/>
  <c r="E100"/>
  <c r="F102"/>
  <c r="E102"/>
  <c r="F104"/>
  <c r="E104"/>
  <c r="F106"/>
  <c r="E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E31"/>
  <c r="F31"/>
  <c r="E29"/>
  <c r="F29"/>
  <c r="E27"/>
  <c r="F27"/>
  <c r="E25"/>
  <c r="F25"/>
  <c r="E23"/>
  <c r="F23"/>
  <c r="E21"/>
  <c r="F21"/>
  <c r="E19"/>
  <c r="F19"/>
  <c r="E17"/>
  <c r="F17"/>
  <c r="E11"/>
  <c r="F11"/>
  <c r="E9"/>
  <c r="F9"/>
  <c r="O133"/>
  <c r="M133"/>
  <c r="N133" s="1"/>
  <c r="G133" s="1"/>
  <c r="O131"/>
  <c r="M131"/>
  <c r="N131" s="1"/>
  <c r="G131" s="1"/>
  <c r="V131" s="1"/>
  <c r="O130"/>
  <c r="M130"/>
  <c r="N130" s="1"/>
  <c r="G130" s="1"/>
  <c r="O129"/>
  <c r="M129"/>
  <c r="N129" s="1"/>
  <c r="G129" s="1"/>
  <c r="O128"/>
  <c r="M128"/>
  <c r="N128" s="1"/>
  <c r="G128" s="1"/>
  <c r="O127"/>
  <c r="M127"/>
  <c r="N127" s="1"/>
  <c r="G127" s="1"/>
  <c r="V127" s="1"/>
  <c r="O126"/>
  <c r="M126"/>
  <c r="N126" s="1"/>
  <c r="G126" s="1"/>
  <c r="O125"/>
  <c r="M125"/>
  <c r="N125" s="1"/>
  <c r="G125" s="1"/>
  <c r="O124"/>
  <c r="M124"/>
  <c r="N124" s="1"/>
  <c r="G124" s="1"/>
  <c r="O123"/>
  <c r="M123"/>
  <c r="N123" s="1"/>
  <c r="G123" s="1"/>
  <c r="V123" s="1"/>
  <c r="O122"/>
  <c r="M122"/>
  <c r="N122" s="1"/>
  <c r="G122" s="1"/>
  <c r="O121"/>
  <c r="M121"/>
  <c r="N121" s="1"/>
  <c r="G121" s="1"/>
  <c r="O120"/>
  <c r="M120"/>
  <c r="N120" s="1"/>
  <c r="G120" s="1"/>
  <c r="O119"/>
  <c r="M119"/>
  <c r="N119" s="1"/>
  <c r="G119" s="1"/>
  <c r="V119" s="1"/>
  <c r="O118"/>
  <c r="M118"/>
  <c r="N118" s="1"/>
  <c r="G118" s="1"/>
  <c r="O117"/>
  <c r="M117"/>
  <c r="N117" s="1"/>
  <c r="G117" s="1"/>
  <c r="O116"/>
  <c r="M116"/>
  <c r="N116" s="1"/>
  <c r="G116" s="1"/>
  <c r="O115"/>
  <c r="M115"/>
  <c r="N115" s="1"/>
  <c r="G115" s="1"/>
  <c r="V115" s="1"/>
  <c r="O114"/>
  <c r="M114"/>
  <c r="N114" s="1"/>
  <c r="G114" s="1"/>
  <c r="O113"/>
  <c r="M113"/>
  <c r="N113" s="1"/>
  <c r="G113" s="1"/>
  <c r="O112"/>
  <c r="M112"/>
  <c r="N112" s="1"/>
  <c r="G112" s="1"/>
  <c r="O111"/>
  <c r="M111"/>
  <c r="N111" s="1"/>
  <c r="G111" s="1"/>
  <c r="V111" s="1"/>
  <c r="O110"/>
  <c r="M110"/>
  <c r="N110" s="1"/>
  <c r="G110" s="1"/>
  <c r="O109"/>
  <c r="M109"/>
  <c r="N109" s="1"/>
  <c r="G109" s="1"/>
  <c r="O132"/>
  <c r="M132"/>
  <c r="N132" s="1"/>
  <c r="G132" s="1"/>
  <c r="O108"/>
  <c r="M108"/>
  <c r="N108" s="1"/>
  <c r="G108" s="1"/>
  <c r="V108" s="1"/>
  <c r="O107"/>
  <c r="M107"/>
  <c r="N107" s="1"/>
  <c r="G107" s="1"/>
  <c r="O106"/>
  <c r="M106"/>
  <c r="N106" s="1"/>
  <c r="G106" s="1"/>
  <c r="O105"/>
  <c r="M105"/>
  <c r="N105" s="1"/>
  <c r="G105" s="1"/>
  <c r="O104"/>
  <c r="M104"/>
  <c r="N104" s="1"/>
  <c r="G104" s="1"/>
  <c r="V104" s="1"/>
  <c r="O103"/>
  <c r="M103"/>
  <c r="N103" s="1"/>
  <c r="G103" s="1"/>
  <c r="O102"/>
  <c r="M102"/>
  <c r="N102" s="1"/>
  <c r="G102" s="1"/>
  <c r="O101"/>
  <c r="M101"/>
  <c r="N101" s="1"/>
  <c r="G101" s="1"/>
  <c r="O100"/>
  <c r="M100"/>
  <c r="N100" s="1"/>
  <c r="G100" s="1"/>
  <c r="V100" s="1"/>
  <c r="O99"/>
  <c r="M99"/>
  <c r="N99" s="1"/>
  <c r="G99" s="1"/>
  <c r="O98"/>
  <c r="M98"/>
  <c r="N98" s="1"/>
  <c r="G98" s="1"/>
  <c r="O97"/>
  <c r="M97"/>
  <c r="N97" s="1"/>
  <c r="G97" s="1"/>
  <c r="O96"/>
  <c r="M96"/>
  <c r="N96" s="1"/>
  <c r="G96" s="1"/>
  <c r="V96" s="1"/>
  <c r="O95"/>
  <c r="M95"/>
  <c r="N95" s="1"/>
  <c r="G95" s="1"/>
  <c r="O94"/>
  <c r="M94"/>
  <c r="N94" s="1"/>
  <c r="G94" s="1"/>
  <c r="O93"/>
  <c r="M93"/>
  <c r="N93" s="1"/>
  <c r="G93" s="1"/>
  <c r="O92"/>
  <c r="M92"/>
  <c r="N92" s="1"/>
  <c r="G92" s="1"/>
  <c r="V92" s="1"/>
  <c r="O91"/>
  <c r="M91"/>
  <c r="N91" s="1"/>
  <c r="G91" s="1"/>
  <c r="O90"/>
  <c r="M90"/>
  <c r="N90" s="1"/>
  <c r="G90" s="1"/>
  <c r="O89"/>
  <c r="M89"/>
  <c r="N89" s="1"/>
  <c r="G89" s="1"/>
  <c r="O88"/>
  <c r="M88"/>
  <c r="N88" s="1"/>
  <c r="G88" s="1"/>
  <c r="V88" s="1"/>
  <c r="O87"/>
  <c r="M87"/>
  <c r="N87" s="1"/>
  <c r="G87" s="1"/>
  <c r="V87" s="1"/>
  <c r="O86"/>
  <c r="M86"/>
  <c r="N86" s="1"/>
  <c r="G86" s="1"/>
  <c r="O85"/>
  <c r="M85"/>
  <c r="N85" s="1"/>
  <c r="G85" s="1"/>
  <c r="V85" s="1"/>
  <c r="O84"/>
  <c r="M84"/>
  <c r="N84" s="1"/>
  <c r="G84" s="1"/>
  <c r="V84" s="1"/>
  <c r="M83"/>
  <c r="N83" s="1"/>
  <c r="G83" s="1"/>
  <c r="O76"/>
  <c r="M76"/>
  <c r="N76" s="1"/>
  <c r="G76" s="1"/>
  <c r="O75"/>
  <c r="M75"/>
  <c r="N75" s="1"/>
  <c r="G75" s="1"/>
  <c r="O74"/>
  <c r="M74"/>
  <c r="N74" s="1"/>
  <c r="G74" s="1"/>
  <c r="O73"/>
  <c r="M73"/>
  <c r="N73" s="1"/>
  <c r="G73" s="1"/>
  <c r="O72"/>
  <c r="M72"/>
  <c r="N72" s="1"/>
  <c r="G72" s="1"/>
  <c r="O71"/>
  <c r="M71"/>
  <c r="N71" s="1"/>
  <c r="G71" s="1"/>
  <c r="O70"/>
  <c r="M70"/>
  <c r="N70" s="1"/>
  <c r="G70" s="1"/>
  <c r="O69"/>
  <c r="M69"/>
  <c r="N69" s="1"/>
  <c r="G69" s="1"/>
  <c r="O68"/>
  <c r="M68"/>
  <c r="N68" s="1"/>
  <c r="G68" s="1"/>
  <c r="O67"/>
  <c r="M67"/>
  <c r="N67" s="1"/>
  <c r="G67" s="1"/>
  <c r="O66"/>
  <c r="M66"/>
  <c r="N66" s="1"/>
  <c r="G66" s="1"/>
  <c r="O83"/>
  <c r="O82"/>
  <c r="M82"/>
  <c r="N82" s="1"/>
  <c r="G82" s="1"/>
  <c r="V82" s="1"/>
  <c r="O81"/>
  <c r="M81"/>
  <c r="N81" s="1"/>
  <c r="G81" s="1"/>
  <c r="O80"/>
  <c r="M80"/>
  <c r="N80" s="1"/>
  <c r="G80" s="1"/>
  <c r="V80" s="1"/>
  <c r="O79"/>
  <c r="M79"/>
  <c r="N79" s="1"/>
  <c r="G79" s="1"/>
  <c r="V79" s="1"/>
  <c r="O78"/>
  <c r="M78"/>
  <c r="N78" s="1"/>
  <c r="G78" s="1"/>
  <c r="V78" s="1"/>
  <c r="O77"/>
  <c r="M77"/>
  <c r="N77" s="1"/>
  <c r="G77" s="1"/>
  <c r="O65"/>
  <c r="M65"/>
  <c r="N65" s="1"/>
  <c r="G65" s="1"/>
  <c r="O64"/>
  <c r="M64"/>
  <c r="N64" s="1"/>
  <c r="G64" s="1"/>
  <c r="O63"/>
  <c r="M63"/>
  <c r="N63" s="1"/>
  <c r="G63" s="1"/>
  <c r="O62"/>
  <c r="M62"/>
  <c r="N62" s="1"/>
  <c r="G62" s="1"/>
  <c r="O61"/>
  <c r="M61"/>
  <c r="N61" s="1"/>
  <c r="G61" s="1"/>
  <c r="O60"/>
  <c r="M60"/>
  <c r="N60" s="1"/>
  <c r="G60" s="1"/>
  <c r="O59"/>
  <c r="M59"/>
  <c r="N59" s="1"/>
  <c r="G59" s="1"/>
  <c r="O58"/>
  <c r="M58"/>
  <c r="N58" s="1"/>
  <c r="G58" s="1"/>
  <c r="O57"/>
  <c r="M57"/>
  <c r="N57" s="1"/>
  <c r="G57" s="1"/>
  <c r="O56"/>
  <c r="M56"/>
  <c r="N56" s="1"/>
  <c r="G56" s="1"/>
  <c r="O55"/>
  <c r="M55"/>
  <c r="N55" s="1"/>
  <c r="G55" s="1"/>
  <c r="O54"/>
  <c r="M54"/>
  <c r="N54" s="1"/>
  <c r="G54" s="1"/>
  <c r="O53"/>
  <c r="M53"/>
  <c r="N53" s="1"/>
  <c r="G53" s="1"/>
  <c r="O52"/>
  <c r="M52"/>
  <c r="N52" s="1"/>
  <c r="G52" s="1"/>
  <c r="O51"/>
  <c r="M51"/>
  <c r="N51" s="1"/>
  <c r="G51" s="1"/>
  <c r="O50"/>
  <c r="M50"/>
  <c r="N50" s="1"/>
  <c r="G50" s="1"/>
  <c r="O49"/>
  <c r="M49"/>
  <c r="N49" s="1"/>
  <c r="G49" s="1"/>
  <c r="O48"/>
  <c r="M48"/>
  <c r="N48" s="1"/>
  <c r="G48" s="1"/>
  <c r="O47"/>
  <c r="M47"/>
  <c r="N47" s="1"/>
  <c r="G47" s="1"/>
  <c r="O46"/>
  <c r="M46"/>
  <c r="N46" s="1"/>
  <c r="G46" s="1"/>
  <c r="O45"/>
  <c r="M45"/>
  <c r="N45" s="1"/>
  <c r="G45" s="1"/>
  <c r="O44"/>
  <c r="M44"/>
  <c r="N44" s="1"/>
  <c r="G44" s="1"/>
  <c r="O43"/>
  <c r="M43"/>
  <c r="N43" s="1"/>
  <c r="G43" s="1"/>
  <c r="O42"/>
  <c r="M42"/>
  <c r="N42" s="1"/>
  <c r="G42" s="1"/>
  <c r="O41"/>
  <c r="M41"/>
  <c r="N41" s="1"/>
  <c r="G41" s="1"/>
  <c r="O40"/>
  <c r="M40"/>
  <c r="N40" s="1"/>
  <c r="G40" s="1"/>
  <c r="O39"/>
  <c r="M39"/>
  <c r="N39" s="1"/>
  <c r="G39" s="1"/>
  <c r="O38"/>
  <c r="M38"/>
  <c r="N38" s="1"/>
  <c r="G38" s="1"/>
  <c r="O37"/>
  <c r="M37"/>
  <c r="N37" s="1"/>
  <c r="G37" s="1"/>
  <c r="O36"/>
  <c r="M36"/>
  <c r="N36" s="1"/>
  <c r="G36" s="1"/>
  <c r="O35"/>
  <c r="M35"/>
  <c r="N35" s="1"/>
  <c r="G35" s="1"/>
  <c r="O34"/>
  <c r="M34"/>
  <c r="N34" s="1"/>
  <c r="G34" s="1"/>
  <c r="O33"/>
  <c r="M33"/>
  <c r="N33" s="1"/>
  <c r="G33" s="1"/>
  <c r="O32"/>
  <c r="M32"/>
  <c r="N32" s="1"/>
  <c r="G32" s="1"/>
  <c r="V32" s="1"/>
  <c r="O31"/>
  <c r="M31"/>
  <c r="N31" s="1"/>
  <c r="G31" s="1"/>
  <c r="O30"/>
  <c r="M30"/>
  <c r="N30" s="1"/>
  <c r="G30" s="1"/>
  <c r="O29"/>
  <c r="M29"/>
  <c r="N29" s="1"/>
  <c r="G29" s="1"/>
  <c r="O28"/>
  <c r="M28"/>
  <c r="N28" s="1"/>
  <c r="G28" s="1"/>
  <c r="O27"/>
  <c r="M27"/>
  <c r="N27" s="1"/>
  <c r="G27" s="1"/>
  <c r="O26"/>
  <c r="M26"/>
  <c r="N26" s="1"/>
  <c r="G26" s="1"/>
  <c r="O25"/>
  <c r="M25"/>
  <c r="N25" s="1"/>
  <c r="G25" s="1"/>
  <c r="O24"/>
  <c r="M24"/>
  <c r="N24" s="1"/>
  <c r="G24" s="1"/>
  <c r="O23"/>
  <c r="M23"/>
  <c r="N23" s="1"/>
  <c r="G23" s="1"/>
  <c r="O22"/>
  <c r="M22"/>
  <c r="N22" s="1"/>
  <c r="G22" s="1"/>
  <c r="O21"/>
  <c r="M21"/>
  <c r="N21" s="1"/>
  <c r="G21" s="1"/>
  <c r="O19"/>
  <c r="M19"/>
  <c r="N19" s="1"/>
  <c r="G19" s="1"/>
  <c r="O18"/>
  <c r="M18"/>
  <c r="N18" s="1"/>
  <c r="G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O20"/>
  <c r="M20"/>
  <c r="N20" s="1"/>
  <c r="G20" s="1"/>
  <c r="O14"/>
  <c r="M14"/>
  <c r="N14" s="1"/>
  <c r="G14" s="1"/>
  <c r="I14" s="1"/>
  <c r="J14" s="1"/>
  <c r="O13"/>
  <c r="M13"/>
  <c r="N13" s="1"/>
  <c r="G13" s="1"/>
  <c r="I13" s="1"/>
  <c r="J13" s="1"/>
  <c r="V83"/>
  <c r="V89"/>
  <c r="V91"/>
  <c r="V93"/>
  <c r="V95"/>
  <c r="V97"/>
  <c r="V99"/>
  <c r="V101"/>
  <c r="V103"/>
  <c r="V105"/>
  <c r="V107"/>
  <c r="V132"/>
  <c r="V110"/>
  <c r="V112"/>
  <c r="V114"/>
  <c r="V116"/>
  <c r="V118"/>
  <c r="V120"/>
  <c r="V122"/>
  <c r="V124"/>
  <c r="V126"/>
  <c r="V128"/>
  <c r="V130"/>
  <c r="V133"/>
  <c r="F15" i="21"/>
  <c r="E15"/>
  <c r="F13"/>
  <c r="E13"/>
  <c r="E31"/>
  <c r="F31"/>
  <c r="E33"/>
  <c r="F33"/>
  <c r="E35"/>
  <c r="F35"/>
  <c r="E37"/>
  <c r="F37"/>
  <c r="E39"/>
  <c r="F39"/>
  <c r="E41"/>
  <c r="F41"/>
  <c r="E43"/>
  <c r="F43"/>
  <c r="E45"/>
  <c r="F45"/>
  <c r="E47"/>
  <c r="F47"/>
  <c r="E49"/>
  <c r="F49"/>
  <c r="E51"/>
  <c r="F51"/>
  <c r="E53"/>
  <c r="F53"/>
  <c r="E55"/>
  <c r="F55"/>
  <c r="E57"/>
  <c r="F57"/>
  <c r="E59"/>
  <c r="F59"/>
  <c r="E61"/>
  <c r="F61"/>
  <c r="E63"/>
  <c r="F63"/>
  <c r="E65"/>
  <c r="F65"/>
  <c r="E78"/>
  <c r="F78"/>
  <c r="F80"/>
  <c r="E80"/>
  <c r="F67"/>
  <c r="E67"/>
  <c r="F69"/>
  <c r="E69"/>
  <c r="F71"/>
  <c r="E71"/>
  <c r="F73"/>
  <c r="E73"/>
  <c r="F75"/>
  <c r="E75"/>
  <c r="F81"/>
  <c r="E81"/>
  <c r="E83"/>
  <c r="F83"/>
  <c r="E85"/>
  <c r="F85"/>
  <c r="E87"/>
  <c r="F87"/>
  <c r="E89"/>
  <c r="F89"/>
  <c r="E91"/>
  <c r="F91"/>
  <c r="E93"/>
  <c r="F93"/>
  <c r="E95"/>
  <c r="F95"/>
  <c r="E97"/>
  <c r="F97"/>
  <c r="E99"/>
  <c r="F99"/>
  <c r="E101"/>
  <c r="F101"/>
  <c r="E103"/>
  <c r="F103"/>
  <c r="E105"/>
  <c r="F105"/>
  <c r="E107"/>
  <c r="F107"/>
  <c r="F109"/>
  <c r="E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E27"/>
  <c r="F27"/>
  <c r="E25"/>
  <c r="F25"/>
  <c r="E23"/>
  <c r="F23"/>
  <c r="E21"/>
  <c r="F21"/>
  <c r="E19"/>
  <c r="F19"/>
  <c r="E17"/>
  <c r="F17"/>
  <c r="E11"/>
  <c r="F11"/>
  <c r="E9"/>
  <c r="F9"/>
  <c r="F20"/>
  <c r="E20"/>
  <c r="F16"/>
  <c r="E16"/>
  <c r="F14"/>
  <c r="E14"/>
  <c r="E30"/>
  <c r="F30"/>
  <c r="E32"/>
  <c r="F32"/>
  <c r="E34"/>
  <c r="F34"/>
  <c r="E36"/>
  <c r="F36"/>
  <c r="E38"/>
  <c r="F38"/>
  <c r="E40"/>
  <c r="F40"/>
  <c r="E42"/>
  <c r="F42"/>
  <c r="E44"/>
  <c r="F44"/>
  <c r="E46"/>
  <c r="F46"/>
  <c r="E48"/>
  <c r="F48"/>
  <c r="E50"/>
  <c r="F50"/>
  <c r="E52"/>
  <c r="F52"/>
  <c r="E54"/>
  <c r="F54"/>
  <c r="E56"/>
  <c r="F56"/>
  <c r="E58"/>
  <c r="F58"/>
  <c r="E60"/>
  <c r="F60"/>
  <c r="E62"/>
  <c r="F62"/>
  <c r="E64"/>
  <c r="F64"/>
  <c r="E77"/>
  <c r="F77"/>
  <c r="E79"/>
  <c r="F79"/>
  <c r="F66"/>
  <c r="E66"/>
  <c r="F68"/>
  <c r="E68"/>
  <c r="F70"/>
  <c r="E70"/>
  <c r="F72"/>
  <c r="E72"/>
  <c r="F74"/>
  <c r="E74"/>
  <c r="F76"/>
  <c r="E76"/>
  <c r="E82"/>
  <c r="F82"/>
  <c r="E84"/>
  <c r="F84"/>
  <c r="E86"/>
  <c r="F86"/>
  <c r="E88"/>
  <c r="F88"/>
  <c r="E90"/>
  <c r="F90"/>
  <c r="E92"/>
  <c r="F92"/>
  <c r="E94"/>
  <c r="F94"/>
  <c r="E96"/>
  <c r="F96"/>
  <c r="E98"/>
  <c r="F98"/>
  <c r="E100"/>
  <c r="F100"/>
  <c r="E102"/>
  <c r="F102"/>
  <c r="E104"/>
  <c r="F104"/>
  <c r="E106"/>
  <c r="F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E28"/>
  <c r="F28"/>
  <c r="E26"/>
  <c r="F26"/>
  <c r="E24"/>
  <c r="F24"/>
  <c r="E22"/>
  <c r="F22"/>
  <c r="E18"/>
  <c r="F18"/>
  <c r="E12"/>
  <c r="F12"/>
  <c r="E10"/>
  <c r="F10"/>
  <c r="O133"/>
  <c r="M133"/>
  <c r="N133" s="1"/>
  <c r="G133" s="1"/>
  <c r="O131"/>
  <c r="M131"/>
  <c r="N131" s="1"/>
  <c r="G131" s="1"/>
  <c r="O130"/>
  <c r="M130"/>
  <c r="N130" s="1"/>
  <c r="G130" s="1"/>
  <c r="V130" s="1"/>
  <c r="O129"/>
  <c r="M129"/>
  <c r="N129" s="1"/>
  <c r="G129" s="1"/>
  <c r="O128"/>
  <c r="M128"/>
  <c r="N128" s="1"/>
  <c r="G128" s="1"/>
  <c r="O127"/>
  <c r="M127"/>
  <c r="N127" s="1"/>
  <c r="G127" s="1"/>
  <c r="O126"/>
  <c r="M126"/>
  <c r="N126" s="1"/>
  <c r="G126" s="1"/>
  <c r="V126" s="1"/>
  <c r="O125"/>
  <c r="M125"/>
  <c r="N125" s="1"/>
  <c r="G125" s="1"/>
  <c r="O124"/>
  <c r="M124"/>
  <c r="N124" s="1"/>
  <c r="G124" s="1"/>
  <c r="O123"/>
  <c r="M123"/>
  <c r="N123" s="1"/>
  <c r="G123" s="1"/>
  <c r="O122"/>
  <c r="M122"/>
  <c r="N122" s="1"/>
  <c r="G122" s="1"/>
  <c r="V122" s="1"/>
  <c r="O121"/>
  <c r="M121"/>
  <c r="N121" s="1"/>
  <c r="G121" s="1"/>
  <c r="O120"/>
  <c r="M120"/>
  <c r="N120" s="1"/>
  <c r="G120" s="1"/>
  <c r="O119"/>
  <c r="M119"/>
  <c r="N119" s="1"/>
  <c r="G119" s="1"/>
  <c r="O118"/>
  <c r="M118"/>
  <c r="N118" s="1"/>
  <c r="G118" s="1"/>
  <c r="V118" s="1"/>
  <c r="O117"/>
  <c r="M117"/>
  <c r="N117" s="1"/>
  <c r="G117" s="1"/>
  <c r="O116"/>
  <c r="M116"/>
  <c r="N116" s="1"/>
  <c r="G116" s="1"/>
  <c r="O115"/>
  <c r="M115"/>
  <c r="N115" s="1"/>
  <c r="G115" s="1"/>
  <c r="O114"/>
  <c r="M114"/>
  <c r="N114" s="1"/>
  <c r="G114" s="1"/>
  <c r="V114" s="1"/>
  <c r="O113"/>
  <c r="M113"/>
  <c r="N113" s="1"/>
  <c r="G113" s="1"/>
  <c r="O112"/>
  <c r="M112"/>
  <c r="N112" s="1"/>
  <c r="G112" s="1"/>
  <c r="O111"/>
  <c r="M111"/>
  <c r="N111" s="1"/>
  <c r="G111" s="1"/>
  <c r="O110"/>
  <c r="M110"/>
  <c r="N110" s="1"/>
  <c r="G110" s="1"/>
  <c r="V110" s="1"/>
  <c r="O109"/>
  <c r="M109"/>
  <c r="N109" s="1"/>
  <c r="G109" s="1"/>
  <c r="O132"/>
  <c r="M132"/>
  <c r="N132" s="1"/>
  <c r="G132" s="1"/>
  <c r="M108"/>
  <c r="N108" s="1"/>
  <c r="G108" s="1"/>
  <c r="O107"/>
  <c r="M107"/>
  <c r="N107" s="1"/>
  <c r="G107" s="1"/>
  <c r="O106"/>
  <c r="M106"/>
  <c r="N106" s="1"/>
  <c r="G106" s="1"/>
  <c r="O105"/>
  <c r="M105"/>
  <c r="N105" s="1"/>
  <c r="G105" s="1"/>
  <c r="O104"/>
  <c r="M104"/>
  <c r="N104" s="1"/>
  <c r="G104" s="1"/>
  <c r="O103"/>
  <c r="M103"/>
  <c r="N103" s="1"/>
  <c r="G103" s="1"/>
  <c r="O102"/>
  <c r="M102"/>
  <c r="N102" s="1"/>
  <c r="G102" s="1"/>
  <c r="O101"/>
  <c r="M101"/>
  <c r="N101" s="1"/>
  <c r="G101" s="1"/>
  <c r="O100"/>
  <c r="M100"/>
  <c r="N100" s="1"/>
  <c r="G100" s="1"/>
  <c r="O99"/>
  <c r="M99"/>
  <c r="N99" s="1"/>
  <c r="G99" s="1"/>
  <c r="O98"/>
  <c r="M98"/>
  <c r="N98" s="1"/>
  <c r="G98" s="1"/>
  <c r="O97"/>
  <c r="M97"/>
  <c r="N97" s="1"/>
  <c r="G97" s="1"/>
  <c r="O96"/>
  <c r="M96"/>
  <c r="N96" s="1"/>
  <c r="G96" s="1"/>
  <c r="O95"/>
  <c r="M95"/>
  <c r="N95" s="1"/>
  <c r="G95" s="1"/>
  <c r="O94"/>
  <c r="M94"/>
  <c r="N94" s="1"/>
  <c r="G94" s="1"/>
  <c r="O93"/>
  <c r="M93"/>
  <c r="N93" s="1"/>
  <c r="G93" s="1"/>
  <c r="O92"/>
  <c r="M92"/>
  <c r="N92" s="1"/>
  <c r="G92" s="1"/>
  <c r="O91"/>
  <c r="M91"/>
  <c r="N91" s="1"/>
  <c r="G91" s="1"/>
  <c r="O90"/>
  <c r="M90"/>
  <c r="N90" s="1"/>
  <c r="G90" s="1"/>
  <c r="O89"/>
  <c r="M89"/>
  <c r="N89" s="1"/>
  <c r="G89" s="1"/>
  <c r="O88"/>
  <c r="M88"/>
  <c r="N88" s="1"/>
  <c r="G88" s="1"/>
  <c r="O87"/>
  <c r="M87"/>
  <c r="N87" s="1"/>
  <c r="G87" s="1"/>
  <c r="O86"/>
  <c r="M86"/>
  <c r="N86" s="1"/>
  <c r="G86" s="1"/>
  <c r="O85"/>
  <c r="M85"/>
  <c r="N85" s="1"/>
  <c r="G85" s="1"/>
  <c r="O84"/>
  <c r="M84"/>
  <c r="N84" s="1"/>
  <c r="G84" s="1"/>
  <c r="O83"/>
  <c r="M83"/>
  <c r="N83" s="1"/>
  <c r="G83" s="1"/>
  <c r="O82"/>
  <c r="M82"/>
  <c r="N82" s="1"/>
  <c r="G82" s="1"/>
  <c r="O81"/>
  <c r="M81"/>
  <c r="N81" s="1"/>
  <c r="G81" s="1"/>
  <c r="O108"/>
  <c r="P108" s="1"/>
  <c r="M80"/>
  <c r="N80" s="1"/>
  <c r="G80" s="1"/>
  <c r="O79"/>
  <c r="M79"/>
  <c r="N79" s="1"/>
  <c r="G79" s="1"/>
  <c r="O78"/>
  <c r="M78"/>
  <c r="N78" s="1"/>
  <c r="G78" s="1"/>
  <c r="O77"/>
  <c r="M77"/>
  <c r="N77" s="1"/>
  <c r="G77" s="1"/>
  <c r="O65"/>
  <c r="M65"/>
  <c r="N65" s="1"/>
  <c r="G65" s="1"/>
  <c r="O64"/>
  <c r="M64"/>
  <c r="N64" s="1"/>
  <c r="G64" s="1"/>
  <c r="O63"/>
  <c r="M63"/>
  <c r="N63" s="1"/>
  <c r="G63" s="1"/>
  <c r="O62"/>
  <c r="M62"/>
  <c r="N62" s="1"/>
  <c r="G62" s="1"/>
  <c r="O61"/>
  <c r="M61"/>
  <c r="N61" s="1"/>
  <c r="G61" s="1"/>
  <c r="O60"/>
  <c r="M60"/>
  <c r="N60" s="1"/>
  <c r="G60" s="1"/>
  <c r="O59"/>
  <c r="M59"/>
  <c r="N59" s="1"/>
  <c r="G59" s="1"/>
  <c r="O58"/>
  <c r="M58"/>
  <c r="N58" s="1"/>
  <c r="G58" s="1"/>
  <c r="O57"/>
  <c r="M57"/>
  <c r="N57" s="1"/>
  <c r="G57" s="1"/>
  <c r="O56"/>
  <c r="M56"/>
  <c r="N56" s="1"/>
  <c r="G56" s="1"/>
  <c r="O55"/>
  <c r="M55"/>
  <c r="N55" s="1"/>
  <c r="G55" s="1"/>
  <c r="O54"/>
  <c r="M54"/>
  <c r="N54" s="1"/>
  <c r="G54" s="1"/>
  <c r="O53"/>
  <c r="M53"/>
  <c r="N53" s="1"/>
  <c r="G53" s="1"/>
  <c r="O52"/>
  <c r="M52"/>
  <c r="N52" s="1"/>
  <c r="G52" s="1"/>
  <c r="O51"/>
  <c r="M51"/>
  <c r="N51" s="1"/>
  <c r="G51" s="1"/>
  <c r="O50"/>
  <c r="M50"/>
  <c r="N50" s="1"/>
  <c r="G50" s="1"/>
  <c r="O49"/>
  <c r="M49"/>
  <c r="N49" s="1"/>
  <c r="G49" s="1"/>
  <c r="O48"/>
  <c r="M48"/>
  <c r="N48" s="1"/>
  <c r="G48" s="1"/>
  <c r="O47"/>
  <c r="M47"/>
  <c r="N47" s="1"/>
  <c r="G47" s="1"/>
  <c r="O46"/>
  <c r="M46"/>
  <c r="N46" s="1"/>
  <c r="G46" s="1"/>
  <c r="O45"/>
  <c r="M45"/>
  <c r="N45" s="1"/>
  <c r="G45" s="1"/>
  <c r="O44"/>
  <c r="M44"/>
  <c r="N44" s="1"/>
  <c r="G44" s="1"/>
  <c r="O43"/>
  <c r="M43"/>
  <c r="N43" s="1"/>
  <c r="G43" s="1"/>
  <c r="O42"/>
  <c r="M42"/>
  <c r="N42" s="1"/>
  <c r="G42" s="1"/>
  <c r="O41"/>
  <c r="M41"/>
  <c r="N41" s="1"/>
  <c r="G41" s="1"/>
  <c r="O40"/>
  <c r="M40"/>
  <c r="N40" s="1"/>
  <c r="G40" s="1"/>
  <c r="O39"/>
  <c r="M39"/>
  <c r="N39" s="1"/>
  <c r="G39" s="1"/>
  <c r="O38"/>
  <c r="M38"/>
  <c r="N38" s="1"/>
  <c r="G38" s="1"/>
  <c r="O37"/>
  <c r="M37"/>
  <c r="N37" s="1"/>
  <c r="G37" s="1"/>
  <c r="O36"/>
  <c r="M36"/>
  <c r="N36" s="1"/>
  <c r="G36" s="1"/>
  <c r="O35"/>
  <c r="M35"/>
  <c r="N35" s="1"/>
  <c r="G35" s="1"/>
  <c r="O34"/>
  <c r="M34"/>
  <c r="N34" s="1"/>
  <c r="G34" s="1"/>
  <c r="O33"/>
  <c r="M33"/>
  <c r="N33" s="1"/>
  <c r="G33" s="1"/>
  <c r="O32"/>
  <c r="M32"/>
  <c r="N32" s="1"/>
  <c r="G32" s="1"/>
  <c r="O31"/>
  <c r="M31"/>
  <c r="N31" s="1"/>
  <c r="G31" s="1"/>
  <c r="O30"/>
  <c r="M30"/>
  <c r="N30" s="1"/>
  <c r="G30" s="1"/>
  <c r="O29"/>
  <c r="M29"/>
  <c r="N29" s="1"/>
  <c r="G29" s="1"/>
  <c r="O80"/>
  <c r="O76"/>
  <c r="M76"/>
  <c r="N76" s="1"/>
  <c r="G76" s="1"/>
  <c r="O75"/>
  <c r="M75"/>
  <c r="N75" s="1"/>
  <c r="G75" s="1"/>
  <c r="O74"/>
  <c r="M74"/>
  <c r="N74" s="1"/>
  <c r="G74" s="1"/>
  <c r="O73"/>
  <c r="M73"/>
  <c r="N73" s="1"/>
  <c r="G73" s="1"/>
  <c r="O72"/>
  <c r="M72"/>
  <c r="N72" s="1"/>
  <c r="G72" s="1"/>
  <c r="O71"/>
  <c r="M71"/>
  <c r="N71" s="1"/>
  <c r="G71" s="1"/>
  <c r="O70"/>
  <c r="M70"/>
  <c r="N70" s="1"/>
  <c r="G70" s="1"/>
  <c r="O69"/>
  <c r="M69"/>
  <c r="N69" s="1"/>
  <c r="G69" s="1"/>
  <c r="O68"/>
  <c r="M68"/>
  <c r="N68" s="1"/>
  <c r="G68" s="1"/>
  <c r="O67"/>
  <c r="M67"/>
  <c r="N67" s="1"/>
  <c r="G67" s="1"/>
  <c r="O66"/>
  <c r="M66"/>
  <c r="N66" s="1"/>
  <c r="G66" s="1"/>
  <c r="O28"/>
  <c r="M28"/>
  <c r="N28" s="1"/>
  <c r="G28" s="1"/>
  <c r="O27"/>
  <c r="M27"/>
  <c r="N27" s="1"/>
  <c r="G27" s="1"/>
  <c r="O26"/>
  <c r="M26"/>
  <c r="N26" s="1"/>
  <c r="G26" s="1"/>
  <c r="O25"/>
  <c r="M25"/>
  <c r="N25" s="1"/>
  <c r="G25" s="1"/>
  <c r="O24"/>
  <c r="M24"/>
  <c r="N24" s="1"/>
  <c r="G24" s="1"/>
  <c r="O23"/>
  <c r="M23"/>
  <c r="N23" s="1"/>
  <c r="G23" s="1"/>
  <c r="O22"/>
  <c r="M22"/>
  <c r="N22" s="1"/>
  <c r="G22" s="1"/>
  <c r="O21"/>
  <c r="M21"/>
  <c r="N21" s="1"/>
  <c r="G21" s="1"/>
  <c r="O19"/>
  <c r="M19"/>
  <c r="N19" s="1"/>
  <c r="G19" s="1"/>
  <c r="O18"/>
  <c r="M18"/>
  <c r="N18" s="1"/>
  <c r="G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O20"/>
  <c r="M20"/>
  <c r="N20" s="1"/>
  <c r="G20" s="1"/>
  <c r="O14"/>
  <c r="M14"/>
  <c r="N14" s="1"/>
  <c r="G14" s="1"/>
  <c r="I14" s="1"/>
  <c r="J14" s="1"/>
  <c r="O13"/>
  <c r="M13"/>
  <c r="N13" s="1"/>
  <c r="G13" s="1"/>
  <c r="I13" s="1"/>
  <c r="J13" s="1"/>
  <c r="V29"/>
  <c r="V78"/>
  <c r="V80"/>
  <c r="V82"/>
  <c r="V84"/>
  <c r="V86"/>
  <c r="V88"/>
  <c r="V90"/>
  <c r="V92"/>
  <c r="V94"/>
  <c r="V96"/>
  <c r="V98"/>
  <c r="V100"/>
  <c r="V102"/>
  <c r="V104"/>
  <c r="V106"/>
  <c r="V108"/>
  <c r="V109"/>
  <c r="V111"/>
  <c r="V113"/>
  <c r="V115"/>
  <c r="V117"/>
  <c r="V119"/>
  <c r="V121"/>
  <c r="V123"/>
  <c r="V125"/>
  <c r="V127"/>
  <c r="V129"/>
  <c r="V131"/>
  <c r="O133" i="20"/>
  <c r="M133"/>
  <c r="N133" s="1"/>
  <c r="G133" s="1"/>
  <c r="O131"/>
  <c r="M131"/>
  <c r="N131" s="1"/>
  <c r="G131" s="1"/>
  <c r="O130"/>
  <c r="M130"/>
  <c r="N130" s="1"/>
  <c r="G130" s="1"/>
  <c r="O129"/>
  <c r="M129"/>
  <c r="N129" s="1"/>
  <c r="G129" s="1"/>
  <c r="O128"/>
  <c r="M128"/>
  <c r="N128" s="1"/>
  <c r="G128" s="1"/>
  <c r="O127"/>
  <c r="M127"/>
  <c r="N127" s="1"/>
  <c r="G127" s="1"/>
  <c r="O126"/>
  <c r="M126"/>
  <c r="N126" s="1"/>
  <c r="G126" s="1"/>
  <c r="O125"/>
  <c r="M125"/>
  <c r="N125" s="1"/>
  <c r="G125" s="1"/>
  <c r="O124"/>
  <c r="M124"/>
  <c r="N124" s="1"/>
  <c r="G124" s="1"/>
  <c r="O123"/>
  <c r="M123"/>
  <c r="N123" s="1"/>
  <c r="G123" s="1"/>
  <c r="O122"/>
  <c r="M122"/>
  <c r="N122" s="1"/>
  <c r="G122" s="1"/>
  <c r="O121"/>
  <c r="M121"/>
  <c r="N121" s="1"/>
  <c r="G121" s="1"/>
  <c r="O120"/>
  <c r="M120"/>
  <c r="N120" s="1"/>
  <c r="G120" s="1"/>
  <c r="O119"/>
  <c r="M119"/>
  <c r="N119" s="1"/>
  <c r="G119" s="1"/>
  <c r="O118"/>
  <c r="M118"/>
  <c r="N118" s="1"/>
  <c r="G118" s="1"/>
  <c r="O117"/>
  <c r="M117"/>
  <c r="N117" s="1"/>
  <c r="G117" s="1"/>
  <c r="O116"/>
  <c r="M116"/>
  <c r="N116" s="1"/>
  <c r="G116" s="1"/>
  <c r="O115"/>
  <c r="M115"/>
  <c r="N115" s="1"/>
  <c r="G115" s="1"/>
  <c r="O114"/>
  <c r="M114"/>
  <c r="N114" s="1"/>
  <c r="G114" s="1"/>
  <c r="O113"/>
  <c r="M113"/>
  <c r="N113" s="1"/>
  <c r="G113" s="1"/>
  <c r="O112"/>
  <c r="M112"/>
  <c r="N112" s="1"/>
  <c r="G112" s="1"/>
  <c r="O111"/>
  <c r="M111"/>
  <c r="N111" s="1"/>
  <c r="G111" s="1"/>
  <c r="O110"/>
  <c r="M110"/>
  <c r="N110" s="1"/>
  <c r="G110" s="1"/>
  <c r="O109"/>
  <c r="M109"/>
  <c r="N109" s="1"/>
  <c r="G109" s="1"/>
  <c r="O132"/>
  <c r="M132"/>
  <c r="N132" s="1"/>
  <c r="G132" s="1"/>
  <c r="M108"/>
  <c r="N108" s="1"/>
  <c r="G108" s="1"/>
  <c r="O107"/>
  <c r="M107"/>
  <c r="N107" s="1"/>
  <c r="G107" s="1"/>
  <c r="O106"/>
  <c r="M106"/>
  <c r="N106" s="1"/>
  <c r="G106" s="1"/>
  <c r="O105"/>
  <c r="M105"/>
  <c r="N105" s="1"/>
  <c r="G105" s="1"/>
  <c r="O104"/>
  <c r="M104"/>
  <c r="N104" s="1"/>
  <c r="G104" s="1"/>
  <c r="O103"/>
  <c r="M103"/>
  <c r="N103" s="1"/>
  <c r="G103" s="1"/>
  <c r="O102"/>
  <c r="M102"/>
  <c r="N102" s="1"/>
  <c r="G102" s="1"/>
  <c r="O101"/>
  <c r="M101"/>
  <c r="N101" s="1"/>
  <c r="G101" s="1"/>
  <c r="O100"/>
  <c r="M100"/>
  <c r="N100" s="1"/>
  <c r="G100" s="1"/>
  <c r="O99"/>
  <c r="M99"/>
  <c r="N99" s="1"/>
  <c r="G99" s="1"/>
  <c r="O98"/>
  <c r="M98"/>
  <c r="N98" s="1"/>
  <c r="G98" s="1"/>
  <c r="O97"/>
  <c r="M97"/>
  <c r="N97" s="1"/>
  <c r="G97" s="1"/>
  <c r="O96"/>
  <c r="M96"/>
  <c r="N96" s="1"/>
  <c r="G96" s="1"/>
  <c r="O95"/>
  <c r="M95"/>
  <c r="N95" s="1"/>
  <c r="G95" s="1"/>
  <c r="O94"/>
  <c r="M94"/>
  <c r="N94" s="1"/>
  <c r="G94" s="1"/>
  <c r="O93"/>
  <c r="M93"/>
  <c r="N93" s="1"/>
  <c r="G93" s="1"/>
  <c r="O92"/>
  <c r="M92"/>
  <c r="N92" s="1"/>
  <c r="G92" s="1"/>
  <c r="O91"/>
  <c r="M91"/>
  <c r="N91" s="1"/>
  <c r="G91" s="1"/>
  <c r="O90"/>
  <c r="M90"/>
  <c r="N90" s="1"/>
  <c r="G90" s="1"/>
  <c r="O89"/>
  <c r="M89"/>
  <c r="N89" s="1"/>
  <c r="G89" s="1"/>
  <c r="O88"/>
  <c r="M88"/>
  <c r="N88" s="1"/>
  <c r="G88" s="1"/>
  <c r="O87"/>
  <c r="M87"/>
  <c r="N87" s="1"/>
  <c r="G87" s="1"/>
  <c r="O86"/>
  <c r="M86"/>
  <c r="N86" s="1"/>
  <c r="G86" s="1"/>
  <c r="V86" s="1"/>
  <c r="O85"/>
  <c r="M85"/>
  <c r="N85" s="1"/>
  <c r="G85" s="1"/>
  <c r="O84"/>
  <c r="M84"/>
  <c r="N84" s="1"/>
  <c r="G84" s="1"/>
  <c r="O83"/>
  <c r="M83"/>
  <c r="N83" s="1"/>
  <c r="G83" s="1"/>
  <c r="O82"/>
  <c r="M82"/>
  <c r="N82" s="1"/>
  <c r="G82" s="1"/>
  <c r="V82" s="1"/>
  <c r="O81"/>
  <c r="M81"/>
  <c r="N81" s="1"/>
  <c r="G81" s="1"/>
  <c r="O108"/>
  <c r="O80"/>
  <c r="O79"/>
  <c r="O78"/>
  <c r="O77"/>
  <c r="O76"/>
  <c r="M76"/>
  <c r="N76" s="1"/>
  <c r="G76" s="1"/>
  <c r="O75"/>
  <c r="M75"/>
  <c r="N75" s="1"/>
  <c r="G75" s="1"/>
  <c r="O74"/>
  <c r="M74"/>
  <c r="O73"/>
  <c r="M73"/>
  <c r="O72"/>
  <c r="M72"/>
  <c r="O71"/>
  <c r="M71"/>
  <c r="O70"/>
  <c r="M70"/>
  <c r="O69"/>
  <c r="M69"/>
  <c r="O68"/>
  <c r="M68"/>
  <c r="O67"/>
  <c r="M67"/>
  <c r="O66"/>
  <c r="M66"/>
  <c r="M80"/>
  <c r="N80" s="1"/>
  <c r="G80" s="1"/>
  <c r="O65"/>
  <c r="M65"/>
  <c r="N65" s="1"/>
  <c r="G65" s="1"/>
  <c r="V65" s="1"/>
  <c r="O64"/>
  <c r="M64"/>
  <c r="O63"/>
  <c r="M63"/>
  <c r="O62"/>
  <c r="M62"/>
  <c r="N62" s="1"/>
  <c r="G62" s="1"/>
  <c r="V62" s="1"/>
  <c r="O61"/>
  <c r="M61"/>
  <c r="N61" s="1"/>
  <c r="G61" s="1"/>
  <c r="V61" s="1"/>
  <c r="O60"/>
  <c r="M60"/>
  <c r="O59"/>
  <c r="M59"/>
  <c r="O58"/>
  <c r="M58"/>
  <c r="N58" s="1"/>
  <c r="G58" s="1"/>
  <c r="V58" s="1"/>
  <c r="O57"/>
  <c r="M57"/>
  <c r="N57" s="1"/>
  <c r="G57" s="1"/>
  <c r="V57" s="1"/>
  <c r="O56"/>
  <c r="M56"/>
  <c r="O55"/>
  <c r="M55"/>
  <c r="O54"/>
  <c r="M54"/>
  <c r="N54" s="1"/>
  <c r="G54" s="1"/>
  <c r="V54" s="1"/>
  <c r="O53"/>
  <c r="M53"/>
  <c r="N53" s="1"/>
  <c r="G53" s="1"/>
  <c r="V53" s="1"/>
  <c r="O52"/>
  <c r="M52"/>
  <c r="O51"/>
  <c r="M51"/>
  <c r="O50"/>
  <c r="M50"/>
  <c r="N50" s="1"/>
  <c r="G50" s="1"/>
  <c r="V50" s="1"/>
  <c r="O49"/>
  <c r="M49"/>
  <c r="N49" s="1"/>
  <c r="G49" s="1"/>
  <c r="V49" s="1"/>
  <c r="O48"/>
  <c r="M48"/>
  <c r="O47"/>
  <c r="M47"/>
  <c r="N47" s="1"/>
  <c r="G47" s="1"/>
  <c r="O46"/>
  <c r="M46"/>
  <c r="N46" s="1"/>
  <c r="G46" s="1"/>
  <c r="V46" s="1"/>
  <c r="O45"/>
  <c r="M45"/>
  <c r="N45" s="1"/>
  <c r="G45" s="1"/>
  <c r="V45" s="1"/>
  <c r="O44"/>
  <c r="M44"/>
  <c r="N44" s="1"/>
  <c r="G44" s="1"/>
  <c r="O43"/>
  <c r="M43"/>
  <c r="O42"/>
  <c r="M42"/>
  <c r="N42" s="1"/>
  <c r="G42" s="1"/>
  <c r="V42" s="1"/>
  <c r="O41"/>
  <c r="M41"/>
  <c r="N41" s="1"/>
  <c r="G41" s="1"/>
  <c r="V41" s="1"/>
  <c r="O40"/>
  <c r="M40"/>
  <c r="O39"/>
  <c r="M39"/>
  <c r="N39" s="1"/>
  <c r="G39" s="1"/>
  <c r="O38"/>
  <c r="M38"/>
  <c r="N38" s="1"/>
  <c r="G38" s="1"/>
  <c r="V38" s="1"/>
  <c r="O37"/>
  <c r="M37"/>
  <c r="N37" s="1"/>
  <c r="G37" s="1"/>
  <c r="V37" s="1"/>
  <c r="O36"/>
  <c r="M36"/>
  <c r="N36" s="1"/>
  <c r="G36" s="1"/>
  <c r="O35"/>
  <c r="M35"/>
  <c r="N35" s="1"/>
  <c r="G35" s="1"/>
  <c r="O34"/>
  <c r="M34"/>
  <c r="N34" s="1"/>
  <c r="G34" s="1"/>
  <c r="V34" s="1"/>
  <c r="O33"/>
  <c r="M33"/>
  <c r="O32"/>
  <c r="M32"/>
  <c r="O31"/>
  <c r="M31"/>
  <c r="N31" s="1"/>
  <c r="G31" s="1"/>
  <c r="V31" s="1"/>
  <c r="O30"/>
  <c r="M30"/>
  <c r="N30" s="1"/>
  <c r="G30" s="1"/>
  <c r="V30" s="1"/>
  <c r="O29"/>
  <c r="M29"/>
  <c r="N29" s="1"/>
  <c r="G29" s="1"/>
  <c r="V29" s="1"/>
  <c r="O28"/>
  <c r="M28"/>
  <c r="N28" s="1"/>
  <c r="G28" s="1"/>
  <c r="O20"/>
  <c r="M20"/>
  <c r="N20" s="1"/>
  <c r="G20" s="1"/>
  <c r="V20" s="1"/>
  <c r="O14"/>
  <c r="M14"/>
  <c r="N14" s="1"/>
  <c r="G14" s="1"/>
  <c r="I14" s="1"/>
  <c r="J14" s="1"/>
  <c r="O13"/>
  <c r="M13"/>
  <c r="N13" s="1"/>
  <c r="G13" s="1"/>
  <c r="I13" s="1"/>
  <c r="J13" s="1"/>
  <c r="O27"/>
  <c r="M27"/>
  <c r="N27" s="1"/>
  <c r="G27" s="1"/>
  <c r="O26"/>
  <c r="M26"/>
  <c r="O25"/>
  <c r="M25"/>
  <c r="N25" s="1"/>
  <c r="G25" s="1"/>
  <c r="O24"/>
  <c r="M24"/>
  <c r="N24" s="1"/>
  <c r="G24" s="1"/>
  <c r="O23"/>
  <c r="M23"/>
  <c r="N23" s="1"/>
  <c r="G23" s="1"/>
  <c r="O22"/>
  <c r="M22"/>
  <c r="N22" s="1"/>
  <c r="G22" s="1"/>
  <c r="V22" s="1"/>
  <c r="O21"/>
  <c r="M21"/>
  <c r="N21" s="1"/>
  <c r="G21" s="1"/>
  <c r="O19"/>
  <c r="M19"/>
  <c r="N19" s="1"/>
  <c r="G19" s="1"/>
  <c r="V19" s="1"/>
  <c r="O18"/>
  <c r="M18"/>
  <c r="N18" s="1"/>
  <c r="G18" s="1"/>
  <c r="V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M79"/>
  <c r="N79" s="1"/>
  <c r="G79" s="1"/>
  <c r="M77"/>
  <c r="N77" s="1"/>
  <c r="G77" s="1"/>
  <c r="V77" s="1"/>
  <c r="M78"/>
  <c r="N78" s="1"/>
  <c r="G78" s="1"/>
  <c r="N26"/>
  <c r="G26" s="1"/>
  <c r="V26" s="1"/>
  <c r="F26"/>
  <c r="E26"/>
  <c r="F24"/>
  <c r="E24"/>
  <c r="F22"/>
  <c r="E22"/>
  <c r="F21"/>
  <c r="E21"/>
  <c r="F18"/>
  <c r="E18"/>
  <c r="F12"/>
  <c r="E12"/>
  <c r="F10"/>
  <c r="E10"/>
  <c r="E20"/>
  <c r="F20"/>
  <c r="E16"/>
  <c r="F16"/>
  <c r="E14"/>
  <c r="F14"/>
  <c r="E66"/>
  <c r="N66"/>
  <c r="G66" s="1"/>
  <c r="V66" s="1"/>
  <c r="F66"/>
  <c r="E68"/>
  <c r="N68"/>
  <c r="G68" s="1"/>
  <c r="V68" s="1"/>
  <c r="F68"/>
  <c r="E70"/>
  <c r="N70"/>
  <c r="G70" s="1"/>
  <c r="V70" s="1"/>
  <c r="F70"/>
  <c r="E72"/>
  <c r="N72"/>
  <c r="G72" s="1"/>
  <c r="V72" s="1"/>
  <c r="F72"/>
  <c r="E74"/>
  <c r="N74"/>
  <c r="G74" s="1"/>
  <c r="V74" s="1"/>
  <c r="F74"/>
  <c r="E76"/>
  <c r="F76"/>
  <c r="F29"/>
  <c r="E29"/>
  <c r="F31"/>
  <c r="E31"/>
  <c r="N33"/>
  <c r="G33" s="1"/>
  <c r="V33" s="1"/>
  <c r="F33"/>
  <c r="E33"/>
  <c r="F35"/>
  <c r="E35"/>
  <c r="F37"/>
  <c r="E37"/>
  <c r="F39"/>
  <c r="E39"/>
  <c r="F41"/>
  <c r="E41"/>
  <c r="N43"/>
  <c r="G43" s="1"/>
  <c r="F43"/>
  <c r="E43"/>
  <c r="F45"/>
  <c r="E45"/>
  <c r="F47"/>
  <c r="E47"/>
  <c r="F49"/>
  <c r="E49"/>
  <c r="N51"/>
  <c r="G51" s="1"/>
  <c r="F51"/>
  <c r="E51"/>
  <c r="F53"/>
  <c r="E53"/>
  <c r="N55"/>
  <c r="G55" s="1"/>
  <c r="F55"/>
  <c r="E55"/>
  <c r="F57"/>
  <c r="E57"/>
  <c r="N59"/>
  <c r="G59" s="1"/>
  <c r="F59"/>
  <c r="E59"/>
  <c r="F61"/>
  <c r="E61"/>
  <c r="N63"/>
  <c r="G63" s="1"/>
  <c r="F63"/>
  <c r="E63"/>
  <c r="F65"/>
  <c r="E65"/>
  <c r="F78"/>
  <c r="E78"/>
  <c r="F80"/>
  <c r="E80"/>
  <c r="E82"/>
  <c r="F82"/>
  <c r="E84"/>
  <c r="F84"/>
  <c r="E86"/>
  <c r="F86"/>
  <c r="E88"/>
  <c r="F88"/>
  <c r="E90"/>
  <c r="F90"/>
  <c r="E92"/>
  <c r="F92"/>
  <c r="E94"/>
  <c r="F94"/>
  <c r="E96"/>
  <c r="F96"/>
  <c r="E98"/>
  <c r="F98"/>
  <c r="E100"/>
  <c r="F100"/>
  <c r="E102"/>
  <c r="F102"/>
  <c r="E104"/>
  <c r="F104"/>
  <c r="E106"/>
  <c r="F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V79"/>
  <c r="V75"/>
  <c r="V80"/>
  <c r="V84"/>
  <c r="V88"/>
  <c r="V90"/>
  <c r="V92"/>
  <c r="V94"/>
  <c r="V96"/>
  <c r="V98"/>
  <c r="V100"/>
  <c r="V102"/>
  <c r="V104"/>
  <c r="V106"/>
  <c r="V108"/>
  <c r="V109"/>
  <c r="V111"/>
  <c r="V113"/>
  <c r="V115"/>
  <c r="V117"/>
  <c r="V119"/>
  <c r="V121"/>
  <c r="V123"/>
  <c r="V125"/>
  <c r="V127"/>
  <c r="V129"/>
  <c r="V131"/>
  <c r="F27"/>
  <c r="E27"/>
  <c r="F25"/>
  <c r="E25"/>
  <c r="F23"/>
  <c r="E23"/>
  <c r="F19"/>
  <c r="E19"/>
  <c r="F17"/>
  <c r="E17"/>
  <c r="F11"/>
  <c r="E11"/>
  <c r="F9"/>
  <c r="E9"/>
  <c r="E15"/>
  <c r="F15"/>
  <c r="E13"/>
  <c r="F13"/>
  <c r="E67"/>
  <c r="N67"/>
  <c r="G67" s="1"/>
  <c r="V67" s="1"/>
  <c r="F67"/>
  <c r="E69"/>
  <c r="N69"/>
  <c r="G69" s="1"/>
  <c r="F69"/>
  <c r="E71"/>
  <c r="N71"/>
  <c r="G71" s="1"/>
  <c r="V71" s="1"/>
  <c r="F71"/>
  <c r="E73"/>
  <c r="N73"/>
  <c r="G73" s="1"/>
  <c r="F73"/>
  <c r="E75"/>
  <c r="F75"/>
  <c r="F28"/>
  <c r="E28"/>
  <c r="F30"/>
  <c r="E30"/>
  <c r="N32"/>
  <c r="G32" s="1"/>
  <c r="F32"/>
  <c r="E32"/>
  <c r="F34"/>
  <c r="E34"/>
  <c r="F36"/>
  <c r="E36"/>
  <c r="F38"/>
  <c r="E38"/>
  <c r="N40"/>
  <c r="G40" s="1"/>
  <c r="F40"/>
  <c r="E40"/>
  <c r="F42"/>
  <c r="E42"/>
  <c r="F44"/>
  <c r="E44"/>
  <c r="F46"/>
  <c r="E46"/>
  <c r="N48"/>
  <c r="G48" s="1"/>
  <c r="F48"/>
  <c r="E48"/>
  <c r="F50"/>
  <c r="E50"/>
  <c r="N52"/>
  <c r="G52" s="1"/>
  <c r="F52"/>
  <c r="E52"/>
  <c r="F54"/>
  <c r="E54"/>
  <c r="N56"/>
  <c r="G56" s="1"/>
  <c r="F56"/>
  <c r="E56"/>
  <c r="F58"/>
  <c r="E58"/>
  <c r="N60"/>
  <c r="G60" s="1"/>
  <c r="F60"/>
  <c r="E60"/>
  <c r="F62"/>
  <c r="E62"/>
  <c r="N64"/>
  <c r="G64" s="1"/>
  <c r="F64"/>
  <c r="E64"/>
  <c r="F77"/>
  <c r="E77"/>
  <c r="F79"/>
  <c r="E79"/>
  <c r="E81"/>
  <c r="F81"/>
  <c r="E83"/>
  <c r="F83"/>
  <c r="E85"/>
  <c r="F85"/>
  <c r="E87"/>
  <c r="F87"/>
  <c r="E89"/>
  <c r="F89"/>
  <c r="E91"/>
  <c r="F91"/>
  <c r="E93"/>
  <c r="F93"/>
  <c r="E95"/>
  <c r="F95"/>
  <c r="E97"/>
  <c r="F97"/>
  <c r="E99"/>
  <c r="F99"/>
  <c r="E101"/>
  <c r="F101"/>
  <c r="E103"/>
  <c r="F103"/>
  <c r="E105"/>
  <c r="F105"/>
  <c r="E107"/>
  <c r="F107"/>
  <c r="F109"/>
  <c r="E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V78"/>
  <c r="V76"/>
  <c r="V81"/>
  <c r="V83"/>
  <c r="V85"/>
  <c r="V87"/>
  <c r="V89"/>
  <c r="V91"/>
  <c r="V93"/>
  <c r="V95"/>
  <c r="V97"/>
  <c r="V99"/>
  <c r="V101"/>
  <c r="V103"/>
  <c r="V105"/>
  <c r="V107"/>
  <c r="V132"/>
  <c r="V110"/>
  <c r="V112"/>
  <c r="V114"/>
  <c r="V116"/>
  <c r="V118"/>
  <c r="V120"/>
  <c r="V122"/>
  <c r="V124"/>
  <c r="V126"/>
  <c r="V128"/>
  <c r="V130"/>
  <c r="V133"/>
  <c r="O133" i="19"/>
  <c r="M133"/>
  <c r="N133" s="1"/>
  <c r="G133" s="1"/>
  <c r="O131"/>
  <c r="M131"/>
  <c r="N131" s="1"/>
  <c r="G131" s="1"/>
  <c r="O130"/>
  <c r="M130"/>
  <c r="N130" s="1"/>
  <c r="G130" s="1"/>
  <c r="O129"/>
  <c r="M129"/>
  <c r="N129" s="1"/>
  <c r="G129" s="1"/>
  <c r="O128"/>
  <c r="M128"/>
  <c r="N128" s="1"/>
  <c r="G128" s="1"/>
  <c r="O127"/>
  <c r="M127"/>
  <c r="N127" s="1"/>
  <c r="G127" s="1"/>
  <c r="O126"/>
  <c r="M126"/>
  <c r="N126" s="1"/>
  <c r="G126" s="1"/>
  <c r="O125"/>
  <c r="M125"/>
  <c r="N125" s="1"/>
  <c r="G125" s="1"/>
  <c r="O124"/>
  <c r="M124"/>
  <c r="N124" s="1"/>
  <c r="G124" s="1"/>
  <c r="O123"/>
  <c r="M123"/>
  <c r="N123" s="1"/>
  <c r="G123" s="1"/>
  <c r="O122"/>
  <c r="M122"/>
  <c r="N122" s="1"/>
  <c r="G122" s="1"/>
  <c r="O121"/>
  <c r="M121"/>
  <c r="N121" s="1"/>
  <c r="G121" s="1"/>
  <c r="O120"/>
  <c r="M120"/>
  <c r="N120" s="1"/>
  <c r="G120" s="1"/>
  <c r="O119"/>
  <c r="M119"/>
  <c r="N119" s="1"/>
  <c r="G119" s="1"/>
  <c r="O118"/>
  <c r="M118"/>
  <c r="N118" s="1"/>
  <c r="G118" s="1"/>
  <c r="O117"/>
  <c r="M117"/>
  <c r="N117" s="1"/>
  <c r="G117" s="1"/>
  <c r="O116"/>
  <c r="M116"/>
  <c r="N116" s="1"/>
  <c r="G116" s="1"/>
  <c r="O115"/>
  <c r="M115"/>
  <c r="N115" s="1"/>
  <c r="G115" s="1"/>
  <c r="O114"/>
  <c r="M114"/>
  <c r="N114" s="1"/>
  <c r="G114" s="1"/>
  <c r="O113"/>
  <c r="M113"/>
  <c r="N113" s="1"/>
  <c r="G113" s="1"/>
  <c r="O112"/>
  <c r="M112"/>
  <c r="N112" s="1"/>
  <c r="G112" s="1"/>
  <c r="O111"/>
  <c r="M111"/>
  <c r="N111" s="1"/>
  <c r="G111" s="1"/>
  <c r="O110"/>
  <c r="M110"/>
  <c r="N110" s="1"/>
  <c r="G110" s="1"/>
  <c r="O109"/>
  <c r="M109"/>
  <c r="N109" s="1"/>
  <c r="G109" s="1"/>
  <c r="O132"/>
  <c r="M132"/>
  <c r="N132" s="1"/>
  <c r="G132" s="1"/>
  <c r="O108"/>
  <c r="O107"/>
  <c r="P107" s="1"/>
  <c r="M107"/>
  <c r="N107" s="1"/>
  <c r="G107" s="1"/>
  <c r="O106"/>
  <c r="P106" s="1"/>
  <c r="M106"/>
  <c r="N106" s="1"/>
  <c r="G106" s="1"/>
  <c r="O105"/>
  <c r="P105" s="1"/>
  <c r="M105"/>
  <c r="N105" s="1"/>
  <c r="G105" s="1"/>
  <c r="O104"/>
  <c r="P104" s="1"/>
  <c r="M104"/>
  <c r="N104" s="1"/>
  <c r="G104" s="1"/>
  <c r="O103"/>
  <c r="P103" s="1"/>
  <c r="M103"/>
  <c r="N103" s="1"/>
  <c r="G103" s="1"/>
  <c r="O102"/>
  <c r="P102" s="1"/>
  <c r="M102"/>
  <c r="N102" s="1"/>
  <c r="G102" s="1"/>
  <c r="O101"/>
  <c r="P101" s="1"/>
  <c r="M101"/>
  <c r="N101" s="1"/>
  <c r="G101" s="1"/>
  <c r="O100"/>
  <c r="P100" s="1"/>
  <c r="M100"/>
  <c r="N100" s="1"/>
  <c r="G100" s="1"/>
  <c r="O99"/>
  <c r="P99" s="1"/>
  <c r="M99"/>
  <c r="N99" s="1"/>
  <c r="G99" s="1"/>
  <c r="O98"/>
  <c r="P98" s="1"/>
  <c r="M98"/>
  <c r="N98" s="1"/>
  <c r="G98" s="1"/>
  <c r="O97"/>
  <c r="P97" s="1"/>
  <c r="M97"/>
  <c r="N97" s="1"/>
  <c r="G97" s="1"/>
  <c r="O96"/>
  <c r="P96" s="1"/>
  <c r="M96"/>
  <c r="N96" s="1"/>
  <c r="G96" s="1"/>
  <c r="O95"/>
  <c r="P95" s="1"/>
  <c r="M95"/>
  <c r="N95" s="1"/>
  <c r="G95" s="1"/>
  <c r="O94"/>
  <c r="P94" s="1"/>
  <c r="M94"/>
  <c r="N94" s="1"/>
  <c r="G94" s="1"/>
  <c r="O93"/>
  <c r="P93" s="1"/>
  <c r="M93"/>
  <c r="N93" s="1"/>
  <c r="G93" s="1"/>
  <c r="O92"/>
  <c r="P92" s="1"/>
  <c r="M92"/>
  <c r="N92" s="1"/>
  <c r="G92" s="1"/>
  <c r="O91"/>
  <c r="P91" s="1"/>
  <c r="M91"/>
  <c r="N91" s="1"/>
  <c r="G91" s="1"/>
  <c r="O90"/>
  <c r="P90" s="1"/>
  <c r="M90"/>
  <c r="N90" s="1"/>
  <c r="G90" s="1"/>
  <c r="O89"/>
  <c r="P89" s="1"/>
  <c r="M89"/>
  <c r="N89" s="1"/>
  <c r="G89" s="1"/>
  <c r="O88"/>
  <c r="P88" s="1"/>
  <c r="M88"/>
  <c r="N88" s="1"/>
  <c r="G88" s="1"/>
  <c r="O87"/>
  <c r="P87" s="1"/>
  <c r="M87"/>
  <c r="N87" s="1"/>
  <c r="G87" s="1"/>
  <c r="O86"/>
  <c r="P86" s="1"/>
  <c r="M86"/>
  <c r="N86" s="1"/>
  <c r="G86" s="1"/>
  <c r="O85"/>
  <c r="P85" s="1"/>
  <c r="M85"/>
  <c r="N85" s="1"/>
  <c r="G85" s="1"/>
  <c r="O84"/>
  <c r="P84" s="1"/>
  <c r="M84"/>
  <c r="N84" s="1"/>
  <c r="G84" s="1"/>
  <c r="M83"/>
  <c r="N83" s="1"/>
  <c r="G83" s="1"/>
  <c r="O76"/>
  <c r="M76"/>
  <c r="O75"/>
  <c r="M75"/>
  <c r="O74"/>
  <c r="M74"/>
  <c r="O73"/>
  <c r="M73"/>
  <c r="O72"/>
  <c r="M72"/>
  <c r="O71"/>
  <c r="M71"/>
  <c r="N71" s="1"/>
  <c r="G71" s="1"/>
  <c r="O70"/>
  <c r="M70"/>
  <c r="O69"/>
  <c r="M69"/>
  <c r="O68"/>
  <c r="M68"/>
  <c r="O67"/>
  <c r="M67"/>
  <c r="N67" s="1"/>
  <c r="G67" s="1"/>
  <c r="O66"/>
  <c r="M66"/>
  <c r="O83"/>
  <c r="O82"/>
  <c r="P82" s="1"/>
  <c r="M82"/>
  <c r="N82" s="1"/>
  <c r="G82" s="1"/>
  <c r="O81"/>
  <c r="P81" s="1"/>
  <c r="M81"/>
  <c r="N81" s="1"/>
  <c r="G81" s="1"/>
  <c r="O80"/>
  <c r="P80" s="1"/>
  <c r="M80"/>
  <c r="N80" s="1"/>
  <c r="G80" s="1"/>
  <c r="O79"/>
  <c r="P79" s="1"/>
  <c r="M79"/>
  <c r="N79" s="1"/>
  <c r="G79" s="1"/>
  <c r="O78"/>
  <c r="P78" s="1"/>
  <c r="M78"/>
  <c r="N78" s="1"/>
  <c r="G78" s="1"/>
  <c r="O77"/>
  <c r="P77" s="1"/>
  <c r="M77"/>
  <c r="N77" s="1"/>
  <c r="G77" s="1"/>
  <c r="O65"/>
  <c r="P65" s="1"/>
  <c r="M65"/>
  <c r="O64"/>
  <c r="P64" s="1"/>
  <c r="M64"/>
  <c r="O63"/>
  <c r="P63" s="1"/>
  <c r="M63"/>
  <c r="O62"/>
  <c r="M62"/>
  <c r="O61"/>
  <c r="M61"/>
  <c r="O60"/>
  <c r="M60"/>
  <c r="O59"/>
  <c r="M59"/>
  <c r="O58"/>
  <c r="M58"/>
  <c r="O57"/>
  <c r="M57"/>
  <c r="O56"/>
  <c r="M56"/>
  <c r="O55"/>
  <c r="M55"/>
  <c r="O54"/>
  <c r="M54"/>
  <c r="O53"/>
  <c r="M53"/>
  <c r="O52"/>
  <c r="M52"/>
  <c r="O51"/>
  <c r="M51"/>
  <c r="O50"/>
  <c r="M50"/>
  <c r="O49"/>
  <c r="M49"/>
  <c r="O48"/>
  <c r="M48"/>
  <c r="O47"/>
  <c r="M47"/>
  <c r="O46"/>
  <c r="M46"/>
  <c r="O45"/>
  <c r="M45"/>
  <c r="O44"/>
  <c r="M44"/>
  <c r="O43"/>
  <c r="M43"/>
  <c r="O42"/>
  <c r="M42"/>
  <c r="O41"/>
  <c r="M41"/>
  <c r="O40"/>
  <c r="M40"/>
  <c r="O39"/>
  <c r="M39"/>
  <c r="O38"/>
  <c r="M38"/>
  <c r="O37"/>
  <c r="M37"/>
  <c r="N37" s="1"/>
  <c r="G37" s="1"/>
  <c r="O36"/>
  <c r="M36"/>
  <c r="O35"/>
  <c r="M35"/>
  <c r="N35" s="1"/>
  <c r="G35" s="1"/>
  <c r="V35" s="1"/>
  <c r="O34"/>
  <c r="M34"/>
  <c r="O33"/>
  <c r="M33"/>
  <c r="O32"/>
  <c r="M32"/>
  <c r="O20"/>
  <c r="M20"/>
  <c r="N20" s="1"/>
  <c r="G20" s="1"/>
  <c r="O14"/>
  <c r="M14"/>
  <c r="N14" s="1"/>
  <c r="G14" s="1"/>
  <c r="I14" s="1"/>
  <c r="J14" s="1"/>
  <c r="O13"/>
  <c r="M13"/>
  <c r="O31"/>
  <c r="M31"/>
  <c r="N31" s="1"/>
  <c r="G31" s="1"/>
  <c r="O30"/>
  <c r="M30"/>
  <c r="N30" s="1"/>
  <c r="G30" s="1"/>
  <c r="O29"/>
  <c r="M29"/>
  <c r="N29" s="1"/>
  <c r="G29" s="1"/>
  <c r="O28"/>
  <c r="M28"/>
  <c r="N28" s="1"/>
  <c r="G28" s="1"/>
  <c r="V28" s="1"/>
  <c r="O27"/>
  <c r="M27"/>
  <c r="O26"/>
  <c r="M26"/>
  <c r="N26" s="1"/>
  <c r="G26" s="1"/>
  <c r="O25"/>
  <c r="M25"/>
  <c r="N25" s="1"/>
  <c r="G25" s="1"/>
  <c r="O24"/>
  <c r="M24"/>
  <c r="N24" s="1"/>
  <c r="G24" s="1"/>
  <c r="V24" s="1"/>
  <c r="O23"/>
  <c r="M23"/>
  <c r="N23" s="1"/>
  <c r="G23" s="1"/>
  <c r="O22"/>
  <c r="M22"/>
  <c r="N22" s="1"/>
  <c r="G22" s="1"/>
  <c r="O21"/>
  <c r="M21"/>
  <c r="N21" s="1"/>
  <c r="G21" s="1"/>
  <c r="V21" s="1"/>
  <c r="O19"/>
  <c r="M19"/>
  <c r="N19" s="1"/>
  <c r="G19" s="1"/>
  <c r="V19" s="1"/>
  <c r="O18"/>
  <c r="M18"/>
  <c r="N18" s="1"/>
  <c r="G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M108"/>
  <c r="N108" s="1"/>
  <c r="G108" s="1"/>
  <c r="V108" s="1"/>
  <c r="N32"/>
  <c r="G32" s="1"/>
  <c r="V32" s="1"/>
  <c r="F32"/>
  <c r="E32"/>
  <c r="F30"/>
  <c r="E30"/>
  <c r="F28"/>
  <c r="E28"/>
  <c r="F26"/>
  <c r="E26"/>
  <c r="F24"/>
  <c r="E24"/>
  <c r="F22"/>
  <c r="E22"/>
  <c r="F21"/>
  <c r="E21"/>
  <c r="F18"/>
  <c r="E18"/>
  <c r="F12"/>
  <c r="E12"/>
  <c r="F10"/>
  <c r="E10"/>
  <c r="E20"/>
  <c r="F20"/>
  <c r="E16"/>
  <c r="F16"/>
  <c r="E14"/>
  <c r="F14"/>
  <c r="E67"/>
  <c r="F67"/>
  <c r="E69"/>
  <c r="N69"/>
  <c r="G69" s="1"/>
  <c r="V69" s="1"/>
  <c r="F69"/>
  <c r="E71"/>
  <c r="F71"/>
  <c r="E73"/>
  <c r="N73"/>
  <c r="G73" s="1"/>
  <c r="F73"/>
  <c r="E75"/>
  <c r="N75"/>
  <c r="G75" s="1"/>
  <c r="F75"/>
  <c r="N33"/>
  <c r="G33" s="1"/>
  <c r="F33"/>
  <c r="E33"/>
  <c r="F35"/>
  <c r="E35"/>
  <c r="F37"/>
  <c r="E37"/>
  <c r="N39"/>
  <c r="G39" s="1"/>
  <c r="V39" s="1"/>
  <c r="F39"/>
  <c r="E39"/>
  <c r="N41"/>
  <c r="G41" s="1"/>
  <c r="F41"/>
  <c r="E41"/>
  <c r="N43"/>
  <c r="G43" s="1"/>
  <c r="F43"/>
  <c r="E43"/>
  <c r="N45"/>
  <c r="G45" s="1"/>
  <c r="F45"/>
  <c r="E45"/>
  <c r="N47"/>
  <c r="G47" s="1"/>
  <c r="V47" s="1"/>
  <c r="F47"/>
  <c r="E47"/>
  <c r="N49"/>
  <c r="G49" s="1"/>
  <c r="F49"/>
  <c r="E49"/>
  <c r="N51"/>
  <c r="G51" s="1"/>
  <c r="V51" s="1"/>
  <c r="F51"/>
  <c r="E51"/>
  <c r="N53"/>
  <c r="G53" s="1"/>
  <c r="F53"/>
  <c r="E53"/>
  <c r="N55"/>
  <c r="G55" s="1"/>
  <c r="V55" s="1"/>
  <c r="F55"/>
  <c r="E55"/>
  <c r="N57"/>
  <c r="G57" s="1"/>
  <c r="F57"/>
  <c r="E57"/>
  <c r="N59"/>
  <c r="G59" s="1"/>
  <c r="V59" s="1"/>
  <c r="F59"/>
  <c r="E59"/>
  <c r="N61"/>
  <c r="G61" s="1"/>
  <c r="F61"/>
  <c r="E61"/>
  <c r="N63"/>
  <c r="G63" s="1"/>
  <c r="V63" s="1"/>
  <c r="F63"/>
  <c r="E63"/>
  <c r="N65"/>
  <c r="G65" s="1"/>
  <c r="F65"/>
  <c r="E65"/>
  <c r="F78"/>
  <c r="E78"/>
  <c r="F80"/>
  <c r="E80"/>
  <c r="F82"/>
  <c r="E82"/>
  <c r="F84"/>
  <c r="E84"/>
  <c r="F86"/>
  <c r="E86"/>
  <c r="F88"/>
  <c r="E88"/>
  <c r="F90"/>
  <c r="E90"/>
  <c r="F92"/>
  <c r="E92"/>
  <c r="F94"/>
  <c r="E94"/>
  <c r="F96"/>
  <c r="E96"/>
  <c r="F98"/>
  <c r="E98"/>
  <c r="F100"/>
  <c r="E100"/>
  <c r="F102"/>
  <c r="E102"/>
  <c r="F104"/>
  <c r="E104"/>
  <c r="F106"/>
  <c r="E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V43"/>
  <c r="V78"/>
  <c r="V80"/>
  <c r="V82"/>
  <c r="V73"/>
  <c r="V83"/>
  <c r="V85"/>
  <c r="V87"/>
  <c r="V89"/>
  <c r="V91"/>
  <c r="V93"/>
  <c r="V95"/>
  <c r="V97"/>
  <c r="V99"/>
  <c r="V101"/>
  <c r="V103"/>
  <c r="V105"/>
  <c r="V107"/>
  <c r="V132"/>
  <c r="V110"/>
  <c r="V112"/>
  <c r="V114"/>
  <c r="V116"/>
  <c r="V118"/>
  <c r="V120"/>
  <c r="V122"/>
  <c r="V124"/>
  <c r="V126"/>
  <c r="V128"/>
  <c r="V130"/>
  <c r="V133"/>
  <c r="F31"/>
  <c r="E31"/>
  <c r="F29"/>
  <c r="E29"/>
  <c r="N27"/>
  <c r="G27" s="1"/>
  <c r="F27"/>
  <c r="E27"/>
  <c r="F25"/>
  <c r="E25"/>
  <c r="F23"/>
  <c r="E23"/>
  <c r="F19"/>
  <c r="E19"/>
  <c r="F17"/>
  <c r="E17"/>
  <c r="F11"/>
  <c r="E11"/>
  <c r="F9"/>
  <c r="E9"/>
  <c r="E15"/>
  <c r="F15"/>
  <c r="E13"/>
  <c r="N13"/>
  <c r="G13" s="1"/>
  <c r="I13" s="1"/>
  <c r="J13" s="1"/>
  <c r="F13"/>
  <c r="E66"/>
  <c r="N66"/>
  <c r="G66" s="1"/>
  <c r="V66" s="1"/>
  <c r="F66"/>
  <c r="E68"/>
  <c r="N68"/>
  <c r="G68" s="1"/>
  <c r="F68"/>
  <c r="E70"/>
  <c r="N70"/>
  <c r="G70" s="1"/>
  <c r="V70" s="1"/>
  <c r="F70"/>
  <c r="E72"/>
  <c r="N72"/>
  <c r="G72" s="1"/>
  <c r="F72"/>
  <c r="E74"/>
  <c r="N74"/>
  <c r="G74" s="1"/>
  <c r="V74" s="1"/>
  <c r="F74"/>
  <c r="E76"/>
  <c r="N76"/>
  <c r="G76" s="1"/>
  <c r="F76"/>
  <c r="N34"/>
  <c r="G34" s="1"/>
  <c r="F34"/>
  <c r="E34"/>
  <c r="N36"/>
  <c r="G36" s="1"/>
  <c r="V36" s="1"/>
  <c r="F36"/>
  <c r="E36"/>
  <c r="N38"/>
  <c r="G38" s="1"/>
  <c r="F38"/>
  <c r="E38"/>
  <c r="N40"/>
  <c r="G40" s="1"/>
  <c r="V40" s="1"/>
  <c r="F40"/>
  <c r="E40"/>
  <c r="N42"/>
  <c r="G42" s="1"/>
  <c r="F42"/>
  <c r="E42"/>
  <c r="N44"/>
  <c r="G44" s="1"/>
  <c r="V44" s="1"/>
  <c r="F44"/>
  <c r="E44"/>
  <c r="N46"/>
  <c r="G46" s="1"/>
  <c r="F46"/>
  <c r="E46"/>
  <c r="N48"/>
  <c r="G48" s="1"/>
  <c r="V48" s="1"/>
  <c r="F48"/>
  <c r="E48"/>
  <c r="N50"/>
  <c r="G50" s="1"/>
  <c r="F50"/>
  <c r="E50"/>
  <c r="N52"/>
  <c r="G52" s="1"/>
  <c r="V52" s="1"/>
  <c r="F52"/>
  <c r="E52"/>
  <c r="N54"/>
  <c r="G54" s="1"/>
  <c r="F54"/>
  <c r="E54"/>
  <c r="N56"/>
  <c r="G56" s="1"/>
  <c r="V56" s="1"/>
  <c r="F56"/>
  <c r="E56"/>
  <c r="N58"/>
  <c r="G58" s="1"/>
  <c r="F58"/>
  <c r="E58"/>
  <c r="N60"/>
  <c r="G60" s="1"/>
  <c r="V60" s="1"/>
  <c r="F60"/>
  <c r="E60"/>
  <c r="N62"/>
  <c r="G62" s="1"/>
  <c r="F62"/>
  <c r="E62"/>
  <c r="N64"/>
  <c r="G64" s="1"/>
  <c r="V64" s="1"/>
  <c r="F64"/>
  <c r="E64"/>
  <c r="F77"/>
  <c r="E77"/>
  <c r="F79"/>
  <c r="E79"/>
  <c r="F81"/>
  <c r="E81"/>
  <c r="F83"/>
  <c r="E83"/>
  <c r="F85"/>
  <c r="E85"/>
  <c r="F87"/>
  <c r="E87"/>
  <c r="F89"/>
  <c r="E89"/>
  <c r="F91"/>
  <c r="E91"/>
  <c r="F93"/>
  <c r="E93"/>
  <c r="F95"/>
  <c r="E95"/>
  <c r="F97"/>
  <c r="E97"/>
  <c r="F99"/>
  <c r="E99"/>
  <c r="F101"/>
  <c r="E101"/>
  <c r="F103"/>
  <c r="E103"/>
  <c r="F105"/>
  <c r="E105"/>
  <c r="F107"/>
  <c r="E107"/>
  <c r="E109"/>
  <c r="F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V77"/>
  <c r="V79"/>
  <c r="V81"/>
  <c r="V84"/>
  <c r="V86"/>
  <c r="V88"/>
  <c r="V90"/>
  <c r="V92"/>
  <c r="V94"/>
  <c r="V96"/>
  <c r="V98"/>
  <c r="V100"/>
  <c r="V102"/>
  <c r="V104"/>
  <c r="V106"/>
  <c r="V109"/>
  <c r="V111"/>
  <c r="V113"/>
  <c r="V115"/>
  <c r="V117"/>
  <c r="V119"/>
  <c r="V121"/>
  <c r="V123"/>
  <c r="V125"/>
  <c r="V127"/>
  <c r="V129"/>
  <c r="V131"/>
  <c r="O133" i="18"/>
  <c r="M133"/>
  <c r="N133" s="1"/>
  <c r="G133" s="1"/>
  <c r="O131"/>
  <c r="M131"/>
  <c r="N131" s="1"/>
  <c r="G131" s="1"/>
  <c r="O130"/>
  <c r="M130"/>
  <c r="N130" s="1"/>
  <c r="G130" s="1"/>
  <c r="O129"/>
  <c r="M129"/>
  <c r="N129" s="1"/>
  <c r="G129" s="1"/>
  <c r="O128"/>
  <c r="M128"/>
  <c r="N128" s="1"/>
  <c r="G128" s="1"/>
  <c r="O127"/>
  <c r="M127"/>
  <c r="N127" s="1"/>
  <c r="G127" s="1"/>
  <c r="O126"/>
  <c r="M126"/>
  <c r="N126" s="1"/>
  <c r="G126" s="1"/>
  <c r="O125"/>
  <c r="M125"/>
  <c r="N125" s="1"/>
  <c r="G125" s="1"/>
  <c r="O124"/>
  <c r="M124"/>
  <c r="N124" s="1"/>
  <c r="G124" s="1"/>
  <c r="O123"/>
  <c r="M123"/>
  <c r="N123" s="1"/>
  <c r="G123" s="1"/>
  <c r="O122"/>
  <c r="M122"/>
  <c r="N122" s="1"/>
  <c r="G122" s="1"/>
  <c r="O121"/>
  <c r="M121"/>
  <c r="N121" s="1"/>
  <c r="G121" s="1"/>
  <c r="O120"/>
  <c r="M120"/>
  <c r="N120" s="1"/>
  <c r="G120" s="1"/>
  <c r="O119"/>
  <c r="M119"/>
  <c r="N119" s="1"/>
  <c r="G119" s="1"/>
  <c r="O118"/>
  <c r="M118"/>
  <c r="N118" s="1"/>
  <c r="G118" s="1"/>
  <c r="O117"/>
  <c r="M117"/>
  <c r="N117" s="1"/>
  <c r="G117" s="1"/>
  <c r="O116"/>
  <c r="M116"/>
  <c r="N116" s="1"/>
  <c r="G116" s="1"/>
  <c r="O115"/>
  <c r="M115"/>
  <c r="N115" s="1"/>
  <c r="G115" s="1"/>
  <c r="O114"/>
  <c r="M114"/>
  <c r="N114" s="1"/>
  <c r="G114" s="1"/>
  <c r="O113"/>
  <c r="M113"/>
  <c r="N113" s="1"/>
  <c r="G113" s="1"/>
  <c r="O112"/>
  <c r="M112"/>
  <c r="N112" s="1"/>
  <c r="G112" s="1"/>
  <c r="O111"/>
  <c r="M111"/>
  <c r="N111" s="1"/>
  <c r="G111" s="1"/>
  <c r="O110"/>
  <c r="M110"/>
  <c r="N110" s="1"/>
  <c r="G110" s="1"/>
  <c r="V110" s="1"/>
  <c r="O109"/>
  <c r="M109"/>
  <c r="N109" s="1"/>
  <c r="G109" s="1"/>
  <c r="O132"/>
  <c r="M132"/>
  <c r="N132" s="1"/>
  <c r="G132" s="1"/>
  <c r="O108"/>
  <c r="M108"/>
  <c r="N108" s="1"/>
  <c r="G108" s="1"/>
  <c r="O107"/>
  <c r="M107"/>
  <c r="N107" s="1"/>
  <c r="G107" s="1"/>
  <c r="V107" s="1"/>
  <c r="O106"/>
  <c r="M106"/>
  <c r="N106" s="1"/>
  <c r="G106" s="1"/>
  <c r="O105"/>
  <c r="M105"/>
  <c r="N105" s="1"/>
  <c r="G105" s="1"/>
  <c r="O104"/>
  <c r="M104"/>
  <c r="N104" s="1"/>
  <c r="G104" s="1"/>
  <c r="V104" s="1"/>
  <c r="O103"/>
  <c r="M103"/>
  <c r="N103" s="1"/>
  <c r="G103" s="1"/>
  <c r="V103" s="1"/>
  <c r="O102"/>
  <c r="M102"/>
  <c r="N102" s="1"/>
  <c r="G102" s="1"/>
  <c r="O101"/>
  <c r="M101"/>
  <c r="N101" s="1"/>
  <c r="G101" s="1"/>
  <c r="V101" s="1"/>
  <c r="O100"/>
  <c r="M100"/>
  <c r="N100" s="1"/>
  <c r="G100" s="1"/>
  <c r="V100" s="1"/>
  <c r="O99"/>
  <c r="M99"/>
  <c r="N99" s="1"/>
  <c r="G99" s="1"/>
  <c r="V99" s="1"/>
  <c r="O98"/>
  <c r="M98"/>
  <c r="N98" s="1"/>
  <c r="G98" s="1"/>
  <c r="O97"/>
  <c r="M97"/>
  <c r="N97" s="1"/>
  <c r="G97" s="1"/>
  <c r="V97" s="1"/>
  <c r="O96"/>
  <c r="M96"/>
  <c r="N96" s="1"/>
  <c r="G96" s="1"/>
  <c r="V96" s="1"/>
  <c r="O95"/>
  <c r="M95"/>
  <c r="N95" s="1"/>
  <c r="G95" s="1"/>
  <c r="V95" s="1"/>
  <c r="O94"/>
  <c r="M94"/>
  <c r="N94" s="1"/>
  <c r="G94" s="1"/>
  <c r="V94" s="1"/>
  <c r="O93"/>
  <c r="M93"/>
  <c r="N93" s="1"/>
  <c r="G93" s="1"/>
  <c r="V93" s="1"/>
  <c r="O92"/>
  <c r="M92"/>
  <c r="N92" s="1"/>
  <c r="G92" s="1"/>
  <c r="V92" s="1"/>
  <c r="O91"/>
  <c r="M91"/>
  <c r="N91" s="1"/>
  <c r="G91" s="1"/>
  <c r="V91" s="1"/>
  <c r="O90"/>
  <c r="M90"/>
  <c r="N90" s="1"/>
  <c r="G90" s="1"/>
  <c r="O89"/>
  <c r="M89"/>
  <c r="N89" s="1"/>
  <c r="G89" s="1"/>
  <c r="V89" s="1"/>
  <c r="O88"/>
  <c r="M88"/>
  <c r="N88" s="1"/>
  <c r="G88" s="1"/>
  <c r="V88" s="1"/>
  <c r="O87"/>
  <c r="M87"/>
  <c r="N87" s="1"/>
  <c r="G87" s="1"/>
  <c r="V87" s="1"/>
  <c r="O86"/>
  <c r="M86"/>
  <c r="N86" s="1"/>
  <c r="G86" s="1"/>
  <c r="V86" s="1"/>
  <c r="O85"/>
  <c r="M85"/>
  <c r="N85" s="1"/>
  <c r="G85" s="1"/>
  <c r="V85" s="1"/>
  <c r="M84"/>
  <c r="N84" s="1"/>
  <c r="G84" s="1"/>
  <c r="O76"/>
  <c r="P76" s="1"/>
  <c r="M76"/>
  <c r="O75"/>
  <c r="P75" s="1"/>
  <c r="M75"/>
  <c r="O74"/>
  <c r="P74" s="1"/>
  <c r="M74"/>
  <c r="O73"/>
  <c r="P73" s="1"/>
  <c r="M73"/>
  <c r="O72"/>
  <c r="P72" s="1"/>
  <c r="M72"/>
  <c r="O71"/>
  <c r="P71" s="1"/>
  <c r="M71"/>
  <c r="O70"/>
  <c r="P70" s="1"/>
  <c r="M70"/>
  <c r="O69"/>
  <c r="P69" s="1"/>
  <c r="M69"/>
  <c r="O68"/>
  <c r="P68" s="1"/>
  <c r="M68"/>
  <c r="O67"/>
  <c r="P67" s="1"/>
  <c r="M67"/>
  <c r="O66"/>
  <c r="P66" s="1"/>
  <c r="M66"/>
  <c r="O84"/>
  <c r="P84" s="1"/>
  <c r="O83"/>
  <c r="M83"/>
  <c r="N83" s="1"/>
  <c r="G83" s="1"/>
  <c r="V83" s="1"/>
  <c r="O82"/>
  <c r="M82"/>
  <c r="N82" s="1"/>
  <c r="G82" s="1"/>
  <c r="V82" s="1"/>
  <c r="O81"/>
  <c r="M81"/>
  <c r="N81" s="1"/>
  <c r="G81" s="1"/>
  <c r="V81" s="1"/>
  <c r="O80"/>
  <c r="M80"/>
  <c r="N80" s="1"/>
  <c r="G80" s="1"/>
  <c r="V80" s="1"/>
  <c r="O79"/>
  <c r="M79"/>
  <c r="N79" s="1"/>
  <c r="G79" s="1"/>
  <c r="V79" s="1"/>
  <c r="O78"/>
  <c r="M78"/>
  <c r="N78" s="1"/>
  <c r="G78" s="1"/>
  <c r="V78" s="1"/>
  <c r="O77"/>
  <c r="M77"/>
  <c r="N77" s="1"/>
  <c r="G77" s="1"/>
  <c r="V77" s="1"/>
  <c r="O65"/>
  <c r="M65"/>
  <c r="N65" s="1"/>
  <c r="G65" s="1"/>
  <c r="O64"/>
  <c r="M64"/>
  <c r="N64" s="1"/>
  <c r="G64" s="1"/>
  <c r="V64" s="1"/>
  <c r="O63"/>
  <c r="M63"/>
  <c r="N63" s="1"/>
  <c r="G63" s="1"/>
  <c r="V63" s="1"/>
  <c r="O62"/>
  <c r="M62"/>
  <c r="N62" s="1"/>
  <c r="G62" s="1"/>
  <c r="V62" s="1"/>
  <c r="O61"/>
  <c r="M61"/>
  <c r="N61" s="1"/>
  <c r="G61" s="1"/>
  <c r="O60"/>
  <c r="M60"/>
  <c r="N60" s="1"/>
  <c r="G60" s="1"/>
  <c r="V60" s="1"/>
  <c r="O59"/>
  <c r="M59"/>
  <c r="N59" s="1"/>
  <c r="G59" s="1"/>
  <c r="V59" s="1"/>
  <c r="O58"/>
  <c r="M58"/>
  <c r="N58" s="1"/>
  <c r="G58" s="1"/>
  <c r="V58" s="1"/>
  <c r="O57"/>
  <c r="M57"/>
  <c r="N57" s="1"/>
  <c r="G57" s="1"/>
  <c r="O56"/>
  <c r="M56"/>
  <c r="N56" s="1"/>
  <c r="G56" s="1"/>
  <c r="V56" s="1"/>
  <c r="O55"/>
  <c r="M55"/>
  <c r="N55" s="1"/>
  <c r="G55" s="1"/>
  <c r="V55" s="1"/>
  <c r="O54"/>
  <c r="M54"/>
  <c r="N54" s="1"/>
  <c r="G54" s="1"/>
  <c r="V54" s="1"/>
  <c r="O53"/>
  <c r="M53"/>
  <c r="N53" s="1"/>
  <c r="G53" s="1"/>
  <c r="O52"/>
  <c r="M52"/>
  <c r="N52" s="1"/>
  <c r="G52" s="1"/>
  <c r="V52" s="1"/>
  <c r="O51"/>
  <c r="M51"/>
  <c r="O50"/>
  <c r="M50"/>
  <c r="N50" s="1"/>
  <c r="G50" s="1"/>
  <c r="O49"/>
  <c r="M49"/>
  <c r="N49" s="1"/>
  <c r="G49" s="1"/>
  <c r="O48"/>
  <c r="M48"/>
  <c r="N48" s="1"/>
  <c r="G48" s="1"/>
  <c r="V48" s="1"/>
  <c r="O47"/>
  <c r="M47"/>
  <c r="N47" s="1"/>
  <c r="G47" s="1"/>
  <c r="V47" s="1"/>
  <c r="O46"/>
  <c r="M46"/>
  <c r="N46" s="1"/>
  <c r="G46" s="1"/>
  <c r="O45"/>
  <c r="M45"/>
  <c r="N45" s="1"/>
  <c r="G45" s="1"/>
  <c r="O44"/>
  <c r="M44"/>
  <c r="N44" s="1"/>
  <c r="G44" s="1"/>
  <c r="V44" s="1"/>
  <c r="O43"/>
  <c r="M43"/>
  <c r="N43" s="1"/>
  <c r="G43" s="1"/>
  <c r="V43" s="1"/>
  <c r="O42"/>
  <c r="M42"/>
  <c r="N42" s="1"/>
  <c r="G42" s="1"/>
  <c r="O41"/>
  <c r="M41"/>
  <c r="N41" s="1"/>
  <c r="G41" s="1"/>
  <c r="O40"/>
  <c r="M40"/>
  <c r="N40" s="1"/>
  <c r="G40" s="1"/>
  <c r="V40" s="1"/>
  <c r="O39"/>
  <c r="M39"/>
  <c r="N39" s="1"/>
  <c r="G39" s="1"/>
  <c r="V39" s="1"/>
  <c r="O38"/>
  <c r="M38"/>
  <c r="N38" s="1"/>
  <c r="G38" s="1"/>
  <c r="O37"/>
  <c r="M37"/>
  <c r="N37" s="1"/>
  <c r="G37" s="1"/>
  <c r="O36"/>
  <c r="M36"/>
  <c r="N36" s="1"/>
  <c r="G36" s="1"/>
  <c r="V36" s="1"/>
  <c r="O35"/>
  <c r="M35"/>
  <c r="N35" s="1"/>
  <c r="G35" s="1"/>
  <c r="V35" s="1"/>
  <c r="O34"/>
  <c r="M34"/>
  <c r="N34" s="1"/>
  <c r="G34" s="1"/>
  <c r="O33"/>
  <c r="M33"/>
  <c r="N33" s="1"/>
  <c r="G33" s="1"/>
  <c r="O20"/>
  <c r="M20"/>
  <c r="N20" s="1"/>
  <c r="G20" s="1"/>
  <c r="V20" s="1"/>
  <c r="O14"/>
  <c r="M14"/>
  <c r="N14" s="1"/>
  <c r="G14" s="1"/>
  <c r="I14" s="1"/>
  <c r="J14" s="1"/>
  <c r="O13"/>
  <c r="M13"/>
  <c r="N13" s="1"/>
  <c r="G13" s="1"/>
  <c r="I13" s="1"/>
  <c r="J13" s="1"/>
  <c r="O32"/>
  <c r="M32"/>
  <c r="N32" s="1"/>
  <c r="G32" s="1"/>
  <c r="O31"/>
  <c r="M31"/>
  <c r="N31" s="1"/>
  <c r="G31" s="1"/>
  <c r="O30"/>
  <c r="M30"/>
  <c r="N30" s="1"/>
  <c r="G30" s="1"/>
  <c r="V30" s="1"/>
  <c r="O29"/>
  <c r="M29"/>
  <c r="N29" s="1"/>
  <c r="G29" s="1"/>
  <c r="O28"/>
  <c r="M28"/>
  <c r="N28" s="1"/>
  <c r="G28" s="1"/>
  <c r="O27"/>
  <c r="M27"/>
  <c r="N27" s="1"/>
  <c r="G27" s="1"/>
  <c r="O26"/>
  <c r="M26"/>
  <c r="N26" s="1"/>
  <c r="G26" s="1"/>
  <c r="V26" s="1"/>
  <c r="O25"/>
  <c r="M25"/>
  <c r="N25" s="1"/>
  <c r="G25" s="1"/>
  <c r="O24"/>
  <c r="M24"/>
  <c r="N24" s="1"/>
  <c r="G24" s="1"/>
  <c r="O23"/>
  <c r="M23"/>
  <c r="N23" s="1"/>
  <c r="G23" s="1"/>
  <c r="O22"/>
  <c r="M22"/>
  <c r="N22" s="1"/>
  <c r="G22" s="1"/>
  <c r="V22" s="1"/>
  <c r="O21"/>
  <c r="M21"/>
  <c r="N21" s="1"/>
  <c r="G21" s="1"/>
  <c r="O19"/>
  <c r="M19"/>
  <c r="N19" s="1"/>
  <c r="G19" s="1"/>
  <c r="V19" s="1"/>
  <c r="O18"/>
  <c r="M18"/>
  <c r="N18" s="1"/>
  <c r="G18" s="1"/>
  <c r="V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F32"/>
  <c r="E32"/>
  <c r="F30"/>
  <c r="E30"/>
  <c r="F28"/>
  <c r="E28"/>
  <c r="F26"/>
  <c r="E26"/>
  <c r="F24"/>
  <c r="E24"/>
  <c r="F22"/>
  <c r="E22"/>
  <c r="F21"/>
  <c r="E21"/>
  <c r="F18"/>
  <c r="E18"/>
  <c r="F12"/>
  <c r="E12"/>
  <c r="F10"/>
  <c r="E10"/>
  <c r="E20"/>
  <c r="F20"/>
  <c r="E16"/>
  <c r="F16"/>
  <c r="E14"/>
  <c r="F14"/>
  <c r="E67"/>
  <c r="N67"/>
  <c r="G67" s="1"/>
  <c r="V67" s="1"/>
  <c r="F67"/>
  <c r="E69"/>
  <c r="N69"/>
  <c r="G69" s="1"/>
  <c r="V69" s="1"/>
  <c r="F69"/>
  <c r="E71"/>
  <c r="N71"/>
  <c r="G71" s="1"/>
  <c r="V71" s="1"/>
  <c r="F71"/>
  <c r="E73"/>
  <c r="N73"/>
  <c r="G73" s="1"/>
  <c r="V73" s="1"/>
  <c r="F73"/>
  <c r="E75"/>
  <c r="N75"/>
  <c r="G75" s="1"/>
  <c r="V75" s="1"/>
  <c r="F75"/>
  <c r="F33"/>
  <c r="E33"/>
  <c r="F35"/>
  <c r="E35"/>
  <c r="F37"/>
  <c r="E37"/>
  <c r="F39"/>
  <c r="E39"/>
  <c r="F41"/>
  <c r="E41"/>
  <c r="F43"/>
  <c r="E43"/>
  <c r="F45"/>
  <c r="E45"/>
  <c r="F47"/>
  <c r="E47"/>
  <c r="F49"/>
  <c r="E49"/>
  <c r="N51"/>
  <c r="G51" s="1"/>
  <c r="V51" s="1"/>
  <c r="F51"/>
  <c r="E51"/>
  <c r="F53"/>
  <c r="E53"/>
  <c r="F55"/>
  <c r="E55"/>
  <c r="F57"/>
  <c r="E57"/>
  <c r="F59"/>
  <c r="E59"/>
  <c r="F61"/>
  <c r="E61"/>
  <c r="F63"/>
  <c r="E63"/>
  <c r="F65"/>
  <c r="E65"/>
  <c r="F78"/>
  <c r="E78"/>
  <c r="F80"/>
  <c r="E80"/>
  <c r="F82"/>
  <c r="E82"/>
  <c r="F84"/>
  <c r="E84"/>
  <c r="F86"/>
  <c r="E86"/>
  <c r="F88"/>
  <c r="E88"/>
  <c r="F90"/>
  <c r="E90"/>
  <c r="F92"/>
  <c r="E92"/>
  <c r="F94"/>
  <c r="E94"/>
  <c r="F96"/>
  <c r="E96"/>
  <c r="F98"/>
  <c r="E98"/>
  <c r="F100"/>
  <c r="E100"/>
  <c r="F102"/>
  <c r="E102"/>
  <c r="F104"/>
  <c r="E104"/>
  <c r="F106"/>
  <c r="E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V105"/>
  <c r="V132"/>
  <c r="V112"/>
  <c r="V114"/>
  <c r="V116"/>
  <c r="V118"/>
  <c r="V120"/>
  <c r="V122"/>
  <c r="V124"/>
  <c r="V126"/>
  <c r="V128"/>
  <c r="V130"/>
  <c r="V133"/>
  <c r="F31"/>
  <c r="E31"/>
  <c r="F29"/>
  <c r="E29"/>
  <c r="F27"/>
  <c r="E27"/>
  <c r="F25"/>
  <c r="E25"/>
  <c r="F23"/>
  <c r="E23"/>
  <c r="F19"/>
  <c r="E19"/>
  <c r="F17"/>
  <c r="E17"/>
  <c r="F11"/>
  <c r="E11"/>
  <c r="F9"/>
  <c r="E9"/>
  <c r="E15"/>
  <c r="F15"/>
  <c r="E13"/>
  <c r="F13"/>
  <c r="E66"/>
  <c r="N66"/>
  <c r="G66" s="1"/>
  <c r="V66" s="1"/>
  <c r="F66"/>
  <c r="E68"/>
  <c r="N68"/>
  <c r="G68" s="1"/>
  <c r="F68"/>
  <c r="E70"/>
  <c r="N70"/>
  <c r="G70" s="1"/>
  <c r="V70" s="1"/>
  <c r="F70"/>
  <c r="E72"/>
  <c r="N72"/>
  <c r="G72" s="1"/>
  <c r="V72" s="1"/>
  <c r="F72"/>
  <c r="E74"/>
  <c r="N74"/>
  <c r="G74" s="1"/>
  <c r="V74" s="1"/>
  <c r="F74"/>
  <c r="E76"/>
  <c r="N76"/>
  <c r="G76" s="1"/>
  <c r="V76" s="1"/>
  <c r="F76"/>
  <c r="F34"/>
  <c r="E34"/>
  <c r="F36"/>
  <c r="E36"/>
  <c r="F38"/>
  <c r="E38"/>
  <c r="F40"/>
  <c r="E40"/>
  <c r="F42"/>
  <c r="E42"/>
  <c r="F44"/>
  <c r="E44"/>
  <c r="F46"/>
  <c r="E46"/>
  <c r="F48"/>
  <c r="E48"/>
  <c r="F50"/>
  <c r="E50"/>
  <c r="F52"/>
  <c r="E52"/>
  <c r="F54"/>
  <c r="E54"/>
  <c r="F56"/>
  <c r="E56"/>
  <c r="F58"/>
  <c r="E58"/>
  <c r="F60"/>
  <c r="E60"/>
  <c r="F62"/>
  <c r="E62"/>
  <c r="F64"/>
  <c r="E64"/>
  <c r="F77"/>
  <c r="E77"/>
  <c r="F79"/>
  <c r="E79"/>
  <c r="F81"/>
  <c r="E81"/>
  <c r="F83"/>
  <c r="E83"/>
  <c r="F85"/>
  <c r="E85"/>
  <c r="F87"/>
  <c r="E87"/>
  <c r="F89"/>
  <c r="E89"/>
  <c r="F91"/>
  <c r="E91"/>
  <c r="F93"/>
  <c r="E93"/>
  <c r="F95"/>
  <c r="E95"/>
  <c r="F97"/>
  <c r="E97"/>
  <c r="F99"/>
  <c r="E99"/>
  <c r="F101"/>
  <c r="E101"/>
  <c r="F103"/>
  <c r="E103"/>
  <c r="F105"/>
  <c r="E105"/>
  <c r="F107"/>
  <c r="E107"/>
  <c r="E109"/>
  <c r="F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V68"/>
  <c r="V84"/>
  <c r="V90"/>
  <c r="V98"/>
  <c r="V102"/>
  <c r="V106"/>
  <c r="V108"/>
  <c r="V109"/>
  <c r="V111"/>
  <c r="V113"/>
  <c r="V115"/>
  <c r="V117"/>
  <c r="V119"/>
  <c r="V121"/>
  <c r="V123"/>
  <c r="V125"/>
  <c r="V127"/>
  <c r="V129"/>
  <c r="V131"/>
  <c r="O133" i="17"/>
  <c r="M133"/>
  <c r="N133" s="1"/>
  <c r="G133" s="1"/>
  <c r="V133" s="1"/>
  <c r="O131"/>
  <c r="M131"/>
  <c r="N131" s="1"/>
  <c r="G131" s="1"/>
  <c r="V131" s="1"/>
  <c r="O130"/>
  <c r="M130"/>
  <c r="N130" s="1"/>
  <c r="G130" s="1"/>
  <c r="V130" s="1"/>
  <c r="O129"/>
  <c r="M129"/>
  <c r="N129" s="1"/>
  <c r="G129" s="1"/>
  <c r="V129" s="1"/>
  <c r="O128"/>
  <c r="M128"/>
  <c r="N128" s="1"/>
  <c r="G128" s="1"/>
  <c r="V128" s="1"/>
  <c r="O127"/>
  <c r="M127"/>
  <c r="N127" s="1"/>
  <c r="G127" s="1"/>
  <c r="V127" s="1"/>
  <c r="O126"/>
  <c r="M126"/>
  <c r="N126" s="1"/>
  <c r="G126" s="1"/>
  <c r="V126" s="1"/>
  <c r="O125"/>
  <c r="M125"/>
  <c r="N125" s="1"/>
  <c r="G125" s="1"/>
  <c r="V125" s="1"/>
  <c r="O124"/>
  <c r="M124"/>
  <c r="N124" s="1"/>
  <c r="G124" s="1"/>
  <c r="V124" s="1"/>
  <c r="O123"/>
  <c r="M123"/>
  <c r="N123" s="1"/>
  <c r="G123" s="1"/>
  <c r="V123" s="1"/>
  <c r="O122"/>
  <c r="M122"/>
  <c r="N122" s="1"/>
  <c r="G122" s="1"/>
  <c r="V122" s="1"/>
  <c r="O121"/>
  <c r="M121"/>
  <c r="N121" s="1"/>
  <c r="G121" s="1"/>
  <c r="V121" s="1"/>
  <c r="O120"/>
  <c r="M120"/>
  <c r="N120" s="1"/>
  <c r="G120" s="1"/>
  <c r="V120" s="1"/>
  <c r="O119"/>
  <c r="M119"/>
  <c r="N119" s="1"/>
  <c r="G119" s="1"/>
  <c r="V119" s="1"/>
  <c r="O118"/>
  <c r="M118"/>
  <c r="N118" s="1"/>
  <c r="G118" s="1"/>
  <c r="V118" s="1"/>
  <c r="O117"/>
  <c r="M117"/>
  <c r="N117" s="1"/>
  <c r="G117" s="1"/>
  <c r="V117" s="1"/>
  <c r="O116"/>
  <c r="M116"/>
  <c r="N116" s="1"/>
  <c r="G116" s="1"/>
  <c r="V116" s="1"/>
  <c r="O115"/>
  <c r="M115"/>
  <c r="N115" s="1"/>
  <c r="G115" s="1"/>
  <c r="V115" s="1"/>
  <c r="O114"/>
  <c r="M114"/>
  <c r="N114" s="1"/>
  <c r="G114" s="1"/>
  <c r="V114" s="1"/>
  <c r="O113"/>
  <c r="M113"/>
  <c r="N113" s="1"/>
  <c r="G113" s="1"/>
  <c r="V113" s="1"/>
  <c r="O112"/>
  <c r="M112"/>
  <c r="N112" s="1"/>
  <c r="G112" s="1"/>
  <c r="V112" s="1"/>
  <c r="O111"/>
  <c r="M111"/>
  <c r="N111" s="1"/>
  <c r="G111" s="1"/>
  <c r="V111" s="1"/>
  <c r="O110"/>
  <c r="M110"/>
  <c r="N110" s="1"/>
  <c r="G110" s="1"/>
  <c r="V110" s="1"/>
  <c r="O109"/>
  <c r="M109"/>
  <c r="N109" s="1"/>
  <c r="G109" s="1"/>
  <c r="V109" s="1"/>
  <c r="O108"/>
  <c r="M108"/>
  <c r="N108" s="1"/>
  <c r="G108" s="1"/>
  <c r="V108" s="1"/>
  <c r="O132"/>
  <c r="M132"/>
  <c r="N132" s="1"/>
  <c r="G132" s="1"/>
  <c r="V132" s="1"/>
  <c r="O107"/>
  <c r="M107"/>
  <c r="N107" s="1"/>
  <c r="G107" s="1"/>
  <c r="V107" s="1"/>
  <c r="O106"/>
  <c r="M106"/>
  <c r="N106" s="1"/>
  <c r="G106" s="1"/>
  <c r="V106" s="1"/>
  <c r="O105"/>
  <c r="M105"/>
  <c r="N105" s="1"/>
  <c r="G105" s="1"/>
  <c r="V105" s="1"/>
  <c r="O104"/>
  <c r="M104"/>
  <c r="N104" s="1"/>
  <c r="G104" s="1"/>
  <c r="V104" s="1"/>
  <c r="O103"/>
  <c r="M103"/>
  <c r="N103" s="1"/>
  <c r="G103" s="1"/>
  <c r="V103" s="1"/>
  <c r="O102"/>
  <c r="M102"/>
  <c r="N102" s="1"/>
  <c r="G102" s="1"/>
  <c r="V102" s="1"/>
  <c r="O101"/>
  <c r="M101"/>
  <c r="N101" s="1"/>
  <c r="G101" s="1"/>
  <c r="V101" s="1"/>
  <c r="O100"/>
  <c r="M100"/>
  <c r="N100" s="1"/>
  <c r="G100" s="1"/>
  <c r="V100" s="1"/>
  <c r="O99"/>
  <c r="M99"/>
  <c r="N99" s="1"/>
  <c r="G99" s="1"/>
  <c r="V99" s="1"/>
  <c r="O98"/>
  <c r="M98"/>
  <c r="N98" s="1"/>
  <c r="G98" s="1"/>
  <c r="V98" s="1"/>
  <c r="O97"/>
  <c r="M97"/>
  <c r="N97" s="1"/>
  <c r="G97" s="1"/>
  <c r="V97" s="1"/>
  <c r="O96"/>
  <c r="M96"/>
  <c r="N96" s="1"/>
  <c r="G96" s="1"/>
  <c r="V96" s="1"/>
  <c r="O95"/>
  <c r="M95"/>
  <c r="N95" s="1"/>
  <c r="G95" s="1"/>
  <c r="V95" s="1"/>
  <c r="O94"/>
  <c r="M94"/>
  <c r="N94" s="1"/>
  <c r="G94" s="1"/>
  <c r="V94" s="1"/>
  <c r="O93"/>
  <c r="M93"/>
  <c r="N93" s="1"/>
  <c r="G93" s="1"/>
  <c r="V93" s="1"/>
  <c r="O92"/>
  <c r="M92"/>
  <c r="N92" s="1"/>
  <c r="G92" s="1"/>
  <c r="V92" s="1"/>
  <c r="O91"/>
  <c r="M91"/>
  <c r="N91" s="1"/>
  <c r="G91" s="1"/>
  <c r="V91" s="1"/>
  <c r="O90"/>
  <c r="M90"/>
  <c r="N90" s="1"/>
  <c r="G90" s="1"/>
  <c r="V90" s="1"/>
  <c r="O89"/>
  <c r="M89"/>
  <c r="N89" s="1"/>
  <c r="G89" s="1"/>
  <c r="V89" s="1"/>
  <c r="O88"/>
  <c r="M88"/>
  <c r="N88" s="1"/>
  <c r="G88" s="1"/>
  <c r="V88" s="1"/>
  <c r="O87"/>
  <c r="M87"/>
  <c r="N87" s="1"/>
  <c r="G87" s="1"/>
  <c r="V87" s="1"/>
  <c r="O86"/>
  <c r="M86"/>
  <c r="N86" s="1"/>
  <c r="G86" s="1"/>
  <c r="V86" s="1"/>
  <c r="O85"/>
  <c r="M85"/>
  <c r="N85" s="1"/>
  <c r="G85" s="1"/>
  <c r="V85" s="1"/>
  <c r="O84"/>
  <c r="M84"/>
  <c r="N84" s="1"/>
  <c r="G84" s="1"/>
  <c r="V84" s="1"/>
  <c r="O83"/>
  <c r="M83"/>
  <c r="N83" s="1"/>
  <c r="G83" s="1"/>
  <c r="V83" s="1"/>
  <c r="O82"/>
  <c r="M82"/>
  <c r="N82" s="1"/>
  <c r="G82" s="1"/>
  <c r="V82" s="1"/>
  <c r="O81"/>
  <c r="M81"/>
  <c r="N81" s="1"/>
  <c r="G81" s="1"/>
  <c r="V81" s="1"/>
  <c r="O80"/>
  <c r="M80"/>
  <c r="N80" s="1"/>
  <c r="G80" s="1"/>
  <c r="V80" s="1"/>
  <c r="M79"/>
  <c r="N79" s="1"/>
  <c r="G79" s="1"/>
  <c r="O76"/>
  <c r="M76"/>
  <c r="O75"/>
  <c r="M75"/>
  <c r="O74"/>
  <c r="M74"/>
  <c r="O73"/>
  <c r="M73"/>
  <c r="O72"/>
  <c r="M72"/>
  <c r="O71"/>
  <c r="M71"/>
  <c r="O70"/>
  <c r="M70"/>
  <c r="O69"/>
  <c r="M69"/>
  <c r="O68"/>
  <c r="M68"/>
  <c r="O67"/>
  <c r="M67"/>
  <c r="O66"/>
  <c r="M66"/>
  <c r="O79"/>
  <c r="O78"/>
  <c r="M78"/>
  <c r="N78" s="1"/>
  <c r="G78" s="1"/>
  <c r="V78" s="1"/>
  <c r="O77"/>
  <c r="M77"/>
  <c r="N77" s="1"/>
  <c r="G77" s="1"/>
  <c r="V77" s="1"/>
  <c r="O65"/>
  <c r="M65"/>
  <c r="N65" s="1"/>
  <c r="G65" s="1"/>
  <c r="V65" s="1"/>
  <c r="O64"/>
  <c r="M64"/>
  <c r="N64" s="1"/>
  <c r="G64" s="1"/>
  <c r="V64" s="1"/>
  <c r="O63"/>
  <c r="M63"/>
  <c r="N63" s="1"/>
  <c r="G63" s="1"/>
  <c r="O62"/>
  <c r="M62"/>
  <c r="N62" s="1"/>
  <c r="G62" s="1"/>
  <c r="V62" s="1"/>
  <c r="O61"/>
  <c r="M61"/>
  <c r="N61" s="1"/>
  <c r="G61" s="1"/>
  <c r="V61" s="1"/>
  <c r="O60"/>
  <c r="M60"/>
  <c r="N60" s="1"/>
  <c r="G60" s="1"/>
  <c r="V60" s="1"/>
  <c r="O59"/>
  <c r="M59"/>
  <c r="N59" s="1"/>
  <c r="G59" s="1"/>
  <c r="O58"/>
  <c r="M58"/>
  <c r="N58" s="1"/>
  <c r="G58" s="1"/>
  <c r="V58" s="1"/>
  <c r="O57"/>
  <c r="M57"/>
  <c r="N57" s="1"/>
  <c r="G57" s="1"/>
  <c r="V57" s="1"/>
  <c r="O56"/>
  <c r="M56"/>
  <c r="N56" s="1"/>
  <c r="G56" s="1"/>
  <c r="V56" s="1"/>
  <c r="O55"/>
  <c r="M55"/>
  <c r="N55" s="1"/>
  <c r="G55" s="1"/>
  <c r="O54"/>
  <c r="M54"/>
  <c r="N54" s="1"/>
  <c r="G54" s="1"/>
  <c r="V54" s="1"/>
  <c r="O53"/>
  <c r="M53"/>
  <c r="N53" s="1"/>
  <c r="G53" s="1"/>
  <c r="V53" s="1"/>
  <c r="O52"/>
  <c r="M52"/>
  <c r="N52" s="1"/>
  <c r="G52" s="1"/>
  <c r="V52" s="1"/>
  <c r="O51"/>
  <c r="M51"/>
  <c r="N51" s="1"/>
  <c r="G51" s="1"/>
  <c r="O50"/>
  <c r="M50"/>
  <c r="N50" s="1"/>
  <c r="G50" s="1"/>
  <c r="V50" s="1"/>
  <c r="O49"/>
  <c r="M49"/>
  <c r="N49" s="1"/>
  <c r="G49" s="1"/>
  <c r="V49" s="1"/>
  <c r="O48"/>
  <c r="M48"/>
  <c r="N48" s="1"/>
  <c r="G48" s="1"/>
  <c r="O47"/>
  <c r="M47"/>
  <c r="N47" s="1"/>
  <c r="G47" s="1"/>
  <c r="O46"/>
  <c r="M46"/>
  <c r="N46" s="1"/>
  <c r="G46" s="1"/>
  <c r="V46" s="1"/>
  <c r="O45"/>
  <c r="M45"/>
  <c r="N45" s="1"/>
  <c r="G45" s="1"/>
  <c r="V45" s="1"/>
  <c r="O44"/>
  <c r="M44"/>
  <c r="N44" s="1"/>
  <c r="G44" s="1"/>
  <c r="O43"/>
  <c r="M43"/>
  <c r="N43" s="1"/>
  <c r="G43" s="1"/>
  <c r="O42"/>
  <c r="M42"/>
  <c r="N42" s="1"/>
  <c r="G42" s="1"/>
  <c r="V42" s="1"/>
  <c r="O41"/>
  <c r="M41"/>
  <c r="N41" s="1"/>
  <c r="G41" s="1"/>
  <c r="V41" s="1"/>
  <c r="O40"/>
  <c r="M40"/>
  <c r="N40" s="1"/>
  <c r="G40" s="1"/>
  <c r="O39"/>
  <c r="M39"/>
  <c r="N39" s="1"/>
  <c r="G39" s="1"/>
  <c r="O38"/>
  <c r="M38"/>
  <c r="N38" s="1"/>
  <c r="G38" s="1"/>
  <c r="V38" s="1"/>
  <c r="O37"/>
  <c r="M37"/>
  <c r="N37" s="1"/>
  <c r="G37" s="1"/>
  <c r="V37" s="1"/>
  <c r="O36"/>
  <c r="M36"/>
  <c r="N36" s="1"/>
  <c r="G36" s="1"/>
  <c r="O35"/>
  <c r="M35"/>
  <c r="N35" s="1"/>
  <c r="G35" s="1"/>
  <c r="O34"/>
  <c r="M34"/>
  <c r="O33"/>
  <c r="M33"/>
  <c r="N33" s="1"/>
  <c r="G33" s="1"/>
  <c r="V33" s="1"/>
  <c r="O32"/>
  <c r="M32"/>
  <c r="N32" s="1"/>
  <c r="G32" s="1"/>
  <c r="O31"/>
  <c r="M31"/>
  <c r="N31" s="1"/>
  <c r="G31" s="1"/>
  <c r="O30"/>
  <c r="M30"/>
  <c r="N30" s="1"/>
  <c r="G30" s="1"/>
  <c r="V30" s="1"/>
  <c r="O29"/>
  <c r="M29"/>
  <c r="N29" s="1"/>
  <c r="G29" s="1"/>
  <c r="V29" s="1"/>
  <c r="O28"/>
  <c r="M28"/>
  <c r="N28" s="1"/>
  <c r="G28" s="1"/>
  <c r="O27"/>
  <c r="M27"/>
  <c r="N27" s="1"/>
  <c r="G27" s="1"/>
  <c r="O20"/>
  <c r="M20"/>
  <c r="N20" s="1"/>
  <c r="G20" s="1"/>
  <c r="V20" s="1"/>
  <c r="O14"/>
  <c r="M14"/>
  <c r="N14" s="1"/>
  <c r="G14" s="1"/>
  <c r="I14" s="1"/>
  <c r="J14" s="1"/>
  <c r="O13"/>
  <c r="M13"/>
  <c r="N13" s="1"/>
  <c r="G13" s="1"/>
  <c r="I13" s="1"/>
  <c r="J13" s="1"/>
  <c r="O26"/>
  <c r="M26"/>
  <c r="N26" s="1"/>
  <c r="G26" s="1"/>
  <c r="O25"/>
  <c r="M25"/>
  <c r="N25" s="1"/>
  <c r="G25" s="1"/>
  <c r="V25" s="1"/>
  <c r="O24"/>
  <c r="M24"/>
  <c r="N24" s="1"/>
  <c r="G24" s="1"/>
  <c r="V24" s="1"/>
  <c r="O23"/>
  <c r="M23"/>
  <c r="N23" s="1"/>
  <c r="G23" s="1"/>
  <c r="O22"/>
  <c r="M22"/>
  <c r="N22" s="1"/>
  <c r="G22" s="1"/>
  <c r="O21"/>
  <c r="M21"/>
  <c r="N21" s="1"/>
  <c r="G21" s="1"/>
  <c r="V21" s="1"/>
  <c r="O19"/>
  <c r="M19"/>
  <c r="N19" s="1"/>
  <c r="G19" s="1"/>
  <c r="V19" s="1"/>
  <c r="O18"/>
  <c r="M18"/>
  <c r="N18" s="1"/>
  <c r="G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F27"/>
  <c r="E27"/>
  <c r="F25"/>
  <c r="E25"/>
  <c r="F23"/>
  <c r="E23"/>
  <c r="F19"/>
  <c r="E19"/>
  <c r="F17"/>
  <c r="E17"/>
  <c r="F11"/>
  <c r="E11"/>
  <c r="F9"/>
  <c r="E9"/>
  <c r="E20"/>
  <c r="F20"/>
  <c r="E16"/>
  <c r="F16"/>
  <c r="E14"/>
  <c r="F14"/>
  <c r="E66"/>
  <c r="N66"/>
  <c r="G66" s="1"/>
  <c r="V66" s="1"/>
  <c r="F66"/>
  <c r="E68"/>
  <c r="N68"/>
  <c r="G68" s="1"/>
  <c r="V68" s="1"/>
  <c r="F68"/>
  <c r="E70"/>
  <c r="N70"/>
  <c r="G70" s="1"/>
  <c r="V70" s="1"/>
  <c r="F70"/>
  <c r="E72"/>
  <c r="N72"/>
  <c r="G72" s="1"/>
  <c r="V72" s="1"/>
  <c r="F72"/>
  <c r="E74"/>
  <c r="N74"/>
  <c r="G74" s="1"/>
  <c r="V74" s="1"/>
  <c r="F74"/>
  <c r="E76"/>
  <c r="N76"/>
  <c r="G76" s="1"/>
  <c r="V76" s="1"/>
  <c r="F76"/>
  <c r="F29"/>
  <c r="E29"/>
  <c r="F31"/>
  <c r="E31"/>
  <c r="F33"/>
  <c r="E33"/>
  <c r="F35"/>
  <c r="E35"/>
  <c r="F37"/>
  <c r="E37"/>
  <c r="F39"/>
  <c r="E39"/>
  <c r="F41"/>
  <c r="E41"/>
  <c r="F43"/>
  <c r="E43"/>
  <c r="F45"/>
  <c r="E45"/>
  <c r="F47"/>
  <c r="E47"/>
  <c r="F49"/>
  <c r="E49"/>
  <c r="F51"/>
  <c r="E51"/>
  <c r="F53"/>
  <c r="E53"/>
  <c r="F55"/>
  <c r="E55"/>
  <c r="F57"/>
  <c r="E57"/>
  <c r="F59"/>
  <c r="E59"/>
  <c r="F61"/>
  <c r="E61"/>
  <c r="F63"/>
  <c r="E63"/>
  <c r="F65"/>
  <c r="E65"/>
  <c r="F78"/>
  <c r="E78"/>
  <c r="E80"/>
  <c r="F80"/>
  <c r="E82"/>
  <c r="F82"/>
  <c r="E84"/>
  <c r="F84"/>
  <c r="E86"/>
  <c r="F86"/>
  <c r="E88"/>
  <c r="F88"/>
  <c r="E90"/>
  <c r="F90"/>
  <c r="E92"/>
  <c r="F92"/>
  <c r="E94"/>
  <c r="F94"/>
  <c r="E96"/>
  <c r="F96"/>
  <c r="E98"/>
  <c r="F98"/>
  <c r="E100"/>
  <c r="F100"/>
  <c r="E102"/>
  <c r="F102"/>
  <c r="E104"/>
  <c r="F104"/>
  <c r="E106"/>
  <c r="F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F26"/>
  <c r="E26"/>
  <c r="F24"/>
  <c r="E24"/>
  <c r="F22"/>
  <c r="E22"/>
  <c r="F21"/>
  <c r="E21"/>
  <c r="F18"/>
  <c r="E18"/>
  <c r="F12"/>
  <c r="E12"/>
  <c r="F10"/>
  <c r="E10"/>
  <c r="E15"/>
  <c r="F15"/>
  <c r="E13"/>
  <c r="F13"/>
  <c r="E67"/>
  <c r="N67"/>
  <c r="G67" s="1"/>
  <c r="V67" s="1"/>
  <c r="F67"/>
  <c r="E69"/>
  <c r="N69"/>
  <c r="G69" s="1"/>
  <c r="V69" s="1"/>
  <c r="F69"/>
  <c r="E71"/>
  <c r="N71"/>
  <c r="G71" s="1"/>
  <c r="V71" s="1"/>
  <c r="F71"/>
  <c r="E73"/>
  <c r="N73"/>
  <c r="G73" s="1"/>
  <c r="V73" s="1"/>
  <c r="F73"/>
  <c r="E75"/>
  <c r="N75"/>
  <c r="G75" s="1"/>
  <c r="V75" s="1"/>
  <c r="F75"/>
  <c r="F28"/>
  <c r="E28"/>
  <c r="F30"/>
  <c r="E30"/>
  <c r="F32"/>
  <c r="E32"/>
  <c r="N34"/>
  <c r="G34" s="1"/>
  <c r="V34" s="1"/>
  <c r="F34"/>
  <c r="E34"/>
  <c r="F36"/>
  <c r="E36"/>
  <c r="F38"/>
  <c r="E38"/>
  <c r="F40"/>
  <c r="E40"/>
  <c r="F42"/>
  <c r="E42"/>
  <c r="F44"/>
  <c r="E44"/>
  <c r="F46"/>
  <c r="E46"/>
  <c r="F48"/>
  <c r="E48"/>
  <c r="F50"/>
  <c r="E50"/>
  <c r="F52"/>
  <c r="E52"/>
  <c r="F54"/>
  <c r="E54"/>
  <c r="F56"/>
  <c r="E56"/>
  <c r="F58"/>
  <c r="E58"/>
  <c r="F60"/>
  <c r="E60"/>
  <c r="F62"/>
  <c r="E62"/>
  <c r="F64"/>
  <c r="E64"/>
  <c r="F77"/>
  <c r="E77"/>
  <c r="F79"/>
  <c r="E79"/>
  <c r="E81"/>
  <c r="F81"/>
  <c r="E83"/>
  <c r="F83"/>
  <c r="E85"/>
  <c r="F85"/>
  <c r="E87"/>
  <c r="F87"/>
  <c r="E89"/>
  <c r="F89"/>
  <c r="E91"/>
  <c r="F91"/>
  <c r="E93"/>
  <c r="F93"/>
  <c r="E95"/>
  <c r="F95"/>
  <c r="E97"/>
  <c r="F97"/>
  <c r="E99"/>
  <c r="F99"/>
  <c r="E101"/>
  <c r="F101"/>
  <c r="E103"/>
  <c r="F103"/>
  <c r="E105"/>
  <c r="F105"/>
  <c r="E107"/>
  <c r="F107"/>
  <c r="E109"/>
  <c r="F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V79"/>
  <c r="F15" i="16"/>
  <c r="E15"/>
  <c r="F13"/>
  <c r="E13"/>
  <c r="E33"/>
  <c r="F33"/>
  <c r="E35"/>
  <c r="F35"/>
  <c r="E37"/>
  <c r="F37"/>
  <c r="E39"/>
  <c r="F39"/>
  <c r="E41"/>
  <c r="F41"/>
  <c r="E43"/>
  <c r="F43"/>
  <c r="E45"/>
  <c r="F45"/>
  <c r="E47"/>
  <c r="F47"/>
  <c r="E49"/>
  <c r="F49"/>
  <c r="E51"/>
  <c r="F51"/>
  <c r="E53"/>
  <c r="F53"/>
  <c r="E55"/>
  <c r="F55"/>
  <c r="E57"/>
  <c r="F57"/>
  <c r="E59"/>
  <c r="F59"/>
  <c r="E61"/>
  <c r="F61"/>
  <c r="E63"/>
  <c r="F63"/>
  <c r="E65"/>
  <c r="F65"/>
  <c r="E78"/>
  <c r="F78"/>
  <c r="E80"/>
  <c r="F80"/>
  <c r="E82"/>
  <c r="F82"/>
  <c r="F66"/>
  <c r="E66"/>
  <c r="F68"/>
  <c r="E68"/>
  <c r="F70"/>
  <c r="E70"/>
  <c r="F72"/>
  <c r="E72"/>
  <c r="F74"/>
  <c r="E74"/>
  <c r="F76"/>
  <c r="E76"/>
  <c r="F85"/>
  <c r="E85"/>
  <c r="F87"/>
  <c r="E87"/>
  <c r="F89"/>
  <c r="E89"/>
  <c r="F91"/>
  <c r="E91"/>
  <c r="F93"/>
  <c r="E93"/>
  <c r="F95"/>
  <c r="E95"/>
  <c r="F97"/>
  <c r="E97"/>
  <c r="F99"/>
  <c r="E99"/>
  <c r="F101"/>
  <c r="E101"/>
  <c r="F103"/>
  <c r="E103"/>
  <c r="F105"/>
  <c r="E105"/>
  <c r="F107"/>
  <c r="E107"/>
  <c r="E109"/>
  <c r="F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E30"/>
  <c r="F30"/>
  <c r="E28"/>
  <c r="F28"/>
  <c r="E26"/>
  <c r="F26"/>
  <c r="E24"/>
  <c r="F24"/>
  <c r="E22"/>
  <c r="F22"/>
  <c r="E18"/>
  <c r="F18"/>
  <c r="E12"/>
  <c r="F12"/>
  <c r="E10"/>
  <c r="F10"/>
  <c r="F20"/>
  <c r="E20"/>
  <c r="F16"/>
  <c r="E16"/>
  <c r="F14"/>
  <c r="E14"/>
  <c r="E34"/>
  <c r="F34"/>
  <c r="E36"/>
  <c r="F36"/>
  <c r="E38"/>
  <c r="F38"/>
  <c r="E40"/>
  <c r="F40"/>
  <c r="E42"/>
  <c r="F42"/>
  <c r="E44"/>
  <c r="F44"/>
  <c r="E46"/>
  <c r="F46"/>
  <c r="E48"/>
  <c r="F48"/>
  <c r="E50"/>
  <c r="F50"/>
  <c r="E52"/>
  <c r="F52"/>
  <c r="E54"/>
  <c r="F54"/>
  <c r="E56"/>
  <c r="F56"/>
  <c r="E58"/>
  <c r="F58"/>
  <c r="E60"/>
  <c r="F60"/>
  <c r="E62"/>
  <c r="F62"/>
  <c r="E64"/>
  <c r="F64"/>
  <c r="E77"/>
  <c r="F77"/>
  <c r="E79"/>
  <c r="F79"/>
  <c r="E81"/>
  <c r="F81"/>
  <c r="E83"/>
  <c r="F83"/>
  <c r="F67"/>
  <c r="E67"/>
  <c r="F69"/>
  <c r="E69"/>
  <c r="F71"/>
  <c r="E71"/>
  <c r="F73"/>
  <c r="E73"/>
  <c r="F75"/>
  <c r="E75"/>
  <c r="F84"/>
  <c r="E84"/>
  <c r="F86"/>
  <c r="E86"/>
  <c r="F88"/>
  <c r="E88"/>
  <c r="F90"/>
  <c r="E90"/>
  <c r="F92"/>
  <c r="E92"/>
  <c r="F94"/>
  <c r="E94"/>
  <c r="F96"/>
  <c r="E96"/>
  <c r="F98"/>
  <c r="E98"/>
  <c r="F100"/>
  <c r="E100"/>
  <c r="F102"/>
  <c r="E102"/>
  <c r="F104"/>
  <c r="E104"/>
  <c r="F106"/>
  <c r="E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E31"/>
  <c r="F31"/>
  <c r="E29"/>
  <c r="F29"/>
  <c r="E27"/>
  <c r="F27"/>
  <c r="E25"/>
  <c r="F25"/>
  <c r="E23"/>
  <c r="F23"/>
  <c r="E21"/>
  <c r="F21"/>
  <c r="E19"/>
  <c r="F19"/>
  <c r="E17"/>
  <c r="F17"/>
  <c r="E11"/>
  <c r="F11"/>
  <c r="E9"/>
  <c r="F9"/>
  <c r="O133"/>
  <c r="M133"/>
  <c r="N133" s="1"/>
  <c r="G133" s="1"/>
  <c r="V133" s="1"/>
  <c r="O131"/>
  <c r="M131"/>
  <c r="N131" s="1"/>
  <c r="G131" s="1"/>
  <c r="O130"/>
  <c r="M130"/>
  <c r="N130" s="1"/>
  <c r="G130" s="1"/>
  <c r="V130" s="1"/>
  <c r="O129"/>
  <c r="M129"/>
  <c r="N129" s="1"/>
  <c r="G129" s="1"/>
  <c r="V129" s="1"/>
  <c r="O128"/>
  <c r="M128"/>
  <c r="N128" s="1"/>
  <c r="G128" s="1"/>
  <c r="V128" s="1"/>
  <c r="O127"/>
  <c r="M127"/>
  <c r="N127" s="1"/>
  <c r="G127" s="1"/>
  <c r="O126"/>
  <c r="M126"/>
  <c r="N126" s="1"/>
  <c r="G126" s="1"/>
  <c r="V126" s="1"/>
  <c r="O125"/>
  <c r="M125"/>
  <c r="N125" s="1"/>
  <c r="G125" s="1"/>
  <c r="V125" s="1"/>
  <c r="O124"/>
  <c r="M124"/>
  <c r="N124" s="1"/>
  <c r="G124" s="1"/>
  <c r="V124" s="1"/>
  <c r="O123"/>
  <c r="M123"/>
  <c r="N123" s="1"/>
  <c r="G123" s="1"/>
  <c r="O122"/>
  <c r="M122"/>
  <c r="N122" s="1"/>
  <c r="G122" s="1"/>
  <c r="V122" s="1"/>
  <c r="O121"/>
  <c r="M121"/>
  <c r="N121" s="1"/>
  <c r="G121" s="1"/>
  <c r="V121" s="1"/>
  <c r="O120"/>
  <c r="M120"/>
  <c r="N120" s="1"/>
  <c r="G120" s="1"/>
  <c r="V120" s="1"/>
  <c r="O119"/>
  <c r="M119"/>
  <c r="N119" s="1"/>
  <c r="G119" s="1"/>
  <c r="O118"/>
  <c r="M118"/>
  <c r="N118" s="1"/>
  <c r="G118" s="1"/>
  <c r="V118" s="1"/>
  <c r="O117"/>
  <c r="M117"/>
  <c r="N117" s="1"/>
  <c r="G117" s="1"/>
  <c r="V117" s="1"/>
  <c r="O116"/>
  <c r="M116"/>
  <c r="N116" s="1"/>
  <c r="G116" s="1"/>
  <c r="O115"/>
  <c r="M115"/>
  <c r="N115" s="1"/>
  <c r="G115" s="1"/>
  <c r="O114"/>
  <c r="M114"/>
  <c r="N114" s="1"/>
  <c r="G114" s="1"/>
  <c r="V114" s="1"/>
  <c r="O113"/>
  <c r="M113"/>
  <c r="N113" s="1"/>
  <c r="G113" s="1"/>
  <c r="V113" s="1"/>
  <c r="O112"/>
  <c r="M112"/>
  <c r="N112" s="1"/>
  <c r="G112" s="1"/>
  <c r="V112" s="1"/>
  <c r="O111"/>
  <c r="M111"/>
  <c r="N111" s="1"/>
  <c r="G111" s="1"/>
  <c r="O110"/>
  <c r="M110"/>
  <c r="N110" s="1"/>
  <c r="G110" s="1"/>
  <c r="V110" s="1"/>
  <c r="O109"/>
  <c r="M109"/>
  <c r="N109" s="1"/>
  <c r="G109" s="1"/>
  <c r="V109" s="1"/>
  <c r="O132"/>
  <c r="M132"/>
  <c r="N132" s="1"/>
  <c r="G132" s="1"/>
  <c r="V132" s="1"/>
  <c r="O108"/>
  <c r="M108"/>
  <c r="N108" s="1"/>
  <c r="G108" s="1"/>
  <c r="O107"/>
  <c r="M107"/>
  <c r="N107" s="1"/>
  <c r="G107" s="1"/>
  <c r="V107" s="1"/>
  <c r="O106"/>
  <c r="M106"/>
  <c r="N106" s="1"/>
  <c r="G106" s="1"/>
  <c r="V106" s="1"/>
  <c r="O105"/>
  <c r="M105"/>
  <c r="N105" s="1"/>
  <c r="G105" s="1"/>
  <c r="V105" s="1"/>
  <c r="O104"/>
  <c r="M104"/>
  <c r="N104" s="1"/>
  <c r="G104" s="1"/>
  <c r="O103"/>
  <c r="M103"/>
  <c r="N103" s="1"/>
  <c r="G103" s="1"/>
  <c r="V103" s="1"/>
  <c r="O102"/>
  <c r="M102"/>
  <c r="N102" s="1"/>
  <c r="G102" s="1"/>
  <c r="V102" s="1"/>
  <c r="O101"/>
  <c r="M101"/>
  <c r="N101" s="1"/>
  <c r="G101" s="1"/>
  <c r="V101" s="1"/>
  <c r="O100"/>
  <c r="M100"/>
  <c r="N100" s="1"/>
  <c r="G100" s="1"/>
  <c r="O99"/>
  <c r="M99"/>
  <c r="N99" s="1"/>
  <c r="G99" s="1"/>
  <c r="V99" s="1"/>
  <c r="O98"/>
  <c r="M98"/>
  <c r="N98" s="1"/>
  <c r="G98" s="1"/>
  <c r="V98" s="1"/>
  <c r="O97"/>
  <c r="M97"/>
  <c r="N97" s="1"/>
  <c r="G97" s="1"/>
  <c r="V97" s="1"/>
  <c r="O96"/>
  <c r="M96"/>
  <c r="N96" s="1"/>
  <c r="G96" s="1"/>
  <c r="O95"/>
  <c r="M95"/>
  <c r="N95" s="1"/>
  <c r="G95" s="1"/>
  <c r="V95" s="1"/>
  <c r="O94"/>
  <c r="M94"/>
  <c r="N94" s="1"/>
  <c r="G94" s="1"/>
  <c r="V94" s="1"/>
  <c r="O93"/>
  <c r="M93"/>
  <c r="N93" s="1"/>
  <c r="G93" s="1"/>
  <c r="V93" s="1"/>
  <c r="O92"/>
  <c r="M92"/>
  <c r="N92" s="1"/>
  <c r="G92" s="1"/>
  <c r="O91"/>
  <c r="M91"/>
  <c r="N91" s="1"/>
  <c r="G91" s="1"/>
  <c r="V91" s="1"/>
  <c r="O90"/>
  <c r="M90"/>
  <c r="N90" s="1"/>
  <c r="G90" s="1"/>
  <c r="V90" s="1"/>
  <c r="O89"/>
  <c r="M89"/>
  <c r="N89" s="1"/>
  <c r="G89" s="1"/>
  <c r="V89" s="1"/>
  <c r="O88"/>
  <c r="M88"/>
  <c r="N88" s="1"/>
  <c r="G88" s="1"/>
  <c r="O87"/>
  <c r="M87"/>
  <c r="N87" s="1"/>
  <c r="G87" s="1"/>
  <c r="V87" s="1"/>
  <c r="O86"/>
  <c r="M86"/>
  <c r="N86" s="1"/>
  <c r="G86" s="1"/>
  <c r="V86" s="1"/>
  <c r="O85"/>
  <c r="M85"/>
  <c r="N85" s="1"/>
  <c r="G85" s="1"/>
  <c r="O84"/>
  <c r="M84"/>
  <c r="N84" s="1"/>
  <c r="G84" s="1"/>
  <c r="M83"/>
  <c r="N83" s="1"/>
  <c r="G83" s="1"/>
  <c r="V83" s="1"/>
  <c r="O82"/>
  <c r="M82"/>
  <c r="N82" s="1"/>
  <c r="G82" s="1"/>
  <c r="O81"/>
  <c r="M81"/>
  <c r="N81" s="1"/>
  <c r="G81" s="1"/>
  <c r="V81" s="1"/>
  <c r="O80"/>
  <c r="M80"/>
  <c r="N80" s="1"/>
  <c r="G80" s="1"/>
  <c r="O79"/>
  <c r="M79"/>
  <c r="N79" s="1"/>
  <c r="G79" s="1"/>
  <c r="V79" s="1"/>
  <c r="O78"/>
  <c r="M78"/>
  <c r="N78" s="1"/>
  <c r="G78" s="1"/>
  <c r="O77"/>
  <c r="M77"/>
  <c r="N77" s="1"/>
  <c r="G77" s="1"/>
  <c r="V77" s="1"/>
  <c r="O65"/>
  <c r="M65"/>
  <c r="N65" s="1"/>
  <c r="G65" s="1"/>
  <c r="O64"/>
  <c r="M64"/>
  <c r="N64" s="1"/>
  <c r="G64" s="1"/>
  <c r="O63"/>
  <c r="M63"/>
  <c r="N63" s="1"/>
  <c r="G63" s="1"/>
  <c r="O62"/>
  <c r="M62"/>
  <c r="N62" s="1"/>
  <c r="G62" s="1"/>
  <c r="O61"/>
  <c r="M61"/>
  <c r="N61" s="1"/>
  <c r="G61" s="1"/>
  <c r="O60"/>
  <c r="M60"/>
  <c r="N60" s="1"/>
  <c r="G60" s="1"/>
  <c r="O59"/>
  <c r="M59"/>
  <c r="N59" s="1"/>
  <c r="G59" s="1"/>
  <c r="O58"/>
  <c r="M58"/>
  <c r="N58" s="1"/>
  <c r="G58" s="1"/>
  <c r="O57"/>
  <c r="M57"/>
  <c r="N57" s="1"/>
  <c r="G57" s="1"/>
  <c r="O56"/>
  <c r="M56"/>
  <c r="N56" s="1"/>
  <c r="G56" s="1"/>
  <c r="O55"/>
  <c r="M55"/>
  <c r="N55" s="1"/>
  <c r="G55" s="1"/>
  <c r="O54"/>
  <c r="M54"/>
  <c r="N54" s="1"/>
  <c r="G54" s="1"/>
  <c r="O53"/>
  <c r="M53"/>
  <c r="N53" s="1"/>
  <c r="G53" s="1"/>
  <c r="O52"/>
  <c r="M52"/>
  <c r="N52" s="1"/>
  <c r="G52" s="1"/>
  <c r="O51"/>
  <c r="M51"/>
  <c r="N51" s="1"/>
  <c r="G51" s="1"/>
  <c r="O50"/>
  <c r="M50"/>
  <c r="N50" s="1"/>
  <c r="G50" s="1"/>
  <c r="O49"/>
  <c r="M49"/>
  <c r="N49" s="1"/>
  <c r="G49" s="1"/>
  <c r="O48"/>
  <c r="M48"/>
  <c r="N48" s="1"/>
  <c r="G48" s="1"/>
  <c r="O47"/>
  <c r="M47"/>
  <c r="N47" s="1"/>
  <c r="G47" s="1"/>
  <c r="O46"/>
  <c r="M46"/>
  <c r="N46" s="1"/>
  <c r="G46" s="1"/>
  <c r="O45"/>
  <c r="M45"/>
  <c r="N45" s="1"/>
  <c r="G45" s="1"/>
  <c r="O44"/>
  <c r="M44"/>
  <c r="N44" s="1"/>
  <c r="G44" s="1"/>
  <c r="O43"/>
  <c r="M43"/>
  <c r="N43" s="1"/>
  <c r="G43" s="1"/>
  <c r="O42"/>
  <c r="M42"/>
  <c r="N42" s="1"/>
  <c r="G42" s="1"/>
  <c r="O41"/>
  <c r="M41"/>
  <c r="N41" s="1"/>
  <c r="G41" s="1"/>
  <c r="O40"/>
  <c r="M40"/>
  <c r="N40" s="1"/>
  <c r="G40" s="1"/>
  <c r="O39"/>
  <c r="M39"/>
  <c r="N39" s="1"/>
  <c r="G39" s="1"/>
  <c r="O38"/>
  <c r="M38"/>
  <c r="N38" s="1"/>
  <c r="G38" s="1"/>
  <c r="O37"/>
  <c r="M37"/>
  <c r="N37" s="1"/>
  <c r="G37" s="1"/>
  <c r="O36"/>
  <c r="M36"/>
  <c r="N36" s="1"/>
  <c r="G36" s="1"/>
  <c r="O35"/>
  <c r="M35"/>
  <c r="N35" s="1"/>
  <c r="G35" s="1"/>
  <c r="O34"/>
  <c r="M34"/>
  <c r="N34" s="1"/>
  <c r="G34" s="1"/>
  <c r="O33"/>
  <c r="M33"/>
  <c r="N33" s="1"/>
  <c r="G33" s="1"/>
  <c r="O32"/>
  <c r="M32"/>
  <c r="N32" s="1"/>
  <c r="G32" s="1"/>
  <c r="O83"/>
  <c r="O76"/>
  <c r="M76"/>
  <c r="N76" s="1"/>
  <c r="G76" s="1"/>
  <c r="O75"/>
  <c r="M75"/>
  <c r="N75" s="1"/>
  <c r="G75" s="1"/>
  <c r="O74"/>
  <c r="M74"/>
  <c r="N74" s="1"/>
  <c r="G74" s="1"/>
  <c r="O73"/>
  <c r="M73"/>
  <c r="N73" s="1"/>
  <c r="G73" s="1"/>
  <c r="O72"/>
  <c r="M72"/>
  <c r="N72" s="1"/>
  <c r="G72" s="1"/>
  <c r="O71"/>
  <c r="M71"/>
  <c r="N71" s="1"/>
  <c r="G71" s="1"/>
  <c r="O70"/>
  <c r="M70"/>
  <c r="N70" s="1"/>
  <c r="G70" s="1"/>
  <c r="O69"/>
  <c r="M69"/>
  <c r="N69" s="1"/>
  <c r="G69" s="1"/>
  <c r="O68"/>
  <c r="M68"/>
  <c r="N68" s="1"/>
  <c r="G68" s="1"/>
  <c r="O67"/>
  <c r="M67"/>
  <c r="N67" s="1"/>
  <c r="G67" s="1"/>
  <c r="O66"/>
  <c r="M66"/>
  <c r="N66" s="1"/>
  <c r="G66" s="1"/>
  <c r="O31"/>
  <c r="M31"/>
  <c r="N31" s="1"/>
  <c r="G31" s="1"/>
  <c r="O30"/>
  <c r="M30"/>
  <c r="N30" s="1"/>
  <c r="G30" s="1"/>
  <c r="O29"/>
  <c r="M29"/>
  <c r="N29" s="1"/>
  <c r="G29" s="1"/>
  <c r="O28"/>
  <c r="M28"/>
  <c r="N28" s="1"/>
  <c r="G28" s="1"/>
  <c r="O27"/>
  <c r="M27"/>
  <c r="N27" s="1"/>
  <c r="G27" s="1"/>
  <c r="O26"/>
  <c r="M26"/>
  <c r="N26" s="1"/>
  <c r="G26" s="1"/>
  <c r="O25"/>
  <c r="M25"/>
  <c r="N25" s="1"/>
  <c r="G25" s="1"/>
  <c r="O24"/>
  <c r="M24"/>
  <c r="N24" s="1"/>
  <c r="G24" s="1"/>
  <c r="O23"/>
  <c r="M23"/>
  <c r="N23" s="1"/>
  <c r="G23" s="1"/>
  <c r="O22"/>
  <c r="M22"/>
  <c r="N22" s="1"/>
  <c r="G22" s="1"/>
  <c r="O21"/>
  <c r="M21"/>
  <c r="N21" s="1"/>
  <c r="G21" s="1"/>
  <c r="O19"/>
  <c r="M19"/>
  <c r="N19" s="1"/>
  <c r="G19" s="1"/>
  <c r="O18"/>
  <c r="M18"/>
  <c r="N18" s="1"/>
  <c r="G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O20"/>
  <c r="M20"/>
  <c r="N20" s="1"/>
  <c r="G20" s="1"/>
  <c r="O14"/>
  <c r="M14"/>
  <c r="N14" s="1"/>
  <c r="G14" s="1"/>
  <c r="I14" s="1"/>
  <c r="J14" s="1"/>
  <c r="O13"/>
  <c r="M13"/>
  <c r="N13" s="1"/>
  <c r="G13" s="1"/>
  <c r="I13" s="1"/>
  <c r="J13" s="1"/>
  <c r="V32"/>
  <c r="V85"/>
  <c r="V116"/>
  <c r="R108" i="15"/>
  <c r="T108" s="1"/>
  <c r="K108"/>
  <c r="H108" s="1"/>
  <c r="Q108"/>
  <c r="S108" s="1"/>
  <c r="I108"/>
  <c r="F15"/>
  <c r="E15"/>
  <c r="F13"/>
  <c r="E13"/>
  <c r="E66"/>
  <c r="F66"/>
  <c r="E68"/>
  <c r="F68"/>
  <c r="E70"/>
  <c r="F70"/>
  <c r="E72"/>
  <c r="F72"/>
  <c r="E74"/>
  <c r="F74"/>
  <c r="E76"/>
  <c r="F76"/>
  <c r="F34"/>
  <c r="E34"/>
  <c r="F36"/>
  <c r="E36"/>
  <c r="F38"/>
  <c r="E38"/>
  <c r="F40"/>
  <c r="E40"/>
  <c r="F42"/>
  <c r="E42"/>
  <c r="F44"/>
  <c r="E44"/>
  <c r="F46"/>
  <c r="E46"/>
  <c r="F48"/>
  <c r="E48"/>
  <c r="F50"/>
  <c r="E50"/>
  <c r="F52"/>
  <c r="E52"/>
  <c r="F54"/>
  <c r="E54"/>
  <c r="F56"/>
  <c r="E56"/>
  <c r="F58"/>
  <c r="E58"/>
  <c r="F60"/>
  <c r="E60"/>
  <c r="F62"/>
  <c r="E62"/>
  <c r="F64"/>
  <c r="E64"/>
  <c r="F77"/>
  <c r="E77"/>
  <c r="F79"/>
  <c r="E79"/>
  <c r="F81"/>
  <c r="E81"/>
  <c r="N83"/>
  <c r="G83" s="1"/>
  <c r="V83" s="1"/>
  <c r="F83"/>
  <c r="E83"/>
  <c r="F85"/>
  <c r="E85"/>
  <c r="F87"/>
  <c r="E87"/>
  <c r="F89"/>
  <c r="E89"/>
  <c r="F91"/>
  <c r="E91"/>
  <c r="F93"/>
  <c r="E93"/>
  <c r="F95"/>
  <c r="E95"/>
  <c r="F97"/>
  <c r="E97"/>
  <c r="F99"/>
  <c r="E99"/>
  <c r="F101"/>
  <c r="E101"/>
  <c r="F103"/>
  <c r="E103"/>
  <c r="F105"/>
  <c r="E105"/>
  <c r="F107"/>
  <c r="E107"/>
  <c r="F109"/>
  <c r="E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E31"/>
  <c r="F31"/>
  <c r="E29"/>
  <c r="F29"/>
  <c r="E27"/>
  <c r="F27"/>
  <c r="E25"/>
  <c r="F25"/>
  <c r="E23"/>
  <c r="F23"/>
  <c r="E21"/>
  <c r="F21"/>
  <c r="E19"/>
  <c r="F19"/>
  <c r="E17"/>
  <c r="F17"/>
  <c r="E11"/>
  <c r="F11"/>
  <c r="E9"/>
  <c r="F9"/>
  <c r="V108"/>
  <c r="R84"/>
  <c r="T84" s="1"/>
  <c r="K84"/>
  <c r="H84" s="1"/>
  <c r="Q84"/>
  <c r="S84" s="1"/>
  <c r="F20"/>
  <c r="E20"/>
  <c r="F16"/>
  <c r="E16"/>
  <c r="F14"/>
  <c r="E14"/>
  <c r="E67"/>
  <c r="F67"/>
  <c r="E69"/>
  <c r="F69"/>
  <c r="E71"/>
  <c r="F71"/>
  <c r="E73"/>
  <c r="F73"/>
  <c r="E75"/>
  <c r="F75"/>
  <c r="F33"/>
  <c r="E33"/>
  <c r="F35"/>
  <c r="E35"/>
  <c r="F37"/>
  <c r="E37"/>
  <c r="F39"/>
  <c r="E39"/>
  <c r="F41"/>
  <c r="E41"/>
  <c r="F43"/>
  <c r="E43"/>
  <c r="F45"/>
  <c r="E45"/>
  <c r="F47"/>
  <c r="E47"/>
  <c r="F49"/>
  <c r="E49"/>
  <c r="F51"/>
  <c r="E51"/>
  <c r="F53"/>
  <c r="E53"/>
  <c r="F55"/>
  <c r="E55"/>
  <c r="F57"/>
  <c r="E57"/>
  <c r="F59"/>
  <c r="E59"/>
  <c r="F61"/>
  <c r="E61"/>
  <c r="F63"/>
  <c r="E63"/>
  <c r="F65"/>
  <c r="E65"/>
  <c r="F78"/>
  <c r="E78"/>
  <c r="F80"/>
  <c r="E80"/>
  <c r="F82"/>
  <c r="E82"/>
  <c r="F84"/>
  <c r="E84"/>
  <c r="F86"/>
  <c r="E86"/>
  <c r="F88"/>
  <c r="E88"/>
  <c r="F90"/>
  <c r="E90"/>
  <c r="F92"/>
  <c r="E92"/>
  <c r="F94"/>
  <c r="E94"/>
  <c r="F96"/>
  <c r="E96"/>
  <c r="F98"/>
  <c r="E98"/>
  <c r="F100"/>
  <c r="E100"/>
  <c r="F102"/>
  <c r="E102"/>
  <c r="F104"/>
  <c r="E104"/>
  <c r="F106"/>
  <c r="E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E30"/>
  <c r="F30"/>
  <c r="E28"/>
  <c r="F28"/>
  <c r="E26"/>
  <c r="F26"/>
  <c r="E24"/>
  <c r="F24"/>
  <c r="E22"/>
  <c r="F22"/>
  <c r="E18"/>
  <c r="F18"/>
  <c r="E12"/>
  <c r="F12"/>
  <c r="E10"/>
  <c r="F10"/>
  <c r="O133"/>
  <c r="M133"/>
  <c r="N133" s="1"/>
  <c r="G133" s="1"/>
  <c r="V133" s="1"/>
  <c r="O131"/>
  <c r="M131"/>
  <c r="N131" s="1"/>
  <c r="G131" s="1"/>
  <c r="O130"/>
  <c r="M130"/>
  <c r="N130" s="1"/>
  <c r="G130" s="1"/>
  <c r="V130" s="1"/>
  <c r="O129"/>
  <c r="M129"/>
  <c r="N129" s="1"/>
  <c r="G129" s="1"/>
  <c r="O128"/>
  <c r="M128"/>
  <c r="N128" s="1"/>
  <c r="G128" s="1"/>
  <c r="V128" s="1"/>
  <c r="O127"/>
  <c r="M127"/>
  <c r="N127" s="1"/>
  <c r="G127" s="1"/>
  <c r="O126"/>
  <c r="M126"/>
  <c r="N126" s="1"/>
  <c r="G126" s="1"/>
  <c r="O125"/>
  <c r="M125"/>
  <c r="N125" s="1"/>
  <c r="G125" s="1"/>
  <c r="O124"/>
  <c r="M124"/>
  <c r="N124" s="1"/>
  <c r="G124" s="1"/>
  <c r="V124" s="1"/>
  <c r="O123"/>
  <c r="M123"/>
  <c r="N123" s="1"/>
  <c r="G123" s="1"/>
  <c r="O122"/>
  <c r="M122"/>
  <c r="N122" s="1"/>
  <c r="G122" s="1"/>
  <c r="V122" s="1"/>
  <c r="O121"/>
  <c r="M121"/>
  <c r="N121" s="1"/>
  <c r="G121" s="1"/>
  <c r="O120"/>
  <c r="M120"/>
  <c r="N120" s="1"/>
  <c r="G120" s="1"/>
  <c r="V120" s="1"/>
  <c r="O119"/>
  <c r="M119"/>
  <c r="N119" s="1"/>
  <c r="G119" s="1"/>
  <c r="O118"/>
  <c r="M118"/>
  <c r="N118" s="1"/>
  <c r="G118" s="1"/>
  <c r="O117"/>
  <c r="M117"/>
  <c r="N117" s="1"/>
  <c r="G117" s="1"/>
  <c r="O116"/>
  <c r="M116"/>
  <c r="N116" s="1"/>
  <c r="G116" s="1"/>
  <c r="V116" s="1"/>
  <c r="O115"/>
  <c r="M115"/>
  <c r="N115" s="1"/>
  <c r="G115" s="1"/>
  <c r="O114"/>
  <c r="M114"/>
  <c r="N114" s="1"/>
  <c r="G114" s="1"/>
  <c r="V114" s="1"/>
  <c r="O113"/>
  <c r="M113"/>
  <c r="N113" s="1"/>
  <c r="G113" s="1"/>
  <c r="O112"/>
  <c r="M112"/>
  <c r="N112" s="1"/>
  <c r="G112" s="1"/>
  <c r="V112" s="1"/>
  <c r="O111"/>
  <c r="M111"/>
  <c r="N111" s="1"/>
  <c r="G111" s="1"/>
  <c r="O110"/>
  <c r="M110"/>
  <c r="N110" s="1"/>
  <c r="G110" s="1"/>
  <c r="O109"/>
  <c r="M109"/>
  <c r="N109" s="1"/>
  <c r="G109" s="1"/>
  <c r="O132"/>
  <c r="M132"/>
  <c r="N132" s="1"/>
  <c r="G132" s="1"/>
  <c r="V132" s="1"/>
  <c r="O108"/>
  <c r="P108" s="1"/>
  <c r="O107"/>
  <c r="M107"/>
  <c r="N107" s="1"/>
  <c r="G107" s="1"/>
  <c r="V107" s="1"/>
  <c r="O106"/>
  <c r="M106"/>
  <c r="N106" s="1"/>
  <c r="G106" s="1"/>
  <c r="V106" s="1"/>
  <c r="O105"/>
  <c r="M105"/>
  <c r="N105" s="1"/>
  <c r="G105" s="1"/>
  <c r="V105" s="1"/>
  <c r="O104"/>
  <c r="M104"/>
  <c r="N104" s="1"/>
  <c r="G104" s="1"/>
  <c r="O103"/>
  <c r="M103"/>
  <c r="N103" s="1"/>
  <c r="G103" s="1"/>
  <c r="V103" s="1"/>
  <c r="O102"/>
  <c r="M102"/>
  <c r="N102" s="1"/>
  <c r="G102" s="1"/>
  <c r="V102" s="1"/>
  <c r="O101"/>
  <c r="M101"/>
  <c r="N101" s="1"/>
  <c r="G101" s="1"/>
  <c r="V101" s="1"/>
  <c r="O100"/>
  <c r="M100"/>
  <c r="N100" s="1"/>
  <c r="G100" s="1"/>
  <c r="O99"/>
  <c r="M99"/>
  <c r="N99" s="1"/>
  <c r="G99" s="1"/>
  <c r="V99" s="1"/>
  <c r="O98"/>
  <c r="M98"/>
  <c r="N98" s="1"/>
  <c r="G98" s="1"/>
  <c r="V98" s="1"/>
  <c r="O97"/>
  <c r="M97"/>
  <c r="N97" s="1"/>
  <c r="G97" s="1"/>
  <c r="V97" s="1"/>
  <c r="O96"/>
  <c r="M96"/>
  <c r="N96" s="1"/>
  <c r="G96" s="1"/>
  <c r="O95"/>
  <c r="M95"/>
  <c r="N95" s="1"/>
  <c r="G95" s="1"/>
  <c r="V95" s="1"/>
  <c r="O94"/>
  <c r="M94"/>
  <c r="N94" s="1"/>
  <c r="G94" s="1"/>
  <c r="V94" s="1"/>
  <c r="O93"/>
  <c r="M93"/>
  <c r="N93" s="1"/>
  <c r="G93" s="1"/>
  <c r="V93" s="1"/>
  <c r="O92"/>
  <c r="M92"/>
  <c r="N92" s="1"/>
  <c r="G92" s="1"/>
  <c r="O91"/>
  <c r="M91"/>
  <c r="N91" s="1"/>
  <c r="G91" s="1"/>
  <c r="V91" s="1"/>
  <c r="O90"/>
  <c r="M90"/>
  <c r="N90" s="1"/>
  <c r="G90" s="1"/>
  <c r="V90" s="1"/>
  <c r="O89"/>
  <c r="M89"/>
  <c r="N89" s="1"/>
  <c r="G89" s="1"/>
  <c r="V89" s="1"/>
  <c r="O88"/>
  <c r="M88"/>
  <c r="N88" s="1"/>
  <c r="G88" s="1"/>
  <c r="O87"/>
  <c r="M87"/>
  <c r="N87" s="1"/>
  <c r="G87" s="1"/>
  <c r="V87" s="1"/>
  <c r="O86"/>
  <c r="M86"/>
  <c r="N86" s="1"/>
  <c r="G86" s="1"/>
  <c r="V86" s="1"/>
  <c r="O85"/>
  <c r="M85"/>
  <c r="N85" s="1"/>
  <c r="G85" s="1"/>
  <c r="O84"/>
  <c r="P84" s="1"/>
  <c r="O76"/>
  <c r="M76"/>
  <c r="N76" s="1"/>
  <c r="G76" s="1"/>
  <c r="O75"/>
  <c r="M75"/>
  <c r="N75" s="1"/>
  <c r="G75" s="1"/>
  <c r="O74"/>
  <c r="M74"/>
  <c r="N74" s="1"/>
  <c r="G74" s="1"/>
  <c r="O73"/>
  <c r="M73"/>
  <c r="N73" s="1"/>
  <c r="G73" s="1"/>
  <c r="O72"/>
  <c r="M72"/>
  <c r="N72" s="1"/>
  <c r="G72" s="1"/>
  <c r="O71"/>
  <c r="M71"/>
  <c r="N71" s="1"/>
  <c r="G71" s="1"/>
  <c r="O70"/>
  <c r="M70"/>
  <c r="N70" s="1"/>
  <c r="G70" s="1"/>
  <c r="O69"/>
  <c r="M69"/>
  <c r="N69" s="1"/>
  <c r="G69" s="1"/>
  <c r="O68"/>
  <c r="M68"/>
  <c r="N68" s="1"/>
  <c r="G68" s="1"/>
  <c r="O67"/>
  <c r="M67"/>
  <c r="N67" s="1"/>
  <c r="G67" s="1"/>
  <c r="O66"/>
  <c r="M66"/>
  <c r="N66" s="1"/>
  <c r="G66" s="1"/>
  <c r="O83"/>
  <c r="P83" s="1"/>
  <c r="O82"/>
  <c r="M82"/>
  <c r="N82" s="1"/>
  <c r="G82" s="1"/>
  <c r="O81"/>
  <c r="M81"/>
  <c r="N81" s="1"/>
  <c r="G81" s="1"/>
  <c r="O80"/>
  <c r="M80"/>
  <c r="N80" s="1"/>
  <c r="G80" s="1"/>
  <c r="O79"/>
  <c r="M79"/>
  <c r="N79" s="1"/>
  <c r="G79" s="1"/>
  <c r="O78"/>
  <c r="M78"/>
  <c r="N78" s="1"/>
  <c r="G78" s="1"/>
  <c r="O77"/>
  <c r="M77"/>
  <c r="N77" s="1"/>
  <c r="G77" s="1"/>
  <c r="O65"/>
  <c r="M65"/>
  <c r="N65" s="1"/>
  <c r="G65" s="1"/>
  <c r="O64"/>
  <c r="M64"/>
  <c r="N64" s="1"/>
  <c r="G64" s="1"/>
  <c r="O63"/>
  <c r="M63"/>
  <c r="N63" s="1"/>
  <c r="G63" s="1"/>
  <c r="O62"/>
  <c r="M62"/>
  <c r="N62" s="1"/>
  <c r="G62" s="1"/>
  <c r="O61"/>
  <c r="M61"/>
  <c r="N61" s="1"/>
  <c r="G61" s="1"/>
  <c r="O60"/>
  <c r="M60"/>
  <c r="N60" s="1"/>
  <c r="G60" s="1"/>
  <c r="O59"/>
  <c r="M59"/>
  <c r="N59" s="1"/>
  <c r="G59" s="1"/>
  <c r="O58"/>
  <c r="M58"/>
  <c r="N58" s="1"/>
  <c r="G58" s="1"/>
  <c r="O57"/>
  <c r="M57"/>
  <c r="N57" s="1"/>
  <c r="G57" s="1"/>
  <c r="O56"/>
  <c r="M56"/>
  <c r="N56" s="1"/>
  <c r="G56" s="1"/>
  <c r="O55"/>
  <c r="M55"/>
  <c r="N55" s="1"/>
  <c r="G55" s="1"/>
  <c r="O54"/>
  <c r="M54"/>
  <c r="N54" s="1"/>
  <c r="G54" s="1"/>
  <c r="O53"/>
  <c r="M53"/>
  <c r="N53" s="1"/>
  <c r="G53" s="1"/>
  <c r="O52"/>
  <c r="M52"/>
  <c r="N52" s="1"/>
  <c r="G52" s="1"/>
  <c r="O51"/>
  <c r="M51"/>
  <c r="N51" s="1"/>
  <c r="G51" s="1"/>
  <c r="O50"/>
  <c r="M50"/>
  <c r="N50" s="1"/>
  <c r="G50" s="1"/>
  <c r="O49"/>
  <c r="M49"/>
  <c r="N49" s="1"/>
  <c r="G49" s="1"/>
  <c r="O48"/>
  <c r="M48"/>
  <c r="N48" s="1"/>
  <c r="G48" s="1"/>
  <c r="O47"/>
  <c r="M47"/>
  <c r="N47" s="1"/>
  <c r="G47" s="1"/>
  <c r="O46"/>
  <c r="M46"/>
  <c r="N46" s="1"/>
  <c r="G46" s="1"/>
  <c r="O45"/>
  <c r="M45"/>
  <c r="N45" s="1"/>
  <c r="G45" s="1"/>
  <c r="O44"/>
  <c r="M44"/>
  <c r="N44" s="1"/>
  <c r="G44" s="1"/>
  <c r="O43"/>
  <c r="M43"/>
  <c r="N43" s="1"/>
  <c r="G43" s="1"/>
  <c r="O42"/>
  <c r="M42"/>
  <c r="N42" s="1"/>
  <c r="G42" s="1"/>
  <c r="O41"/>
  <c r="M41"/>
  <c r="N41" s="1"/>
  <c r="G41" s="1"/>
  <c r="O40"/>
  <c r="M40"/>
  <c r="N40" s="1"/>
  <c r="G40" s="1"/>
  <c r="O39"/>
  <c r="M39"/>
  <c r="N39" s="1"/>
  <c r="G39" s="1"/>
  <c r="O38"/>
  <c r="M38"/>
  <c r="N38" s="1"/>
  <c r="G38" s="1"/>
  <c r="O37"/>
  <c r="M37"/>
  <c r="N37" s="1"/>
  <c r="G37" s="1"/>
  <c r="O36"/>
  <c r="M36"/>
  <c r="N36" s="1"/>
  <c r="G36" s="1"/>
  <c r="O35"/>
  <c r="M35"/>
  <c r="N35" s="1"/>
  <c r="G35" s="1"/>
  <c r="O34"/>
  <c r="M34"/>
  <c r="N34" s="1"/>
  <c r="G34" s="1"/>
  <c r="O33"/>
  <c r="M33"/>
  <c r="N33" s="1"/>
  <c r="G33" s="1"/>
  <c r="O32"/>
  <c r="M32"/>
  <c r="N32" s="1"/>
  <c r="G32" s="1"/>
  <c r="O31"/>
  <c r="M31"/>
  <c r="N31" s="1"/>
  <c r="G31" s="1"/>
  <c r="O30"/>
  <c r="M30"/>
  <c r="N30" s="1"/>
  <c r="G30" s="1"/>
  <c r="O29"/>
  <c r="M29"/>
  <c r="N29" s="1"/>
  <c r="G29" s="1"/>
  <c r="O28"/>
  <c r="M28"/>
  <c r="N28" s="1"/>
  <c r="G28" s="1"/>
  <c r="O27"/>
  <c r="M27"/>
  <c r="N27" s="1"/>
  <c r="G27" s="1"/>
  <c r="O26"/>
  <c r="M26"/>
  <c r="N26" s="1"/>
  <c r="G26" s="1"/>
  <c r="O25"/>
  <c r="M25"/>
  <c r="N25" s="1"/>
  <c r="G25" s="1"/>
  <c r="O24"/>
  <c r="M24"/>
  <c r="N24" s="1"/>
  <c r="G24" s="1"/>
  <c r="O23"/>
  <c r="M23"/>
  <c r="N23" s="1"/>
  <c r="G23" s="1"/>
  <c r="O22"/>
  <c r="M22"/>
  <c r="N22" s="1"/>
  <c r="G22" s="1"/>
  <c r="O21"/>
  <c r="M21"/>
  <c r="N21" s="1"/>
  <c r="G21" s="1"/>
  <c r="O19"/>
  <c r="M19"/>
  <c r="N19" s="1"/>
  <c r="G19" s="1"/>
  <c r="O18"/>
  <c r="M18"/>
  <c r="N18" s="1"/>
  <c r="G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O20"/>
  <c r="M20"/>
  <c r="N20" s="1"/>
  <c r="G20" s="1"/>
  <c r="O14"/>
  <c r="M14"/>
  <c r="N14" s="1"/>
  <c r="G14" s="1"/>
  <c r="I14" s="1"/>
  <c r="J14" s="1"/>
  <c r="O13"/>
  <c r="M13"/>
  <c r="N13" s="1"/>
  <c r="G13" s="1"/>
  <c r="I13" s="1"/>
  <c r="J13" s="1"/>
  <c r="V84"/>
  <c r="V85"/>
  <c r="V110"/>
  <c r="V118"/>
  <c r="V126"/>
  <c r="I84"/>
  <c r="O133" i="14"/>
  <c r="M133"/>
  <c r="N133" s="1"/>
  <c r="G133" s="1"/>
  <c r="V133" s="1"/>
  <c r="O131"/>
  <c r="M131"/>
  <c r="N131" s="1"/>
  <c r="G131" s="1"/>
  <c r="V131" s="1"/>
  <c r="O130"/>
  <c r="M130"/>
  <c r="N130" s="1"/>
  <c r="G130" s="1"/>
  <c r="V130" s="1"/>
  <c r="O129"/>
  <c r="M129"/>
  <c r="N129" s="1"/>
  <c r="G129" s="1"/>
  <c r="O128"/>
  <c r="M128"/>
  <c r="N128" s="1"/>
  <c r="G128" s="1"/>
  <c r="V128" s="1"/>
  <c r="O127"/>
  <c r="M127"/>
  <c r="N127" s="1"/>
  <c r="G127" s="1"/>
  <c r="V127" s="1"/>
  <c r="O126"/>
  <c r="M126"/>
  <c r="N126" s="1"/>
  <c r="G126" s="1"/>
  <c r="V126" s="1"/>
  <c r="O125"/>
  <c r="M125"/>
  <c r="N125" s="1"/>
  <c r="G125" s="1"/>
  <c r="V125" s="1"/>
  <c r="O124"/>
  <c r="M124"/>
  <c r="N124" s="1"/>
  <c r="G124" s="1"/>
  <c r="O123"/>
  <c r="M123"/>
  <c r="N123" s="1"/>
  <c r="G123" s="1"/>
  <c r="V123" s="1"/>
  <c r="O122"/>
  <c r="M122"/>
  <c r="N122" s="1"/>
  <c r="G122" s="1"/>
  <c r="V122" s="1"/>
  <c r="O121"/>
  <c r="M121"/>
  <c r="N121" s="1"/>
  <c r="G121" s="1"/>
  <c r="V121" s="1"/>
  <c r="O120"/>
  <c r="M120"/>
  <c r="N120" s="1"/>
  <c r="G120" s="1"/>
  <c r="V120" s="1"/>
  <c r="O119"/>
  <c r="M119"/>
  <c r="N119" s="1"/>
  <c r="G119" s="1"/>
  <c r="V119" s="1"/>
  <c r="O118"/>
  <c r="M118"/>
  <c r="N118" s="1"/>
  <c r="G118" s="1"/>
  <c r="V118" s="1"/>
  <c r="O117"/>
  <c r="M117"/>
  <c r="N117" s="1"/>
  <c r="G117" s="1"/>
  <c r="V117" s="1"/>
  <c r="O116"/>
  <c r="M116"/>
  <c r="N116" s="1"/>
  <c r="G116" s="1"/>
  <c r="V116" s="1"/>
  <c r="O115"/>
  <c r="M115"/>
  <c r="N115" s="1"/>
  <c r="G115" s="1"/>
  <c r="V115" s="1"/>
  <c r="O114"/>
  <c r="M114"/>
  <c r="N114" s="1"/>
  <c r="G114" s="1"/>
  <c r="V114" s="1"/>
  <c r="O113"/>
  <c r="M113"/>
  <c r="N113" s="1"/>
  <c r="G113" s="1"/>
  <c r="O112"/>
  <c r="M112"/>
  <c r="N112" s="1"/>
  <c r="G112" s="1"/>
  <c r="V112" s="1"/>
  <c r="O111"/>
  <c r="M111"/>
  <c r="N111" s="1"/>
  <c r="G111" s="1"/>
  <c r="V111" s="1"/>
  <c r="O110"/>
  <c r="M110"/>
  <c r="N110" s="1"/>
  <c r="G110" s="1"/>
  <c r="V110" s="1"/>
  <c r="O109"/>
  <c r="M109"/>
  <c r="N109" s="1"/>
  <c r="G109" s="1"/>
  <c r="V109" s="1"/>
  <c r="O132"/>
  <c r="M132"/>
  <c r="N132" s="1"/>
  <c r="G132" s="1"/>
  <c r="O108"/>
  <c r="O107"/>
  <c r="M107"/>
  <c r="N107" s="1"/>
  <c r="G107" s="1"/>
  <c r="O106"/>
  <c r="M106"/>
  <c r="N106" s="1"/>
  <c r="G106" s="1"/>
  <c r="V106" s="1"/>
  <c r="O105"/>
  <c r="M105"/>
  <c r="N105" s="1"/>
  <c r="G105" s="1"/>
  <c r="V105" s="1"/>
  <c r="O104"/>
  <c r="M104"/>
  <c r="N104" s="1"/>
  <c r="G104" s="1"/>
  <c r="O103"/>
  <c r="M103"/>
  <c r="N103" s="1"/>
  <c r="G103" s="1"/>
  <c r="V103" s="1"/>
  <c r="O102"/>
  <c r="M102"/>
  <c r="N102" s="1"/>
  <c r="G102" s="1"/>
  <c r="V102" s="1"/>
  <c r="O101"/>
  <c r="M101"/>
  <c r="N101" s="1"/>
  <c r="G101" s="1"/>
  <c r="V101" s="1"/>
  <c r="O100"/>
  <c r="M100"/>
  <c r="N100" s="1"/>
  <c r="G100" s="1"/>
  <c r="V100" s="1"/>
  <c r="O99"/>
  <c r="M99"/>
  <c r="N99" s="1"/>
  <c r="G99" s="1"/>
  <c r="O98"/>
  <c r="M98"/>
  <c r="N98" s="1"/>
  <c r="G98" s="1"/>
  <c r="V98" s="1"/>
  <c r="O97"/>
  <c r="M97"/>
  <c r="N97" s="1"/>
  <c r="G97" s="1"/>
  <c r="V97" s="1"/>
  <c r="O96"/>
  <c r="M96"/>
  <c r="N96" s="1"/>
  <c r="G96" s="1"/>
  <c r="O95"/>
  <c r="M95"/>
  <c r="N95" s="1"/>
  <c r="G95" s="1"/>
  <c r="V95" s="1"/>
  <c r="O94"/>
  <c r="M94"/>
  <c r="N94" s="1"/>
  <c r="G94" s="1"/>
  <c r="V94" s="1"/>
  <c r="O93"/>
  <c r="M93"/>
  <c r="N93" s="1"/>
  <c r="G93" s="1"/>
  <c r="V93" s="1"/>
  <c r="O92"/>
  <c r="M92"/>
  <c r="N92" s="1"/>
  <c r="G92" s="1"/>
  <c r="V92" s="1"/>
  <c r="O91"/>
  <c r="M91"/>
  <c r="N91" s="1"/>
  <c r="G91" s="1"/>
  <c r="V91" s="1"/>
  <c r="O90"/>
  <c r="M90"/>
  <c r="N90" s="1"/>
  <c r="G90" s="1"/>
  <c r="V90" s="1"/>
  <c r="O89"/>
  <c r="M89"/>
  <c r="N89" s="1"/>
  <c r="G89" s="1"/>
  <c r="V89" s="1"/>
  <c r="O88"/>
  <c r="M88"/>
  <c r="N88" s="1"/>
  <c r="G88" s="1"/>
  <c r="O87"/>
  <c r="M87"/>
  <c r="N87" s="1"/>
  <c r="G87" s="1"/>
  <c r="V87" s="1"/>
  <c r="O86"/>
  <c r="M86"/>
  <c r="N86" s="1"/>
  <c r="G86" s="1"/>
  <c r="V86" s="1"/>
  <c r="O85"/>
  <c r="M85"/>
  <c r="N85" s="1"/>
  <c r="G85" s="1"/>
  <c r="V85" s="1"/>
  <c r="O84"/>
  <c r="M84"/>
  <c r="N84" s="1"/>
  <c r="G84" s="1"/>
  <c r="V84" s="1"/>
  <c r="O76"/>
  <c r="M76"/>
  <c r="O75"/>
  <c r="M75"/>
  <c r="N75" s="1"/>
  <c r="G75" s="1"/>
  <c r="O74"/>
  <c r="M74"/>
  <c r="N74" s="1"/>
  <c r="G74" s="1"/>
  <c r="V74" s="1"/>
  <c r="O73"/>
  <c r="M73"/>
  <c r="N73" s="1"/>
  <c r="G73" s="1"/>
  <c r="V73" s="1"/>
  <c r="O72"/>
  <c r="M72"/>
  <c r="N72" s="1"/>
  <c r="G72" s="1"/>
  <c r="O71"/>
  <c r="M71"/>
  <c r="O70"/>
  <c r="M70"/>
  <c r="N70" s="1"/>
  <c r="G70" s="1"/>
  <c r="V70" s="1"/>
  <c r="O69"/>
  <c r="M69"/>
  <c r="N69" s="1"/>
  <c r="G69" s="1"/>
  <c r="V69" s="1"/>
  <c r="O68"/>
  <c r="M68"/>
  <c r="N68" s="1"/>
  <c r="G68" s="1"/>
  <c r="O67"/>
  <c r="M67"/>
  <c r="N67" s="1"/>
  <c r="G67" s="1"/>
  <c r="O66"/>
  <c r="M66"/>
  <c r="N66" s="1"/>
  <c r="G66" s="1"/>
  <c r="V66" s="1"/>
  <c r="O83"/>
  <c r="M83"/>
  <c r="N83" s="1"/>
  <c r="G83" s="1"/>
  <c r="V83" s="1"/>
  <c r="O82"/>
  <c r="M82"/>
  <c r="N82" s="1"/>
  <c r="G82" s="1"/>
  <c r="V82" s="1"/>
  <c r="O81"/>
  <c r="M81"/>
  <c r="N81" s="1"/>
  <c r="G81" s="1"/>
  <c r="V81" s="1"/>
  <c r="O80"/>
  <c r="M80"/>
  <c r="N80" s="1"/>
  <c r="G80" s="1"/>
  <c r="V80" s="1"/>
  <c r="O79"/>
  <c r="M79"/>
  <c r="N79" s="1"/>
  <c r="G79" s="1"/>
  <c r="V79" s="1"/>
  <c r="O78"/>
  <c r="M78"/>
  <c r="N78" s="1"/>
  <c r="G78" s="1"/>
  <c r="V78" s="1"/>
  <c r="O77"/>
  <c r="M77"/>
  <c r="N77" s="1"/>
  <c r="G77" s="1"/>
  <c r="V77" s="1"/>
  <c r="O65"/>
  <c r="M65"/>
  <c r="N65" s="1"/>
  <c r="G65" s="1"/>
  <c r="O64"/>
  <c r="M64"/>
  <c r="N64" s="1"/>
  <c r="G64" s="1"/>
  <c r="V64" s="1"/>
  <c r="O63"/>
  <c r="M63"/>
  <c r="N63" s="1"/>
  <c r="G63" s="1"/>
  <c r="V63" s="1"/>
  <c r="O62"/>
  <c r="M62"/>
  <c r="N62" s="1"/>
  <c r="G62" s="1"/>
  <c r="O61"/>
  <c r="M61"/>
  <c r="N61" s="1"/>
  <c r="G61" s="1"/>
  <c r="O60"/>
  <c r="M60"/>
  <c r="N60" s="1"/>
  <c r="G60" s="1"/>
  <c r="V60" s="1"/>
  <c r="O59"/>
  <c r="M59"/>
  <c r="N59" s="1"/>
  <c r="G59" s="1"/>
  <c r="V59" s="1"/>
  <c r="O58"/>
  <c r="M58"/>
  <c r="N58" s="1"/>
  <c r="G58" s="1"/>
  <c r="O57"/>
  <c r="M57"/>
  <c r="N57" s="1"/>
  <c r="G57" s="1"/>
  <c r="O56"/>
  <c r="M56"/>
  <c r="N56" s="1"/>
  <c r="G56" s="1"/>
  <c r="V56" s="1"/>
  <c r="O55"/>
  <c r="M55"/>
  <c r="N55" s="1"/>
  <c r="G55" s="1"/>
  <c r="V55" s="1"/>
  <c r="O54"/>
  <c r="M54"/>
  <c r="N54" s="1"/>
  <c r="G54" s="1"/>
  <c r="O53"/>
  <c r="M53"/>
  <c r="N53" s="1"/>
  <c r="G53" s="1"/>
  <c r="O52"/>
  <c r="M52"/>
  <c r="N52" s="1"/>
  <c r="G52" s="1"/>
  <c r="V52" s="1"/>
  <c r="O51"/>
  <c r="M51"/>
  <c r="N51" s="1"/>
  <c r="G51" s="1"/>
  <c r="V51" s="1"/>
  <c r="O50"/>
  <c r="M50"/>
  <c r="N50" s="1"/>
  <c r="G50" s="1"/>
  <c r="O49"/>
  <c r="M49"/>
  <c r="N49" s="1"/>
  <c r="G49" s="1"/>
  <c r="O48"/>
  <c r="M48"/>
  <c r="N48" s="1"/>
  <c r="G48" s="1"/>
  <c r="V48" s="1"/>
  <c r="O47"/>
  <c r="M47"/>
  <c r="N47" s="1"/>
  <c r="G47" s="1"/>
  <c r="V47" s="1"/>
  <c r="O46"/>
  <c r="M46"/>
  <c r="N46" s="1"/>
  <c r="G46" s="1"/>
  <c r="O45"/>
  <c r="M45"/>
  <c r="O44"/>
  <c r="M44"/>
  <c r="N44" s="1"/>
  <c r="G44" s="1"/>
  <c r="V44" s="1"/>
  <c r="O43"/>
  <c r="M43"/>
  <c r="N43" s="1"/>
  <c r="G43" s="1"/>
  <c r="V43" s="1"/>
  <c r="O42"/>
  <c r="M42"/>
  <c r="N42" s="1"/>
  <c r="G42" s="1"/>
  <c r="O41"/>
  <c r="M41"/>
  <c r="N41" s="1"/>
  <c r="G41" s="1"/>
  <c r="O40"/>
  <c r="M40"/>
  <c r="N40" s="1"/>
  <c r="G40" s="1"/>
  <c r="V40" s="1"/>
  <c r="O39"/>
  <c r="M39"/>
  <c r="N39" s="1"/>
  <c r="G39" s="1"/>
  <c r="O38"/>
  <c r="M38"/>
  <c r="N38" s="1"/>
  <c r="G38" s="1"/>
  <c r="O37"/>
  <c r="M37"/>
  <c r="N37" s="1"/>
  <c r="G37" s="1"/>
  <c r="O36"/>
  <c r="M36"/>
  <c r="N36" s="1"/>
  <c r="G36" s="1"/>
  <c r="V36" s="1"/>
  <c r="O35"/>
  <c r="M35"/>
  <c r="N35" s="1"/>
  <c r="G35" s="1"/>
  <c r="O34"/>
  <c r="M34"/>
  <c r="N34" s="1"/>
  <c r="G34" s="1"/>
  <c r="O33"/>
  <c r="M33"/>
  <c r="N33" s="1"/>
  <c r="G33" s="1"/>
  <c r="O32"/>
  <c r="M32"/>
  <c r="O20"/>
  <c r="M20"/>
  <c r="N20" s="1"/>
  <c r="G20" s="1"/>
  <c r="O14"/>
  <c r="M14"/>
  <c r="N14" s="1"/>
  <c r="G14" s="1"/>
  <c r="I14" s="1"/>
  <c r="J14" s="1"/>
  <c r="O13"/>
  <c r="M13"/>
  <c r="N13" s="1"/>
  <c r="G13" s="1"/>
  <c r="I13" s="1"/>
  <c r="J13" s="1"/>
  <c r="O31"/>
  <c r="M31"/>
  <c r="N31" s="1"/>
  <c r="G31" s="1"/>
  <c r="O30"/>
  <c r="M30"/>
  <c r="N30" s="1"/>
  <c r="G30" s="1"/>
  <c r="O29"/>
  <c r="M29"/>
  <c r="N29" s="1"/>
  <c r="G29" s="1"/>
  <c r="O28"/>
  <c r="M28"/>
  <c r="N28" s="1"/>
  <c r="G28" s="1"/>
  <c r="V28" s="1"/>
  <c r="O27"/>
  <c r="M27"/>
  <c r="N27" s="1"/>
  <c r="G27" s="1"/>
  <c r="O26"/>
  <c r="M26"/>
  <c r="N26" s="1"/>
  <c r="G26" s="1"/>
  <c r="O25"/>
  <c r="M25"/>
  <c r="N25" s="1"/>
  <c r="G25" s="1"/>
  <c r="O24"/>
  <c r="M24"/>
  <c r="N24" s="1"/>
  <c r="G24" s="1"/>
  <c r="V24" s="1"/>
  <c r="O23"/>
  <c r="M23"/>
  <c r="N23" s="1"/>
  <c r="G23" s="1"/>
  <c r="O22"/>
  <c r="M22"/>
  <c r="N22" s="1"/>
  <c r="G22" s="1"/>
  <c r="O21"/>
  <c r="M21"/>
  <c r="N21" s="1"/>
  <c r="G21" s="1"/>
  <c r="V21" s="1"/>
  <c r="O19"/>
  <c r="M19"/>
  <c r="N19" s="1"/>
  <c r="G19" s="1"/>
  <c r="O18"/>
  <c r="M18"/>
  <c r="N18" s="1"/>
  <c r="G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M108"/>
  <c r="N108" s="1"/>
  <c r="G108" s="1"/>
  <c r="V108" s="1"/>
  <c r="N32"/>
  <c r="G32" s="1"/>
  <c r="V32" s="1"/>
  <c r="F32"/>
  <c r="E32"/>
  <c r="F30"/>
  <c r="E30"/>
  <c r="F28"/>
  <c r="E28"/>
  <c r="F26"/>
  <c r="E26"/>
  <c r="F24"/>
  <c r="E24"/>
  <c r="F22"/>
  <c r="E22"/>
  <c r="F21"/>
  <c r="E21"/>
  <c r="F18"/>
  <c r="E18"/>
  <c r="F12"/>
  <c r="E12"/>
  <c r="F10"/>
  <c r="E10"/>
  <c r="E20"/>
  <c r="F20"/>
  <c r="E16"/>
  <c r="F16"/>
  <c r="E14"/>
  <c r="F14"/>
  <c r="E67"/>
  <c r="F67"/>
  <c r="E69"/>
  <c r="F69"/>
  <c r="E71"/>
  <c r="N71"/>
  <c r="G71" s="1"/>
  <c r="F71"/>
  <c r="E73"/>
  <c r="F73"/>
  <c r="E75"/>
  <c r="F75"/>
  <c r="F33"/>
  <c r="E33"/>
  <c r="F35"/>
  <c r="E35"/>
  <c r="F37"/>
  <c r="E37"/>
  <c r="F39"/>
  <c r="E39"/>
  <c r="F41"/>
  <c r="E41"/>
  <c r="F43"/>
  <c r="E43"/>
  <c r="N45"/>
  <c r="G45" s="1"/>
  <c r="F45"/>
  <c r="E45"/>
  <c r="F47"/>
  <c r="E47"/>
  <c r="F49"/>
  <c r="E49"/>
  <c r="F51"/>
  <c r="E51"/>
  <c r="F53"/>
  <c r="E53"/>
  <c r="F55"/>
  <c r="E55"/>
  <c r="F57"/>
  <c r="E57"/>
  <c r="F59"/>
  <c r="E59"/>
  <c r="F61"/>
  <c r="E61"/>
  <c r="F63"/>
  <c r="E63"/>
  <c r="F65"/>
  <c r="E65"/>
  <c r="F78"/>
  <c r="E78"/>
  <c r="F80"/>
  <c r="E80"/>
  <c r="F82"/>
  <c r="E82"/>
  <c r="F84"/>
  <c r="E84"/>
  <c r="F86"/>
  <c r="E86"/>
  <c r="F88"/>
  <c r="E88"/>
  <c r="F90"/>
  <c r="E90"/>
  <c r="F92"/>
  <c r="E92"/>
  <c r="F94"/>
  <c r="E94"/>
  <c r="F96"/>
  <c r="E96"/>
  <c r="F98"/>
  <c r="E98"/>
  <c r="F100"/>
  <c r="E100"/>
  <c r="F102"/>
  <c r="E102"/>
  <c r="F104"/>
  <c r="E104"/>
  <c r="F106"/>
  <c r="E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V99"/>
  <c r="V107"/>
  <c r="V132"/>
  <c r="V124"/>
  <c r="F31"/>
  <c r="E31"/>
  <c r="F29"/>
  <c r="E29"/>
  <c r="F27"/>
  <c r="E27"/>
  <c r="F25"/>
  <c r="E25"/>
  <c r="F23"/>
  <c r="E23"/>
  <c r="F19"/>
  <c r="E19"/>
  <c r="F17"/>
  <c r="E17"/>
  <c r="F11"/>
  <c r="E11"/>
  <c r="F9"/>
  <c r="E9"/>
  <c r="E15"/>
  <c r="F15"/>
  <c r="E13"/>
  <c r="F13"/>
  <c r="E66"/>
  <c r="F66"/>
  <c r="E68"/>
  <c r="F68"/>
  <c r="E70"/>
  <c r="F70"/>
  <c r="E72"/>
  <c r="F72"/>
  <c r="E74"/>
  <c r="F74"/>
  <c r="E76"/>
  <c r="N76"/>
  <c r="G76" s="1"/>
  <c r="F76"/>
  <c r="F34"/>
  <c r="E34"/>
  <c r="F36"/>
  <c r="E36"/>
  <c r="F38"/>
  <c r="E38"/>
  <c r="F40"/>
  <c r="E40"/>
  <c r="F42"/>
  <c r="E42"/>
  <c r="F44"/>
  <c r="E44"/>
  <c r="F46"/>
  <c r="E46"/>
  <c r="F48"/>
  <c r="E48"/>
  <c r="F50"/>
  <c r="E50"/>
  <c r="F52"/>
  <c r="E52"/>
  <c r="F54"/>
  <c r="E54"/>
  <c r="F56"/>
  <c r="E56"/>
  <c r="F58"/>
  <c r="E58"/>
  <c r="F60"/>
  <c r="E60"/>
  <c r="F62"/>
  <c r="E62"/>
  <c r="F64"/>
  <c r="E64"/>
  <c r="F77"/>
  <c r="E77"/>
  <c r="F79"/>
  <c r="E79"/>
  <c r="F81"/>
  <c r="E81"/>
  <c r="F83"/>
  <c r="E83"/>
  <c r="F85"/>
  <c r="E85"/>
  <c r="F87"/>
  <c r="E87"/>
  <c r="F89"/>
  <c r="E89"/>
  <c r="F91"/>
  <c r="E91"/>
  <c r="F93"/>
  <c r="E93"/>
  <c r="F95"/>
  <c r="E95"/>
  <c r="F97"/>
  <c r="E97"/>
  <c r="F99"/>
  <c r="E99"/>
  <c r="F101"/>
  <c r="E101"/>
  <c r="F103"/>
  <c r="E103"/>
  <c r="F105"/>
  <c r="E105"/>
  <c r="F107"/>
  <c r="E107"/>
  <c r="F109"/>
  <c r="E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V88"/>
  <c r="V96"/>
  <c r="V104"/>
  <c r="V113"/>
  <c r="V129"/>
  <c r="O133" i="13"/>
  <c r="M133"/>
  <c r="N133" s="1"/>
  <c r="G133" s="1"/>
  <c r="V133" s="1"/>
  <c r="O131"/>
  <c r="M131"/>
  <c r="N131" s="1"/>
  <c r="G131" s="1"/>
  <c r="V131" s="1"/>
  <c r="O130"/>
  <c r="M130"/>
  <c r="N130" s="1"/>
  <c r="G130" s="1"/>
  <c r="V130" s="1"/>
  <c r="O129"/>
  <c r="M129"/>
  <c r="N129" s="1"/>
  <c r="G129" s="1"/>
  <c r="V129" s="1"/>
  <c r="O128"/>
  <c r="M128"/>
  <c r="N128" s="1"/>
  <c r="G128" s="1"/>
  <c r="V128" s="1"/>
  <c r="O127"/>
  <c r="M127"/>
  <c r="N127" s="1"/>
  <c r="G127" s="1"/>
  <c r="V127" s="1"/>
  <c r="O126"/>
  <c r="M126"/>
  <c r="N126" s="1"/>
  <c r="G126" s="1"/>
  <c r="V126" s="1"/>
  <c r="O125"/>
  <c r="M125"/>
  <c r="N125" s="1"/>
  <c r="G125" s="1"/>
  <c r="V125" s="1"/>
  <c r="O124"/>
  <c r="M124"/>
  <c r="N124" s="1"/>
  <c r="G124" s="1"/>
  <c r="V124" s="1"/>
  <c r="O123"/>
  <c r="M123"/>
  <c r="N123" s="1"/>
  <c r="G123" s="1"/>
  <c r="V123" s="1"/>
  <c r="O122"/>
  <c r="M122"/>
  <c r="N122" s="1"/>
  <c r="G122" s="1"/>
  <c r="V122" s="1"/>
  <c r="O121"/>
  <c r="M121"/>
  <c r="N121" s="1"/>
  <c r="G121" s="1"/>
  <c r="V121" s="1"/>
  <c r="O120"/>
  <c r="M120"/>
  <c r="N120" s="1"/>
  <c r="G120" s="1"/>
  <c r="V120" s="1"/>
  <c r="O119"/>
  <c r="M119"/>
  <c r="N119" s="1"/>
  <c r="G119" s="1"/>
  <c r="V119" s="1"/>
  <c r="O118"/>
  <c r="M118"/>
  <c r="N118" s="1"/>
  <c r="G118" s="1"/>
  <c r="V118" s="1"/>
  <c r="O117"/>
  <c r="M117"/>
  <c r="N117" s="1"/>
  <c r="G117" s="1"/>
  <c r="V117" s="1"/>
  <c r="O116"/>
  <c r="M116"/>
  <c r="N116" s="1"/>
  <c r="G116" s="1"/>
  <c r="V116" s="1"/>
  <c r="O115"/>
  <c r="M115"/>
  <c r="N115" s="1"/>
  <c r="G115" s="1"/>
  <c r="V115" s="1"/>
  <c r="O114"/>
  <c r="M114"/>
  <c r="N114" s="1"/>
  <c r="G114" s="1"/>
  <c r="V114" s="1"/>
  <c r="O113"/>
  <c r="M113"/>
  <c r="N113" s="1"/>
  <c r="G113" s="1"/>
  <c r="V113" s="1"/>
  <c r="O112"/>
  <c r="M112"/>
  <c r="N112" s="1"/>
  <c r="G112" s="1"/>
  <c r="V112" s="1"/>
  <c r="O111"/>
  <c r="M111"/>
  <c r="N111" s="1"/>
  <c r="G111" s="1"/>
  <c r="V111" s="1"/>
  <c r="O110"/>
  <c r="M110"/>
  <c r="N110" s="1"/>
  <c r="G110" s="1"/>
  <c r="V110" s="1"/>
  <c r="O109"/>
  <c r="M109"/>
  <c r="N109" s="1"/>
  <c r="G109" s="1"/>
  <c r="V109" s="1"/>
  <c r="O108"/>
  <c r="M108"/>
  <c r="N108" s="1"/>
  <c r="G108" s="1"/>
  <c r="V108" s="1"/>
  <c r="O132"/>
  <c r="M132"/>
  <c r="N132" s="1"/>
  <c r="G132" s="1"/>
  <c r="V132" s="1"/>
  <c r="O107"/>
  <c r="M107"/>
  <c r="N107" s="1"/>
  <c r="G107" s="1"/>
  <c r="V107" s="1"/>
  <c r="O106"/>
  <c r="M106"/>
  <c r="N106" s="1"/>
  <c r="G106" s="1"/>
  <c r="V106" s="1"/>
  <c r="O105"/>
  <c r="M105"/>
  <c r="N105" s="1"/>
  <c r="G105" s="1"/>
  <c r="V105" s="1"/>
  <c r="O104"/>
  <c r="M104"/>
  <c r="N104" s="1"/>
  <c r="G104" s="1"/>
  <c r="V104" s="1"/>
  <c r="O103"/>
  <c r="M103"/>
  <c r="N103" s="1"/>
  <c r="G103" s="1"/>
  <c r="V103" s="1"/>
  <c r="O102"/>
  <c r="M102"/>
  <c r="N102" s="1"/>
  <c r="G102" s="1"/>
  <c r="V102" s="1"/>
  <c r="O101"/>
  <c r="M101"/>
  <c r="N101" s="1"/>
  <c r="G101" s="1"/>
  <c r="V101" s="1"/>
  <c r="O100"/>
  <c r="M100"/>
  <c r="N100" s="1"/>
  <c r="G100" s="1"/>
  <c r="V100" s="1"/>
  <c r="O99"/>
  <c r="M99"/>
  <c r="N99" s="1"/>
  <c r="G99" s="1"/>
  <c r="V99" s="1"/>
  <c r="O98"/>
  <c r="M98"/>
  <c r="N98" s="1"/>
  <c r="G98" s="1"/>
  <c r="V98" s="1"/>
  <c r="O97"/>
  <c r="M97"/>
  <c r="N97" s="1"/>
  <c r="G97" s="1"/>
  <c r="V97" s="1"/>
  <c r="O96"/>
  <c r="M96"/>
  <c r="N96" s="1"/>
  <c r="G96" s="1"/>
  <c r="V96" s="1"/>
  <c r="O95"/>
  <c r="M95"/>
  <c r="N95" s="1"/>
  <c r="G95" s="1"/>
  <c r="V95" s="1"/>
  <c r="O94"/>
  <c r="M94"/>
  <c r="N94" s="1"/>
  <c r="G94" s="1"/>
  <c r="V94" s="1"/>
  <c r="O93"/>
  <c r="M93"/>
  <c r="N93" s="1"/>
  <c r="G93" s="1"/>
  <c r="V93" s="1"/>
  <c r="O92"/>
  <c r="M92"/>
  <c r="N92" s="1"/>
  <c r="G92" s="1"/>
  <c r="V92" s="1"/>
  <c r="O91"/>
  <c r="M91"/>
  <c r="N91" s="1"/>
  <c r="G91" s="1"/>
  <c r="V91" s="1"/>
  <c r="O90"/>
  <c r="M90"/>
  <c r="N90" s="1"/>
  <c r="G90" s="1"/>
  <c r="V90" s="1"/>
  <c r="O89"/>
  <c r="M89"/>
  <c r="N89" s="1"/>
  <c r="G89" s="1"/>
  <c r="V89" s="1"/>
  <c r="O88"/>
  <c r="M88"/>
  <c r="N88" s="1"/>
  <c r="G88" s="1"/>
  <c r="V88" s="1"/>
  <c r="O87"/>
  <c r="M87"/>
  <c r="N87" s="1"/>
  <c r="G87" s="1"/>
  <c r="V87" s="1"/>
  <c r="O86"/>
  <c r="M86"/>
  <c r="N86" s="1"/>
  <c r="G86" s="1"/>
  <c r="V86" s="1"/>
  <c r="O85"/>
  <c r="M85"/>
  <c r="N85" s="1"/>
  <c r="G85" s="1"/>
  <c r="V85" s="1"/>
  <c r="O84"/>
  <c r="M84"/>
  <c r="N84" s="1"/>
  <c r="G84" s="1"/>
  <c r="V84" s="1"/>
  <c r="O83"/>
  <c r="M83"/>
  <c r="N83" s="1"/>
  <c r="G83" s="1"/>
  <c r="V83" s="1"/>
  <c r="O82"/>
  <c r="M82"/>
  <c r="N82" s="1"/>
  <c r="G82" s="1"/>
  <c r="V82" s="1"/>
  <c r="O81"/>
  <c r="M81"/>
  <c r="N81" s="1"/>
  <c r="G81" s="1"/>
  <c r="V81" s="1"/>
  <c r="O80"/>
  <c r="M80"/>
  <c r="N80" s="1"/>
  <c r="G80" s="1"/>
  <c r="V80" s="1"/>
  <c r="M79"/>
  <c r="N79" s="1"/>
  <c r="G79" s="1"/>
  <c r="M78"/>
  <c r="N78" s="1"/>
  <c r="G78" s="1"/>
  <c r="V78" s="1"/>
  <c r="O77"/>
  <c r="M77"/>
  <c r="N77" s="1"/>
  <c r="G77" s="1"/>
  <c r="V77" s="1"/>
  <c r="O65"/>
  <c r="M65"/>
  <c r="N65" s="1"/>
  <c r="G65" s="1"/>
  <c r="V65" s="1"/>
  <c r="O64"/>
  <c r="M64"/>
  <c r="N64" s="1"/>
  <c r="G64" s="1"/>
  <c r="V64" s="1"/>
  <c r="O63"/>
  <c r="M63"/>
  <c r="N63" s="1"/>
  <c r="G63" s="1"/>
  <c r="V63" s="1"/>
  <c r="O62"/>
  <c r="M62"/>
  <c r="N62" s="1"/>
  <c r="G62" s="1"/>
  <c r="V62" s="1"/>
  <c r="O61"/>
  <c r="M61"/>
  <c r="N61" s="1"/>
  <c r="G61" s="1"/>
  <c r="V61" s="1"/>
  <c r="O60"/>
  <c r="M60"/>
  <c r="N60" s="1"/>
  <c r="G60" s="1"/>
  <c r="V60" s="1"/>
  <c r="O59"/>
  <c r="M59"/>
  <c r="N59" s="1"/>
  <c r="G59" s="1"/>
  <c r="V59" s="1"/>
  <c r="O58"/>
  <c r="M58"/>
  <c r="N58" s="1"/>
  <c r="G58" s="1"/>
  <c r="O57"/>
  <c r="M57"/>
  <c r="N57" s="1"/>
  <c r="G57" s="1"/>
  <c r="V57" s="1"/>
  <c r="O56"/>
  <c r="M56"/>
  <c r="N56" s="1"/>
  <c r="G56" s="1"/>
  <c r="V56" s="1"/>
  <c r="O55"/>
  <c r="M55"/>
  <c r="N55" s="1"/>
  <c r="G55" s="1"/>
  <c r="V55" s="1"/>
  <c r="O54"/>
  <c r="M54"/>
  <c r="N54" s="1"/>
  <c r="G54" s="1"/>
  <c r="O53"/>
  <c r="M53"/>
  <c r="N53" s="1"/>
  <c r="G53" s="1"/>
  <c r="V53" s="1"/>
  <c r="O52"/>
  <c r="M52"/>
  <c r="N52" s="1"/>
  <c r="G52" s="1"/>
  <c r="V52" s="1"/>
  <c r="O51"/>
  <c r="M51"/>
  <c r="N51" s="1"/>
  <c r="G51" s="1"/>
  <c r="V51" s="1"/>
  <c r="O50"/>
  <c r="M50"/>
  <c r="N50" s="1"/>
  <c r="G50" s="1"/>
  <c r="O49"/>
  <c r="M49"/>
  <c r="N49" s="1"/>
  <c r="G49" s="1"/>
  <c r="V49" s="1"/>
  <c r="O48"/>
  <c r="M48"/>
  <c r="N48" s="1"/>
  <c r="G48" s="1"/>
  <c r="V48" s="1"/>
  <c r="O47"/>
  <c r="M47"/>
  <c r="N47" s="1"/>
  <c r="G47" s="1"/>
  <c r="V47" s="1"/>
  <c r="O46"/>
  <c r="M46"/>
  <c r="N46" s="1"/>
  <c r="G46" s="1"/>
  <c r="O45"/>
  <c r="M45"/>
  <c r="N45" s="1"/>
  <c r="G45" s="1"/>
  <c r="V45" s="1"/>
  <c r="O44"/>
  <c r="M44"/>
  <c r="N44" s="1"/>
  <c r="G44" s="1"/>
  <c r="V44" s="1"/>
  <c r="O43"/>
  <c r="M43"/>
  <c r="N43" s="1"/>
  <c r="G43" s="1"/>
  <c r="V43" s="1"/>
  <c r="O42"/>
  <c r="M42"/>
  <c r="N42" s="1"/>
  <c r="G42" s="1"/>
  <c r="O41"/>
  <c r="M41"/>
  <c r="N41" s="1"/>
  <c r="G41" s="1"/>
  <c r="O40"/>
  <c r="M40"/>
  <c r="O39"/>
  <c r="M39"/>
  <c r="N39" s="1"/>
  <c r="G39" s="1"/>
  <c r="V39" s="1"/>
  <c r="O38"/>
  <c r="M38"/>
  <c r="N38" s="1"/>
  <c r="G38" s="1"/>
  <c r="O37"/>
  <c r="M37"/>
  <c r="N37" s="1"/>
  <c r="G37" s="1"/>
  <c r="O36"/>
  <c r="M36"/>
  <c r="N36" s="1"/>
  <c r="G36" s="1"/>
  <c r="V36" s="1"/>
  <c r="O35"/>
  <c r="M35"/>
  <c r="N35" s="1"/>
  <c r="G35" s="1"/>
  <c r="V35" s="1"/>
  <c r="O34"/>
  <c r="M34"/>
  <c r="N34" s="1"/>
  <c r="G34" s="1"/>
  <c r="O33"/>
  <c r="M33"/>
  <c r="N33" s="1"/>
  <c r="G33" s="1"/>
  <c r="O32"/>
  <c r="M32"/>
  <c r="N32" s="1"/>
  <c r="G32" s="1"/>
  <c r="V32" s="1"/>
  <c r="O31"/>
  <c r="M31"/>
  <c r="N31" s="1"/>
  <c r="G31" s="1"/>
  <c r="V31" s="1"/>
  <c r="O30"/>
  <c r="M30"/>
  <c r="N30" s="1"/>
  <c r="G30" s="1"/>
  <c r="O29"/>
  <c r="M29"/>
  <c r="N29" s="1"/>
  <c r="G29" s="1"/>
  <c r="O28"/>
  <c r="M28"/>
  <c r="O79"/>
  <c r="P79" s="1"/>
  <c r="O78"/>
  <c r="P78" s="1"/>
  <c r="O76"/>
  <c r="M76"/>
  <c r="N76" s="1"/>
  <c r="G76" s="1"/>
  <c r="O75"/>
  <c r="M75"/>
  <c r="N75" s="1"/>
  <c r="G75" s="1"/>
  <c r="O74"/>
  <c r="M74"/>
  <c r="N74" s="1"/>
  <c r="G74" s="1"/>
  <c r="V74" s="1"/>
  <c r="O73"/>
  <c r="M73"/>
  <c r="N73" s="1"/>
  <c r="G73" s="1"/>
  <c r="O72"/>
  <c r="M72"/>
  <c r="N72" s="1"/>
  <c r="G72" s="1"/>
  <c r="O71"/>
  <c r="M71"/>
  <c r="N71" s="1"/>
  <c r="G71" s="1"/>
  <c r="O70"/>
  <c r="M70"/>
  <c r="N70" s="1"/>
  <c r="G70" s="1"/>
  <c r="V70" s="1"/>
  <c r="O69"/>
  <c r="M69"/>
  <c r="N69" s="1"/>
  <c r="G69" s="1"/>
  <c r="O68"/>
  <c r="M68"/>
  <c r="N68" s="1"/>
  <c r="G68" s="1"/>
  <c r="O67"/>
  <c r="M67"/>
  <c r="N67" s="1"/>
  <c r="G67" s="1"/>
  <c r="O66"/>
  <c r="M66"/>
  <c r="N66" s="1"/>
  <c r="G66" s="1"/>
  <c r="V66" s="1"/>
  <c r="O20"/>
  <c r="M20"/>
  <c r="N20" s="1"/>
  <c r="G20" s="1"/>
  <c r="V20" s="1"/>
  <c r="O14"/>
  <c r="M14"/>
  <c r="N14" s="1"/>
  <c r="G14" s="1"/>
  <c r="I14" s="1"/>
  <c r="J14" s="1"/>
  <c r="O13"/>
  <c r="M13"/>
  <c r="N13" s="1"/>
  <c r="G13" s="1"/>
  <c r="I13" s="1"/>
  <c r="J13" s="1"/>
  <c r="O27"/>
  <c r="M27"/>
  <c r="N27" s="1"/>
  <c r="G27" s="1"/>
  <c r="V27" s="1"/>
  <c r="O26"/>
  <c r="M26"/>
  <c r="O25"/>
  <c r="M25"/>
  <c r="N25" s="1"/>
  <c r="G25" s="1"/>
  <c r="O24"/>
  <c r="M24"/>
  <c r="N24" s="1"/>
  <c r="G24" s="1"/>
  <c r="O23"/>
  <c r="M23"/>
  <c r="N23" s="1"/>
  <c r="G23" s="1"/>
  <c r="V23" s="1"/>
  <c r="O22"/>
  <c r="M22"/>
  <c r="N22" s="1"/>
  <c r="G22" s="1"/>
  <c r="V22" s="1"/>
  <c r="O21"/>
  <c r="M21"/>
  <c r="N21" s="1"/>
  <c r="G21" s="1"/>
  <c r="O19"/>
  <c r="M19"/>
  <c r="N19" s="1"/>
  <c r="G19" s="1"/>
  <c r="O18"/>
  <c r="M18"/>
  <c r="N18" s="1"/>
  <c r="G18" s="1"/>
  <c r="V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E28"/>
  <c r="N28"/>
  <c r="G28" s="1"/>
  <c r="V28" s="1"/>
  <c r="F28"/>
  <c r="N26"/>
  <c r="G26" s="1"/>
  <c r="V26" s="1"/>
  <c r="F26"/>
  <c r="E26"/>
  <c r="F24"/>
  <c r="E24"/>
  <c r="F22"/>
  <c r="E22"/>
  <c r="F21"/>
  <c r="E21"/>
  <c r="F18"/>
  <c r="E18"/>
  <c r="F12"/>
  <c r="E12"/>
  <c r="F10"/>
  <c r="E10"/>
  <c r="E20"/>
  <c r="F20"/>
  <c r="E16"/>
  <c r="F16"/>
  <c r="E14"/>
  <c r="F14"/>
  <c r="E30"/>
  <c r="F30"/>
  <c r="E32"/>
  <c r="F32"/>
  <c r="E34"/>
  <c r="F34"/>
  <c r="E36"/>
  <c r="F36"/>
  <c r="E38"/>
  <c r="F38"/>
  <c r="E40"/>
  <c r="N40"/>
  <c r="G40" s="1"/>
  <c r="V40" s="1"/>
  <c r="F40"/>
  <c r="E42"/>
  <c r="F42"/>
  <c r="E44"/>
  <c r="F44"/>
  <c r="E46"/>
  <c r="F46"/>
  <c r="E48"/>
  <c r="F48"/>
  <c r="E50"/>
  <c r="F50"/>
  <c r="E52"/>
  <c r="F52"/>
  <c r="E54"/>
  <c r="F54"/>
  <c r="E56"/>
  <c r="F56"/>
  <c r="E58"/>
  <c r="F58"/>
  <c r="E60"/>
  <c r="F60"/>
  <c r="E62"/>
  <c r="F62"/>
  <c r="E64"/>
  <c r="F64"/>
  <c r="E77"/>
  <c r="F77"/>
  <c r="F66"/>
  <c r="E66"/>
  <c r="F68"/>
  <c r="E68"/>
  <c r="F70"/>
  <c r="E70"/>
  <c r="F72"/>
  <c r="E72"/>
  <c r="F74"/>
  <c r="E74"/>
  <c r="F76"/>
  <c r="E76"/>
  <c r="E80"/>
  <c r="F80"/>
  <c r="E82"/>
  <c r="F82"/>
  <c r="E84"/>
  <c r="F84"/>
  <c r="E86"/>
  <c r="F86"/>
  <c r="E88"/>
  <c r="F88"/>
  <c r="E90"/>
  <c r="F90"/>
  <c r="E92"/>
  <c r="F92"/>
  <c r="E94"/>
  <c r="F94"/>
  <c r="E96"/>
  <c r="F96"/>
  <c r="E98"/>
  <c r="F98"/>
  <c r="E100"/>
  <c r="F100"/>
  <c r="E102"/>
  <c r="F102"/>
  <c r="E104"/>
  <c r="F104"/>
  <c r="E106"/>
  <c r="F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V79"/>
  <c r="F27"/>
  <c r="E27"/>
  <c r="F25"/>
  <c r="E25"/>
  <c r="F23"/>
  <c r="E23"/>
  <c r="F19"/>
  <c r="E19"/>
  <c r="F17"/>
  <c r="E17"/>
  <c r="F11"/>
  <c r="E11"/>
  <c r="F9"/>
  <c r="E9"/>
  <c r="E15"/>
  <c r="F15"/>
  <c r="E13"/>
  <c r="F13"/>
  <c r="E29"/>
  <c r="F29"/>
  <c r="E31"/>
  <c r="F31"/>
  <c r="E33"/>
  <c r="F33"/>
  <c r="E35"/>
  <c r="F35"/>
  <c r="E37"/>
  <c r="F37"/>
  <c r="E39"/>
  <c r="F39"/>
  <c r="E41"/>
  <c r="F41"/>
  <c r="E43"/>
  <c r="F43"/>
  <c r="E45"/>
  <c r="F45"/>
  <c r="E47"/>
  <c r="F47"/>
  <c r="E49"/>
  <c r="F49"/>
  <c r="E51"/>
  <c r="F51"/>
  <c r="E53"/>
  <c r="F53"/>
  <c r="E55"/>
  <c r="F55"/>
  <c r="E57"/>
  <c r="F57"/>
  <c r="E59"/>
  <c r="F59"/>
  <c r="E61"/>
  <c r="F61"/>
  <c r="E63"/>
  <c r="F63"/>
  <c r="E65"/>
  <c r="F65"/>
  <c r="E78"/>
  <c r="F78"/>
  <c r="F67"/>
  <c r="E67"/>
  <c r="F69"/>
  <c r="E69"/>
  <c r="F71"/>
  <c r="E71"/>
  <c r="F73"/>
  <c r="E73"/>
  <c r="F75"/>
  <c r="E75"/>
  <c r="F79"/>
  <c r="E79"/>
  <c r="E81"/>
  <c r="F81"/>
  <c r="E83"/>
  <c r="F83"/>
  <c r="E85"/>
  <c r="F85"/>
  <c r="E87"/>
  <c r="F87"/>
  <c r="E89"/>
  <c r="F89"/>
  <c r="E91"/>
  <c r="F91"/>
  <c r="E93"/>
  <c r="F93"/>
  <c r="E95"/>
  <c r="F95"/>
  <c r="E97"/>
  <c r="F97"/>
  <c r="E99"/>
  <c r="F99"/>
  <c r="E101"/>
  <c r="F101"/>
  <c r="E103"/>
  <c r="F103"/>
  <c r="E105"/>
  <c r="F105"/>
  <c r="E107"/>
  <c r="F107"/>
  <c r="E109"/>
  <c r="F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O133" i="12"/>
  <c r="M133"/>
  <c r="N133" s="1"/>
  <c r="G133" s="1"/>
  <c r="V133" s="1"/>
  <c r="O131"/>
  <c r="M131"/>
  <c r="N131" s="1"/>
  <c r="G131" s="1"/>
  <c r="V131" s="1"/>
  <c r="O130"/>
  <c r="M130"/>
  <c r="N130" s="1"/>
  <c r="G130" s="1"/>
  <c r="V130" s="1"/>
  <c r="O129"/>
  <c r="M129"/>
  <c r="N129" s="1"/>
  <c r="G129" s="1"/>
  <c r="V129" s="1"/>
  <c r="O128"/>
  <c r="M128"/>
  <c r="N128" s="1"/>
  <c r="G128" s="1"/>
  <c r="V128" s="1"/>
  <c r="O127"/>
  <c r="M127"/>
  <c r="N127" s="1"/>
  <c r="G127" s="1"/>
  <c r="V127" s="1"/>
  <c r="O126"/>
  <c r="M126"/>
  <c r="N126" s="1"/>
  <c r="G126" s="1"/>
  <c r="V126" s="1"/>
  <c r="O125"/>
  <c r="M125"/>
  <c r="N125" s="1"/>
  <c r="G125" s="1"/>
  <c r="V125" s="1"/>
  <c r="O124"/>
  <c r="M124"/>
  <c r="N124" s="1"/>
  <c r="G124" s="1"/>
  <c r="V124" s="1"/>
  <c r="O123"/>
  <c r="M123"/>
  <c r="N123" s="1"/>
  <c r="G123" s="1"/>
  <c r="V123" s="1"/>
  <c r="O122"/>
  <c r="M122"/>
  <c r="N122" s="1"/>
  <c r="G122" s="1"/>
  <c r="V122" s="1"/>
  <c r="O121"/>
  <c r="M121"/>
  <c r="N121" s="1"/>
  <c r="G121" s="1"/>
  <c r="V121" s="1"/>
  <c r="O120"/>
  <c r="M120"/>
  <c r="N120" s="1"/>
  <c r="G120" s="1"/>
  <c r="V120" s="1"/>
  <c r="O119"/>
  <c r="M119"/>
  <c r="N119" s="1"/>
  <c r="G119" s="1"/>
  <c r="V119" s="1"/>
  <c r="O118"/>
  <c r="M118"/>
  <c r="N118" s="1"/>
  <c r="G118" s="1"/>
  <c r="V118" s="1"/>
  <c r="O117"/>
  <c r="M117"/>
  <c r="N117" s="1"/>
  <c r="G117" s="1"/>
  <c r="V117" s="1"/>
  <c r="O116"/>
  <c r="M116"/>
  <c r="N116" s="1"/>
  <c r="G116" s="1"/>
  <c r="V116" s="1"/>
  <c r="O115"/>
  <c r="M115"/>
  <c r="N115" s="1"/>
  <c r="G115" s="1"/>
  <c r="V115" s="1"/>
  <c r="O114"/>
  <c r="M114"/>
  <c r="N114" s="1"/>
  <c r="G114" s="1"/>
  <c r="V114" s="1"/>
  <c r="O113"/>
  <c r="M113"/>
  <c r="N113" s="1"/>
  <c r="G113" s="1"/>
  <c r="V113" s="1"/>
  <c r="O112"/>
  <c r="M112"/>
  <c r="N112" s="1"/>
  <c r="G112" s="1"/>
  <c r="V112" s="1"/>
  <c r="O111"/>
  <c r="M111"/>
  <c r="N111" s="1"/>
  <c r="G111" s="1"/>
  <c r="V111" s="1"/>
  <c r="O110"/>
  <c r="M110"/>
  <c r="N110" s="1"/>
  <c r="G110" s="1"/>
  <c r="V110" s="1"/>
  <c r="O109"/>
  <c r="M109"/>
  <c r="N109" s="1"/>
  <c r="G109" s="1"/>
  <c r="V109" s="1"/>
  <c r="O132"/>
  <c r="M132"/>
  <c r="N132" s="1"/>
  <c r="G132" s="1"/>
  <c r="V132" s="1"/>
  <c r="O108"/>
  <c r="O107"/>
  <c r="M107"/>
  <c r="N107" s="1"/>
  <c r="G107" s="1"/>
  <c r="V107" s="1"/>
  <c r="O106"/>
  <c r="M106"/>
  <c r="N106" s="1"/>
  <c r="G106" s="1"/>
  <c r="V106" s="1"/>
  <c r="O105"/>
  <c r="M105"/>
  <c r="N105" s="1"/>
  <c r="G105" s="1"/>
  <c r="V105" s="1"/>
  <c r="O104"/>
  <c r="M104"/>
  <c r="N104" s="1"/>
  <c r="G104" s="1"/>
  <c r="V104" s="1"/>
  <c r="O103"/>
  <c r="M103"/>
  <c r="N103" s="1"/>
  <c r="G103" s="1"/>
  <c r="V103" s="1"/>
  <c r="O102"/>
  <c r="M102"/>
  <c r="N102" s="1"/>
  <c r="G102" s="1"/>
  <c r="V102" s="1"/>
  <c r="O101"/>
  <c r="M101"/>
  <c r="N101" s="1"/>
  <c r="G101" s="1"/>
  <c r="V101" s="1"/>
  <c r="O100"/>
  <c r="M100"/>
  <c r="N100" s="1"/>
  <c r="G100" s="1"/>
  <c r="V100" s="1"/>
  <c r="O99"/>
  <c r="M99"/>
  <c r="N99" s="1"/>
  <c r="G99" s="1"/>
  <c r="V99" s="1"/>
  <c r="O98"/>
  <c r="M98"/>
  <c r="N98" s="1"/>
  <c r="G98" s="1"/>
  <c r="V98" s="1"/>
  <c r="O97"/>
  <c r="M97"/>
  <c r="N97" s="1"/>
  <c r="G97" s="1"/>
  <c r="V97" s="1"/>
  <c r="O96"/>
  <c r="M96"/>
  <c r="N96" s="1"/>
  <c r="G96" s="1"/>
  <c r="V96" s="1"/>
  <c r="O95"/>
  <c r="M95"/>
  <c r="N95" s="1"/>
  <c r="G95" s="1"/>
  <c r="V95" s="1"/>
  <c r="O94"/>
  <c r="M94"/>
  <c r="N94" s="1"/>
  <c r="G94" s="1"/>
  <c r="V94" s="1"/>
  <c r="O93"/>
  <c r="M93"/>
  <c r="N93" s="1"/>
  <c r="G93" s="1"/>
  <c r="V93" s="1"/>
  <c r="O92"/>
  <c r="M92"/>
  <c r="N92" s="1"/>
  <c r="G92" s="1"/>
  <c r="V92" s="1"/>
  <c r="O91"/>
  <c r="M91"/>
  <c r="N91" s="1"/>
  <c r="G91" s="1"/>
  <c r="V91" s="1"/>
  <c r="O90"/>
  <c r="M90"/>
  <c r="N90" s="1"/>
  <c r="G90" s="1"/>
  <c r="V90" s="1"/>
  <c r="O89"/>
  <c r="M89"/>
  <c r="N89" s="1"/>
  <c r="G89" s="1"/>
  <c r="V89" s="1"/>
  <c r="O88"/>
  <c r="M88"/>
  <c r="N88" s="1"/>
  <c r="G88" s="1"/>
  <c r="V88" s="1"/>
  <c r="O87"/>
  <c r="M87"/>
  <c r="N87" s="1"/>
  <c r="G87" s="1"/>
  <c r="V87" s="1"/>
  <c r="O86"/>
  <c r="M86"/>
  <c r="N86" s="1"/>
  <c r="G86" s="1"/>
  <c r="V86" s="1"/>
  <c r="O85"/>
  <c r="M85"/>
  <c r="N85" s="1"/>
  <c r="G85" s="1"/>
  <c r="V85" s="1"/>
  <c r="O84"/>
  <c r="O76"/>
  <c r="M76"/>
  <c r="N76" s="1"/>
  <c r="G76" s="1"/>
  <c r="O75"/>
  <c r="M75"/>
  <c r="N75" s="1"/>
  <c r="G75" s="1"/>
  <c r="V75" s="1"/>
  <c r="O74"/>
  <c r="M74"/>
  <c r="N74" s="1"/>
  <c r="G74" s="1"/>
  <c r="O73"/>
  <c r="M73"/>
  <c r="N73" s="1"/>
  <c r="G73" s="1"/>
  <c r="V73" s="1"/>
  <c r="O72"/>
  <c r="M72"/>
  <c r="N72" s="1"/>
  <c r="G72" s="1"/>
  <c r="O71"/>
  <c r="M71"/>
  <c r="N71" s="1"/>
  <c r="G71" s="1"/>
  <c r="V71" s="1"/>
  <c r="O70"/>
  <c r="M70"/>
  <c r="N70" s="1"/>
  <c r="G70" s="1"/>
  <c r="O69"/>
  <c r="M69"/>
  <c r="O68"/>
  <c r="M68"/>
  <c r="O67"/>
  <c r="M67"/>
  <c r="N67" s="1"/>
  <c r="G67" s="1"/>
  <c r="V67" s="1"/>
  <c r="O66"/>
  <c r="M66"/>
  <c r="N66" s="1"/>
  <c r="G66" s="1"/>
  <c r="M84"/>
  <c r="N84" s="1"/>
  <c r="G84" s="1"/>
  <c r="V84" s="1"/>
  <c r="O83"/>
  <c r="O82"/>
  <c r="M82"/>
  <c r="N82" s="1"/>
  <c r="G82" s="1"/>
  <c r="V82" s="1"/>
  <c r="O81"/>
  <c r="M81"/>
  <c r="N81" s="1"/>
  <c r="G81" s="1"/>
  <c r="V81" s="1"/>
  <c r="O80"/>
  <c r="M80"/>
  <c r="N80" s="1"/>
  <c r="G80" s="1"/>
  <c r="V80" s="1"/>
  <c r="O79"/>
  <c r="M79"/>
  <c r="N79" s="1"/>
  <c r="G79" s="1"/>
  <c r="V79" s="1"/>
  <c r="O78"/>
  <c r="M78"/>
  <c r="N78" s="1"/>
  <c r="G78" s="1"/>
  <c r="V78" s="1"/>
  <c r="O77"/>
  <c r="M77"/>
  <c r="N77" s="1"/>
  <c r="G77" s="1"/>
  <c r="V77" s="1"/>
  <c r="O65"/>
  <c r="M65"/>
  <c r="N65" s="1"/>
  <c r="G65" s="1"/>
  <c r="V65" s="1"/>
  <c r="O64"/>
  <c r="M64"/>
  <c r="N64" s="1"/>
  <c r="G64" s="1"/>
  <c r="V64" s="1"/>
  <c r="O63"/>
  <c r="M63"/>
  <c r="N63" s="1"/>
  <c r="G63" s="1"/>
  <c r="V63" s="1"/>
  <c r="O62"/>
  <c r="M62"/>
  <c r="N62" s="1"/>
  <c r="G62" s="1"/>
  <c r="V62" s="1"/>
  <c r="O61"/>
  <c r="M61"/>
  <c r="O60"/>
  <c r="M60"/>
  <c r="N60" s="1"/>
  <c r="G60" s="1"/>
  <c r="V60" s="1"/>
  <c r="O59"/>
  <c r="M59"/>
  <c r="N59" s="1"/>
  <c r="G59" s="1"/>
  <c r="V59" s="1"/>
  <c r="O58"/>
  <c r="M58"/>
  <c r="N58" s="1"/>
  <c r="G58" s="1"/>
  <c r="V58" s="1"/>
  <c r="O57"/>
  <c r="M57"/>
  <c r="N57" s="1"/>
  <c r="G57" s="1"/>
  <c r="V57" s="1"/>
  <c r="O56"/>
  <c r="M56"/>
  <c r="O55"/>
  <c r="M55"/>
  <c r="N55" s="1"/>
  <c r="G55" s="1"/>
  <c r="V55" s="1"/>
  <c r="O54"/>
  <c r="M54"/>
  <c r="N54" s="1"/>
  <c r="G54" s="1"/>
  <c r="V54" s="1"/>
  <c r="O53"/>
  <c r="M53"/>
  <c r="N53" s="1"/>
  <c r="G53" s="1"/>
  <c r="V53" s="1"/>
  <c r="O52"/>
  <c r="M52"/>
  <c r="N52" s="1"/>
  <c r="G52" s="1"/>
  <c r="V52" s="1"/>
  <c r="O51"/>
  <c r="M51"/>
  <c r="N51" s="1"/>
  <c r="G51" s="1"/>
  <c r="V51" s="1"/>
  <c r="O50"/>
  <c r="M50"/>
  <c r="N50" s="1"/>
  <c r="G50" s="1"/>
  <c r="V50" s="1"/>
  <c r="O49"/>
  <c r="M49"/>
  <c r="N49" s="1"/>
  <c r="G49" s="1"/>
  <c r="V49" s="1"/>
  <c r="O48"/>
  <c r="M48"/>
  <c r="N48" s="1"/>
  <c r="G48" s="1"/>
  <c r="V48" s="1"/>
  <c r="O47"/>
  <c r="M47"/>
  <c r="N47" s="1"/>
  <c r="G47" s="1"/>
  <c r="V47" s="1"/>
  <c r="O46"/>
  <c r="M46"/>
  <c r="N46" s="1"/>
  <c r="G46" s="1"/>
  <c r="V46" s="1"/>
  <c r="O45"/>
  <c r="M45"/>
  <c r="N45" s="1"/>
  <c r="G45" s="1"/>
  <c r="V45" s="1"/>
  <c r="O44"/>
  <c r="M44"/>
  <c r="N44" s="1"/>
  <c r="G44" s="1"/>
  <c r="V44" s="1"/>
  <c r="O43"/>
  <c r="M43"/>
  <c r="N43" s="1"/>
  <c r="G43" s="1"/>
  <c r="V43" s="1"/>
  <c r="O42"/>
  <c r="M42"/>
  <c r="N42" s="1"/>
  <c r="G42" s="1"/>
  <c r="V42" s="1"/>
  <c r="O41"/>
  <c r="M41"/>
  <c r="N41" s="1"/>
  <c r="G41" s="1"/>
  <c r="O40"/>
  <c r="M40"/>
  <c r="N40" s="1"/>
  <c r="G40" s="1"/>
  <c r="V40" s="1"/>
  <c r="O39"/>
  <c r="M39"/>
  <c r="N39" s="1"/>
  <c r="G39" s="1"/>
  <c r="V39" s="1"/>
  <c r="O38"/>
  <c r="M38"/>
  <c r="N38" s="1"/>
  <c r="G38" s="1"/>
  <c r="V38" s="1"/>
  <c r="O37"/>
  <c r="M37"/>
  <c r="N37" s="1"/>
  <c r="G37" s="1"/>
  <c r="O36"/>
  <c r="M36"/>
  <c r="N36" s="1"/>
  <c r="G36" s="1"/>
  <c r="V36" s="1"/>
  <c r="O35"/>
  <c r="M35"/>
  <c r="N35" s="1"/>
  <c r="G35" s="1"/>
  <c r="V35" s="1"/>
  <c r="O34"/>
  <c r="M34"/>
  <c r="N34" s="1"/>
  <c r="G34" s="1"/>
  <c r="V34" s="1"/>
  <c r="O33"/>
  <c r="M33"/>
  <c r="N33" s="1"/>
  <c r="G33" s="1"/>
  <c r="O32"/>
  <c r="M32"/>
  <c r="N32" s="1"/>
  <c r="G32" s="1"/>
  <c r="V32" s="1"/>
  <c r="O20"/>
  <c r="M20"/>
  <c r="N20" s="1"/>
  <c r="G20" s="1"/>
  <c r="V20" s="1"/>
  <c r="O14"/>
  <c r="M14"/>
  <c r="N14" s="1"/>
  <c r="G14" s="1"/>
  <c r="I14" s="1"/>
  <c r="J14" s="1"/>
  <c r="O13"/>
  <c r="M13"/>
  <c r="N13" s="1"/>
  <c r="G13" s="1"/>
  <c r="I13" s="1"/>
  <c r="J13" s="1"/>
  <c r="O31"/>
  <c r="M31"/>
  <c r="N31" s="1"/>
  <c r="G31" s="1"/>
  <c r="O30"/>
  <c r="M30"/>
  <c r="N30" s="1"/>
  <c r="G30" s="1"/>
  <c r="V30" s="1"/>
  <c r="O29"/>
  <c r="M29"/>
  <c r="N29" s="1"/>
  <c r="G29" s="1"/>
  <c r="V29" s="1"/>
  <c r="O28"/>
  <c r="M28"/>
  <c r="N28" s="1"/>
  <c r="G28" s="1"/>
  <c r="O27"/>
  <c r="M27"/>
  <c r="N27" s="1"/>
  <c r="G27" s="1"/>
  <c r="O26"/>
  <c r="M26"/>
  <c r="N26" s="1"/>
  <c r="G26" s="1"/>
  <c r="V26" s="1"/>
  <c r="O25"/>
  <c r="M25"/>
  <c r="N25" s="1"/>
  <c r="G25" s="1"/>
  <c r="V25" s="1"/>
  <c r="O24"/>
  <c r="M24"/>
  <c r="N24" s="1"/>
  <c r="G24" s="1"/>
  <c r="O23"/>
  <c r="M23"/>
  <c r="N23" s="1"/>
  <c r="G23" s="1"/>
  <c r="O22"/>
  <c r="M22"/>
  <c r="N22" s="1"/>
  <c r="G22" s="1"/>
  <c r="V22" s="1"/>
  <c r="O21"/>
  <c r="M21"/>
  <c r="N21" s="1"/>
  <c r="G21" s="1"/>
  <c r="O19"/>
  <c r="M19"/>
  <c r="N19" s="1"/>
  <c r="G19" s="1"/>
  <c r="V19" s="1"/>
  <c r="O18"/>
  <c r="M18"/>
  <c r="N18" s="1"/>
  <c r="G18" s="1"/>
  <c r="V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M83"/>
  <c r="N83" s="1"/>
  <c r="G83" s="1"/>
  <c r="V83" s="1"/>
  <c r="M108"/>
  <c r="N108" s="1"/>
  <c r="G108" s="1"/>
  <c r="V108" s="1"/>
  <c r="F31"/>
  <c r="E31"/>
  <c r="F29"/>
  <c r="E29"/>
  <c r="F27"/>
  <c r="E27"/>
  <c r="F25"/>
  <c r="E25"/>
  <c r="F23"/>
  <c r="E23"/>
  <c r="F19"/>
  <c r="E19"/>
  <c r="F17"/>
  <c r="E17"/>
  <c r="F11"/>
  <c r="E11"/>
  <c r="F9"/>
  <c r="E9"/>
  <c r="E20"/>
  <c r="F20"/>
  <c r="E16"/>
  <c r="F16"/>
  <c r="E14"/>
  <c r="F14"/>
  <c r="E67"/>
  <c r="F67"/>
  <c r="E69"/>
  <c r="N69"/>
  <c r="G69" s="1"/>
  <c r="V69" s="1"/>
  <c r="F69"/>
  <c r="E71"/>
  <c r="F71"/>
  <c r="E73"/>
  <c r="F73"/>
  <c r="E75"/>
  <c r="F75"/>
  <c r="F33"/>
  <c r="E33"/>
  <c r="F35"/>
  <c r="E35"/>
  <c r="F37"/>
  <c r="E37"/>
  <c r="F39"/>
  <c r="E39"/>
  <c r="F41"/>
  <c r="E41"/>
  <c r="F43"/>
  <c r="E43"/>
  <c r="F45"/>
  <c r="E45"/>
  <c r="F47"/>
  <c r="E47"/>
  <c r="F49"/>
  <c r="E49"/>
  <c r="F51"/>
  <c r="E51"/>
  <c r="F53"/>
  <c r="E53"/>
  <c r="F55"/>
  <c r="E55"/>
  <c r="F57"/>
  <c r="E57"/>
  <c r="F59"/>
  <c r="E59"/>
  <c r="N61"/>
  <c r="G61" s="1"/>
  <c r="V61" s="1"/>
  <c r="F61"/>
  <c r="E61"/>
  <c r="F63"/>
  <c r="E63"/>
  <c r="F65"/>
  <c r="E65"/>
  <c r="F78"/>
  <c r="E78"/>
  <c r="F80"/>
  <c r="E80"/>
  <c r="F82"/>
  <c r="E82"/>
  <c r="F84"/>
  <c r="E84"/>
  <c r="F86"/>
  <c r="E86"/>
  <c r="F88"/>
  <c r="E88"/>
  <c r="F90"/>
  <c r="E90"/>
  <c r="F92"/>
  <c r="E92"/>
  <c r="F94"/>
  <c r="E94"/>
  <c r="F96"/>
  <c r="E96"/>
  <c r="F98"/>
  <c r="E98"/>
  <c r="F100"/>
  <c r="E100"/>
  <c r="F102"/>
  <c r="E102"/>
  <c r="F104"/>
  <c r="E104"/>
  <c r="F106"/>
  <c r="E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F32"/>
  <c r="E32"/>
  <c r="F30"/>
  <c r="E30"/>
  <c r="F28"/>
  <c r="E28"/>
  <c r="F26"/>
  <c r="E26"/>
  <c r="F24"/>
  <c r="E24"/>
  <c r="F22"/>
  <c r="E22"/>
  <c r="F21"/>
  <c r="E21"/>
  <c r="F18"/>
  <c r="E18"/>
  <c r="F12"/>
  <c r="E12"/>
  <c r="F10"/>
  <c r="E10"/>
  <c r="E15"/>
  <c r="F15"/>
  <c r="E13"/>
  <c r="F13"/>
  <c r="E66"/>
  <c r="F66"/>
  <c r="E68"/>
  <c r="N68"/>
  <c r="G68" s="1"/>
  <c r="F68"/>
  <c r="E70"/>
  <c r="F70"/>
  <c r="E72"/>
  <c r="F72"/>
  <c r="E74"/>
  <c r="F74"/>
  <c r="E76"/>
  <c r="F76"/>
  <c r="F34"/>
  <c r="E34"/>
  <c r="F36"/>
  <c r="E36"/>
  <c r="F38"/>
  <c r="E38"/>
  <c r="F40"/>
  <c r="E40"/>
  <c r="F42"/>
  <c r="E42"/>
  <c r="F44"/>
  <c r="E44"/>
  <c r="F46"/>
  <c r="E46"/>
  <c r="F48"/>
  <c r="E48"/>
  <c r="F50"/>
  <c r="E50"/>
  <c r="F52"/>
  <c r="E52"/>
  <c r="F54"/>
  <c r="E54"/>
  <c r="N56"/>
  <c r="G56" s="1"/>
  <c r="V56" s="1"/>
  <c r="F56"/>
  <c r="E56"/>
  <c r="F58"/>
  <c r="E58"/>
  <c r="F60"/>
  <c r="E60"/>
  <c r="F62"/>
  <c r="E62"/>
  <c r="F64"/>
  <c r="E64"/>
  <c r="F77"/>
  <c r="E77"/>
  <c r="F79"/>
  <c r="E79"/>
  <c r="F81"/>
  <c r="E81"/>
  <c r="F83"/>
  <c r="E83"/>
  <c r="F85"/>
  <c r="E85"/>
  <c r="F87"/>
  <c r="E87"/>
  <c r="F89"/>
  <c r="E89"/>
  <c r="F91"/>
  <c r="E91"/>
  <c r="F93"/>
  <c r="E93"/>
  <c r="F95"/>
  <c r="E95"/>
  <c r="F97"/>
  <c r="E97"/>
  <c r="F99"/>
  <c r="E99"/>
  <c r="F101"/>
  <c r="E101"/>
  <c r="F103"/>
  <c r="E103"/>
  <c r="F105"/>
  <c r="E105"/>
  <c r="F107"/>
  <c r="E107"/>
  <c r="F109"/>
  <c r="E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O133" i="11"/>
  <c r="M133"/>
  <c r="N133" s="1"/>
  <c r="G133" s="1"/>
  <c r="V133" s="1"/>
  <c r="O131"/>
  <c r="M131"/>
  <c r="N131" s="1"/>
  <c r="G131" s="1"/>
  <c r="V131" s="1"/>
  <c r="O130"/>
  <c r="M130"/>
  <c r="N130" s="1"/>
  <c r="G130" s="1"/>
  <c r="V130" s="1"/>
  <c r="O129"/>
  <c r="M129"/>
  <c r="N129" s="1"/>
  <c r="G129" s="1"/>
  <c r="V129" s="1"/>
  <c r="O128"/>
  <c r="M128"/>
  <c r="N128" s="1"/>
  <c r="G128" s="1"/>
  <c r="V128" s="1"/>
  <c r="O127"/>
  <c r="M127"/>
  <c r="N127" s="1"/>
  <c r="G127" s="1"/>
  <c r="V127" s="1"/>
  <c r="O126"/>
  <c r="M126"/>
  <c r="N126" s="1"/>
  <c r="G126" s="1"/>
  <c r="V126" s="1"/>
  <c r="O125"/>
  <c r="M125"/>
  <c r="N125" s="1"/>
  <c r="G125" s="1"/>
  <c r="V125" s="1"/>
  <c r="O124"/>
  <c r="M124"/>
  <c r="N124" s="1"/>
  <c r="G124" s="1"/>
  <c r="V124" s="1"/>
  <c r="O123"/>
  <c r="M123"/>
  <c r="N123" s="1"/>
  <c r="G123" s="1"/>
  <c r="V123" s="1"/>
  <c r="O122"/>
  <c r="M122"/>
  <c r="N122" s="1"/>
  <c r="G122" s="1"/>
  <c r="V122" s="1"/>
  <c r="O121"/>
  <c r="M121"/>
  <c r="N121" s="1"/>
  <c r="G121" s="1"/>
  <c r="V121" s="1"/>
  <c r="O120"/>
  <c r="M120"/>
  <c r="N120" s="1"/>
  <c r="G120" s="1"/>
  <c r="V120" s="1"/>
  <c r="O119"/>
  <c r="M119"/>
  <c r="N119" s="1"/>
  <c r="G119" s="1"/>
  <c r="V119" s="1"/>
  <c r="O118"/>
  <c r="M118"/>
  <c r="N118" s="1"/>
  <c r="G118" s="1"/>
  <c r="V118" s="1"/>
  <c r="O117"/>
  <c r="M117"/>
  <c r="N117" s="1"/>
  <c r="G117" s="1"/>
  <c r="V117" s="1"/>
  <c r="O116"/>
  <c r="M116"/>
  <c r="N116" s="1"/>
  <c r="G116" s="1"/>
  <c r="V116" s="1"/>
  <c r="O115"/>
  <c r="M115"/>
  <c r="N115" s="1"/>
  <c r="G115" s="1"/>
  <c r="V115" s="1"/>
  <c r="O114"/>
  <c r="M114"/>
  <c r="N114" s="1"/>
  <c r="G114" s="1"/>
  <c r="V114" s="1"/>
  <c r="O113"/>
  <c r="M113"/>
  <c r="N113" s="1"/>
  <c r="G113" s="1"/>
  <c r="V113" s="1"/>
  <c r="O112"/>
  <c r="M112"/>
  <c r="N112" s="1"/>
  <c r="G112" s="1"/>
  <c r="V112" s="1"/>
  <c r="O111"/>
  <c r="M111"/>
  <c r="N111" s="1"/>
  <c r="G111" s="1"/>
  <c r="V111" s="1"/>
  <c r="O110"/>
  <c r="M110"/>
  <c r="N110" s="1"/>
  <c r="G110" s="1"/>
  <c r="V110" s="1"/>
  <c r="O109"/>
  <c r="M109"/>
  <c r="N109" s="1"/>
  <c r="G109" s="1"/>
  <c r="V109" s="1"/>
  <c r="O132"/>
  <c r="M132"/>
  <c r="N132" s="1"/>
  <c r="G132" s="1"/>
  <c r="V132" s="1"/>
  <c r="O108"/>
  <c r="M108"/>
  <c r="N108" s="1"/>
  <c r="G108" s="1"/>
  <c r="V108" s="1"/>
  <c r="O107"/>
  <c r="M107"/>
  <c r="N107" s="1"/>
  <c r="G107" s="1"/>
  <c r="V107" s="1"/>
  <c r="O106"/>
  <c r="M106"/>
  <c r="N106" s="1"/>
  <c r="G106" s="1"/>
  <c r="V106" s="1"/>
  <c r="O105"/>
  <c r="M105"/>
  <c r="N105" s="1"/>
  <c r="G105" s="1"/>
  <c r="V105" s="1"/>
  <c r="O104"/>
  <c r="M104"/>
  <c r="N104" s="1"/>
  <c r="G104" s="1"/>
  <c r="V104" s="1"/>
  <c r="O103"/>
  <c r="M103"/>
  <c r="N103" s="1"/>
  <c r="G103" s="1"/>
  <c r="V103" s="1"/>
  <c r="O102"/>
  <c r="M102"/>
  <c r="N102" s="1"/>
  <c r="G102" s="1"/>
  <c r="V102" s="1"/>
  <c r="O101"/>
  <c r="M101"/>
  <c r="N101" s="1"/>
  <c r="G101" s="1"/>
  <c r="V101" s="1"/>
  <c r="O100"/>
  <c r="M100"/>
  <c r="N100" s="1"/>
  <c r="G100" s="1"/>
  <c r="V100" s="1"/>
  <c r="O99"/>
  <c r="M99"/>
  <c r="N99" s="1"/>
  <c r="G99" s="1"/>
  <c r="V99" s="1"/>
  <c r="O98"/>
  <c r="M98"/>
  <c r="N98" s="1"/>
  <c r="G98" s="1"/>
  <c r="V98" s="1"/>
  <c r="O97"/>
  <c r="M97"/>
  <c r="N97" s="1"/>
  <c r="G97" s="1"/>
  <c r="V97" s="1"/>
  <c r="O96"/>
  <c r="M96"/>
  <c r="N96" s="1"/>
  <c r="G96" s="1"/>
  <c r="V96" s="1"/>
  <c r="O95"/>
  <c r="M95"/>
  <c r="N95" s="1"/>
  <c r="G95" s="1"/>
  <c r="V95" s="1"/>
  <c r="O94"/>
  <c r="M94"/>
  <c r="N94" s="1"/>
  <c r="G94" s="1"/>
  <c r="V94" s="1"/>
  <c r="O93"/>
  <c r="M93"/>
  <c r="N93" s="1"/>
  <c r="G93" s="1"/>
  <c r="V93" s="1"/>
  <c r="O92"/>
  <c r="M92"/>
  <c r="N92" s="1"/>
  <c r="G92" s="1"/>
  <c r="V92" s="1"/>
  <c r="O91"/>
  <c r="M91"/>
  <c r="N91" s="1"/>
  <c r="G91" s="1"/>
  <c r="V91" s="1"/>
  <c r="O90"/>
  <c r="M90"/>
  <c r="N90" s="1"/>
  <c r="G90" s="1"/>
  <c r="V90" s="1"/>
  <c r="O89"/>
  <c r="M89"/>
  <c r="N89" s="1"/>
  <c r="G89" s="1"/>
  <c r="V89" s="1"/>
  <c r="O88"/>
  <c r="M88"/>
  <c r="N88" s="1"/>
  <c r="G88" s="1"/>
  <c r="V88" s="1"/>
  <c r="O87"/>
  <c r="M87"/>
  <c r="N87" s="1"/>
  <c r="G87" s="1"/>
  <c r="V87" s="1"/>
  <c r="O86"/>
  <c r="M86"/>
  <c r="N86" s="1"/>
  <c r="G86" s="1"/>
  <c r="V86" s="1"/>
  <c r="O85"/>
  <c r="M85"/>
  <c r="N85" s="1"/>
  <c r="G85" s="1"/>
  <c r="V85" s="1"/>
  <c r="O84"/>
  <c r="M84"/>
  <c r="N84" s="1"/>
  <c r="G84" s="1"/>
  <c r="V84" s="1"/>
  <c r="M83"/>
  <c r="N83" s="1"/>
  <c r="G83" s="1"/>
  <c r="V83" s="1"/>
  <c r="O82"/>
  <c r="M82"/>
  <c r="N82" s="1"/>
  <c r="G82" s="1"/>
  <c r="V82" s="1"/>
  <c r="O81"/>
  <c r="M81"/>
  <c r="N81" s="1"/>
  <c r="G81" s="1"/>
  <c r="V81" s="1"/>
  <c r="O80"/>
  <c r="M80"/>
  <c r="N80" s="1"/>
  <c r="G80" s="1"/>
  <c r="V80" s="1"/>
  <c r="O79"/>
  <c r="M79"/>
  <c r="N79" s="1"/>
  <c r="G79" s="1"/>
  <c r="V79" s="1"/>
  <c r="O78"/>
  <c r="M78"/>
  <c r="N78" s="1"/>
  <c r="G78" s="1"/>
  <c r="V78" s="1"/>
  <c r="O77"/>
  <c r="M77"/>
  <c r="N77" s="1"/>
  <c r="G77" s="1"/>
  <c r="V77" s="1"/>
  <c r="O65"/>
  <c r="M65"/>
  <c r="O64"/>
  <c r="M64"/>
  <c r="N64" s="1"/>
  <c r="G64" s="1"/>
  <c r="V64" s="1"/>
  <c r="O63"/>
  <c r="M63"/>
  <c r="N63" s="1"/>
  <c r="G63" s="1"/>
  <c r="V63" s="1"/>
  <c r="O62"/>
  <c r="M62"/>
  <c r="N62" s="1"/>
  <c r="G62" s="1"/>
  <c r="V62" s="1"/>
  <c r="O61"/>
  <c r="M61"/>
  <c r="N61" s="1"/>
  <c r="G61" s="1"/>
  <c r="V61" s="1"/>
  <c r="O60"/>
  <c r="M60"/>
  <c r="N60" s="1"/>
  <c r="G60" s="1"/>
  <c r="V60" s="1"/>
  <c r="O59"/>
  <c r="M59"/>
  <c r="N59" s="1"/>
  <c r="G59" s="1"/>
  <c r="V59" s="1"/>
  <c r="O58"/>
  <c r="M58"/>
  <c r="N58" s="1"/>
  <c r="G58" s="1"/>
  <c r="V58" s="1"/>
  <c r="O57"/>
  <c r="M57"/>
  <c r="N57" s="1"/>
  <c r="G57" s="1"/>
  <c r="V57" s="1"/>
  <c r="O56"/>
  <c r="M56"/>
  <c r="N56" s="1"/>
  <c r="G56" s="1"/>
  <c r="V56" s="1"/>
  <c r="O55"/>
  <c r="M55"/>
  <c r="N55" s="1"/>
  <c r="G55" s="1"/>
  <c r="V55" s="1"/>
  <c r="O54"/>
  <c r="M54"/>
  <c r="N54" s="1"/>
  <c r="G54" s="1"/>
  <c r="V54" s="1"/>
  <c r="O53"/>
  <c r="M53"/>
  <c r="N53" s="1"/>
  <c r="G53" s="1"/>
  <c r="V53" s="1"/>
  <c r="O52"/>
  <c r="M52"/>
  <c r="N52" s="1"/>
  <c r="G52" s="1"/>
  <c r="V52" s="1"/>
  <c r="O51"/>
  <c r="M51"/>
  <c r="N51" s="1"/>
  <c r="G51" s="1"/>
  <c r="V51" s="1"/>
  <c r="O50"/>
  <c r="M50"/>
  <c r="N50" s="1"/>
  <c r="G50" s="1"/>
  <c r="V50" s="1"/>
  <c r="O49"/>
  <c r="M49"/>
  <c r="N49" s="1"/>
  <c r="G49" s="1"/>
  <c r="V49" s="1"/>
  <c r="O48"/>
  <c r="M48"/>
  <c r="N48" s="1"/>
  <c r="G48" s="1"/>
  <c r="V48" s="1"/>
  <c r="O47"/>
  <c r="M47"/>
  <c r="N47" s="1"/>
  <c r="G47" s="1"/>
  <c r="V47" s="1"/>
  <c r="O46"/>
  <c r="M46"/>
  <c r="N46" s="1"/>
  <c r="G46" s="1"/>
  <c r="V46" s="1"/>
  <c r="O45"/>
  <c r="M45"/>
  <c r="N45" s="1"/>
  <c r="G45" s="1"/>
  <c r="V45" s="1"/>
  <c r="O44"/>
  <c r="M44"/>
  <c r="N44" s="1"/>
  <c r="G44" s="1"/>
  <c r="V44" s="1"/>
  <c r="O43"/>
  <c r="M43"/>
  <c r="N43" s="1"/>
  <c r="G43" s="1"/>
  <c r="V43" s="1"/>
  <c r="O42"/>
  <c r="M42"/>
  <c r="N42" s="1"/>
  <c r="G42" s="1"/>
  <c r="V42" s="1"/>
  <c r="O41"/>
  <c r="M41"/>
  <c r="N41" s="1"/>
  <c r="G41" s="1"/>
  <c r="V41" s="1"/>
  <c r="O40"/>
  <c r="M40"/>
  <c r="N40" s="1"/>
  <c r="G40" s="1"/>
  <c r="V40" s="1"/>
  <c r="O39"/>
  <c r="M39"/>
  <c r="N39" s="1"/>
  <c r="G39" s="1"/>
  <c r="V39" s="1"/>
  <c r="O38"/>
  <c r="M38"/>
  <c r="N38" s="1"/>
  <c r="G38" s="1"/>
  <c r="V38" s="1"/>
  <c r="O37"/>
  <c r="M37"/>
  <c r="N37" s="1"/>
  <c r="G37" s="1"/>
  <c r="V37" s="1"/>
  <c r="O36"/>
  <c r="M36"/>
  <c r="N36" s="1"/>
  <c r="G36" s="1"/>
  <c r="V36" s="1"/>
  <c r="O35"/>
  <c r="M35"/>
  <c r="N35" s="1"/>
  <c r="G35" s="1"/>
  <c r="V35" s="1"/>
  <c r="O34"/>
  <c r="M34"/>
  <c r="N34" s="1"/>
  <c r="G34" s="1"/>
  <c r="V34" s="1"/>
  <c r="O33"/>
  <c r="M33"/>
  <c r="N33" s="1"/>
  <c r="G33" s="1"/>
  <c r="V33" s="1"/>
  <c r="O32"/>
  <c r="O83"/>
  <c r="P83" s="1"/>
  <c r="O76"/>
  <c r="M76"/>
  <c r="N76" s="1"/>
  <c r="G76" s="1"/>
  <c r="V76" s="1"/>
  <c r="O75"/>
  <c r="M75"/>
  <c r="N75" s="1"/>
  <c r="G75" s="1"/>
  <c r="V75" s="1"/>
  <c r="O74"/>
  <c r="M74"/>
  <c r="N74" s="1"/>
  <c r="G74" s="1"/>
  <c r="V74" s="1"/>
  <c r="O73"/>
  <c r="M73"/>
  <c r="N73" s="1"/>
  <c r="G73" s="1"/>
  <c r="V73" s="1"/>
  <c r="O72"/>
  <c r="M72"/>
  <c r="N72" s="1"/>
  <c r="G72" s="1"/>
  <c r="V72" s="1"/>
  <c r="O71"/>
  <c r="M71"/>
  <c r="N71" s="1"/>
  <c r="G71" s="1"/>
  <c r="V71" s="1"/>
  <c r="O70"/>
  <c r="M70"/>
  <c r="N70" s="1"/>
  <c r="G70" s="1"/>
  <c r="V70" s="1"/>
  <c r="O69"/>
  <c r="M69"/>
  <c r="N69" s="1"/>
  <c r="G69" s="1"/>
  <c r="V69" s="1"/>
  <c r="O68"/>
  <c r="M68"/>
  <c r="O67"/>
  <c r="M67"/>
  <c r="N67" s="1"/>
  <c r="G67" s="1"/>
  <c r="V67" s="1"/>
  <c r="O66"/>
  <c r="M66"/>
  <c r="N66" s="1"/>
  <c r="G66" s="1"/>
  <c r="V66" s="1"/>
  <c r="O20"/>
  <c r="M20"/>
  <c r="N20" s="1"/>
  <c r="G20" s="1"/>
  <c r="V20" s="1"/>
  <c r="O14"/>
  <c r="M14"/>
  <c r="N14" s="1"/>
  <c r="G14" s="1"/>
  <c r="I14" s="1"/>
  <c r="J14" s="1"/>
  <c r="O13"/>
  <c r="M13"/>
  <c r="N13" s="1"/>
  <c r="G13" s="1"/>
  <c r="I13" s="1"/>
  <c r="J13" s="1"/>
  <c r="M32"/>
  <c r="N32" s="1"/>
  <c r="G32" s="1"/>
  <c r="O31"/>
  <c r="M31"/>
  <c r="N31" s="1"/>
  <c r="G31" s="1"/>
  <c r="V31" s="1"/>
  <c r="O30"/>
  <c r="M30"/>
  <c r="N30" s="1"/>
  <c r="G30" s="1"/>
  <c r="V30" s="1"/>
  <c r="O29"/>
  <c r="M29"/>
  <c r="N29" s="1"/>
  <c r="G29" s="1"/>
  <c r="O28"/>
  <c r="M28"/>
  <c r="N28" s="1"/>
  <c r="G28" s="1"/>
  <c r="O27"/>
  <c r="M27"/>
  <c r="N27" s="1"/>
  <c r="G27" s="1"/>
  <c r="V27" s="1"/>
  <c r="O26"/>
  <c r="M26"/>
  <c r="N26" s="1"/>
  <c r="G26" s="1"/>
  <c r="V26" s="1"/>
  <c r="O25"/>
  <c r="M25"/>
  <c r="N25" s="1"/>
  <c r="G25" s="1"/>
  <c r="O24"/>
  <c r="M24"/>
  <c r="N24" s="1"/>
  <c r="G24" s="1"/>
  <c r="O23"/>
  <c r="M23"/>
  <c r="N23" s="1"/>
  <c r="G23" s="1"/>
  <c r="V23" s="1"/>
  <c r="O22"/>
  <c r="M22"/>
  <c r="N22" s="1"/>
  <c r="G22" s="1"/>
  <c r="V22" s="1"/>
  <c r="O21"/>
  <c r="M21"/>
  <c r="N21" s="1"/>
  <c r="G21" s="1"/>
  <c r="O19"/>
  <c r="M19"/>
  <c r="N19" s="1"/>
  <c r="G19" s="1"/>
  <c r="V19" s="1"/>
  <c r="O18"/>
  <c r="M18"/>
  <c r="N18" s="1"/>
  <c r="G18" s="1"/>
  <c r="V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F32"/>
  <c r="E32"/>
  <c r="F30"/>
  <c r="E30"/>
  <c r="F28"/>
  <c r="E28"/>
  <c r="F26"/>
  <c r="E26"/>
  <c r="F24"/>
  <c r="E24"/>
  <c r="F22"/>
  <c r="E22"/>
  <c r="F21"/>
  <c r="E21"/>
  <c r="F18"/>
  <c r="E18"/>
  <c r="F12"/>
  <c r="E12"/>
  <c r="F10"/>
  <c r="E10"/>
  <c r="E20"/>
  <c r="F20"/>
  <c r="E16"/>
  <c r="F16"/>
  <c r="E14"/>
  <c r="F14"/>
  <c r="E34"/>
  <c r="F34"/>
  <c r="E36"/>
  <c r="F36"/>
  <c r="E38"/>
  <c r="F38"/>
  <c r="E40"/>
  <c r="F40"/>
  <c r="E42"/>
  <c r="F42"/>
  <c r="E44"/>
  <c r="F44"/>
  <c r="E46"/>
  <c r="F46"/>
  <c r="E48"/>
  <c r="F48"/>
  <c r="E50"/>
  <c r="F50"/>
  <c r="E52"/>
  <c r="F52"/>
  <c r="E54"/>
  <c r="F54"/>
  <c r="E56"/>
  <c r="F56"/>
  <c r="E58"/>
  <c r="F58"/>
  <c r="E60"/>
  <c r="F60"/>
  <c r="E62"/>
  <c r="F62"/>
  <c r="E64"/>
  <c r="F64"/>
  <c r="E77"/>
  <c r="F77"/>
  <c r="E79"/>
  <c r="F79"/>
  <c r="E81"/>
  <c r="F81"/>
  <c r="E83"/>
  <c r="F83"/>
  <c r="F67"/>
  <c r="E67"/>
  <c r="F69"/>
  <c r="E69"/>
  <c r="F71"/>
  <c r="E71"/>
  <c r="F73"/>
  <c r="E73"/>
  <c r="F75"/>
  <c r="E75"/>
  <c r="F84"/>
  <c r="E84"/>
  <c r="F86"/>
  <c r="E86"/>
  <c r="F88"/>
  <c r="E88"/>
  <c r="F90"/>
  <c r="E90"/>
  <c r="F92"/>
  <c r="E92"/>
  <c r="F94"/>
  <c r="E94"/>
  <c r="F96"/>
  <c r="E96"/>
  <c r="F98"/>
  <c r="E98"/>
  <c r="F100"/>
  <c r="E100"/>
  <c r="F102"/>
  <c r="E102"/>
  <c r="F104"/>
  <c r="E104"/>
  <c r="F106"/>
  <c r="E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F31"/>
  <c r="E31"/>
  <c r="F29"/>
  <c r="E29"/>
  <c r="F27"/>
  <c r="E27"/>
  <c r="F25"/>
  <c r="E25"/>
  <c r="F23"/>
  <c r="E23"/>
  <c r="F19"/>
  <c r="E19"/>
  <c r="F17"/>
  <c r="E17"/>
  <c r="F11"/>
  <c r="E11"/>
  <c r="F9"/>
  <c r="E9"/>
  <c r="E15"/>
  <c r="F15"/>
  <c r="E13"/>
  <c r="F13"/>
  <c r="E33"/>
  <c r="F33"/>
  <c r="E35"/>
  <c r="F35"/>
  <c r="E37"/>
  <c r="F37"/>
  <c r="E39"/>
  <c r="F39"/>
  <c r="E41"/>
  <c r="F41"/>
  <c r="E43"/>
  <c r="F43"/>
  <c r="E45"/>
  <c r="F45"/>
  <c r="E47"/>
  <c r="F47"/>
  <c r="E49"/>
  <c r="F49"/>
  <c r="E51"/>
  <c r="F51"/>
  <c r="E53"/>
  <c r="F53"/>
  <c r="E55"/>
  <c r="F55"/>
  <c r="E57"/>
  <c r="F57"/>
  <c r="E59"/>
  <c r="F59"/>
  <c r="E61"/>
  <c r="F61"/>
  <c r="E63"/>
  <c r="F63"/>
  <c r="E65"/>
  <c r="N65"/>
  <c r="G65" s="1"/>
  <c r="V65" s="1"/>
  <c r="F65"/>
  <c r="E78"/>
  <c r="F78"/>
  <c r="E80"/>
  <c r="F80"/>
  <c r="E82"/>
  <c r="F82"/>
  <c r="F66"/>
  <c r="E66"/>
  <c r="N68"/>
  <c r="G68" s="1"/>
  <c r="V68" s="1"/>
  <c r="F68"/>
  <c r="E68"/>
  <c r="F70"/>
  <c r="E70"/>
  <c r="F72"/>
  <c r="E72"/>
  <c r="F74"/>
  <c r="E74"/>
  <c r="F76"/>
  <c r="E76"/>
  <c r="F85"/>
  <c r="E85"/>
  <c r="F87"/>
  <c r="E87"/>
  <c r="F89"/>
  <c r="E89"/>
  <c r="F91"/>
  <c r="E91"/>
  <c r="F93"/>
  <c r="E93"/>
  <c r="F95"/>
  <c r="E95"/>
  <c r="F97"/>
  <c r="E97"/>
  <c r="F99"/>
  <c r="E99"/>
  <c r="F101"/>
  <c r="E101"/>
  <c r="F103"/>
  <c r="E103"/>
  <c r="F105"/>
  <c r="E105"/>
  <c r="F107"/>
  <c r="E107"/>
  <c r="E109"/>
  <c r="F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R108" i="10"/>
  <c r="T108" s="1"/>
  <c r="K108"/>
  <c r="H108" s="1"/>
  <c r="Q108"/>
  <c r="S108" s="1"/>
  <c r="I108"/>
  <c r="R83"/>
  <c r="T83" s="1"/>
  <c r="Q83"/>
  <c r="S83" s="1"/>
  <c r="K83"/>
  <c r="H83" s="1"/>
  <c r="F15"/>
  <c r="E15"/>
  <c r="F13"/>
  <c r="E13"/>
  <c r="E66"/>
  <c r="F66"/>
  <c r="E68"/>
  <c r="F68"/>
  <c r="E70"/>
  <c r="F70"/>
  <c r="E72"/>
  <c r="F72"/>
  <c r="E74"/>
  <c r="F74"/>
  <c r="E76"/>
  <c r="F76"/>
  <c r="F34"/>
  <c r="E34"/>
  <c r="F36"/>
  <c r="E36"/>
  <c r="F38"/>
  <c r="E38"/>
  <c r="F40"/>
  <c r="E40"/>
  <c r="F42"/>
  <c r="E42"/>
  <c r="F44"/>
  <c r="E44"/>
  <c r="F46"/>
  <c r="E46"/>
  <c r="F48"/>
  <c r="E48"/>
  <c r="F50"/>
  <c r="E50"/>
  <c r="F52"/>
  <c r="E52"/>
  <c r="F54"/>
  <c r="E54"/>
  <c r="F56"/>
  <c r="E56"/>
  <c r="F58"/>
  <c r="E58"/>
  <c r="F60"/>
  <c r="E60"/>
  <c r="F62"/>
  <c r="E62"/>
  <c r="F64"/>
  <c r="E64"/>
  <c r="F77"/>
  <c r="E77"/>
  <c r="F79"/>
  <c r="E79"/>
  <c r="F81"/>
  <c r="E81"/>
  <c r="F83"/>
  <c r="E83"/>
  <c r="F85"/>
  <c r="E85"/>
  <c r="F87"/>
  <c r="E87"/>
  <c r="F89"/>
  <c r="E89"/>
  <c r="F91"/>
  <c r="E91"/>
  <c r="F93"/>
  <c r="E93"/>
  <c r="F95"/>
  <c r="E95"/>
  <c r="F97"/>
  <c r="E97"/>
  <c r="F99"/>
  <c r="E99"/>
  <c r="F101"/>
  <c r="E101"/>
  <c r="F103"/>
  <c r="E103"/>
  <c r="F105"/>
  <c r="E105"/>
  <c r="F107"/>
  <c r="E107"/>
  <c r="E109"/>
  <c r="F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E31"/>
  <c r="F31"/>
  <c r="E29"/>
  <c r="F29"/>
  <c r="E27"/>
  <c r="F27"/>
  <c r="E25"/>
  <c r="F25"/>
  <c r="E23"/>
  <c r="F23"/>
  <c r="E21"/>
  <c r="F21"/>
  <c r="E19"/>
  <c r="F19"/>
  <c r="E17"/>
  <c r="F17"/>
  <c r="E11"/>
  <c r="F11"/>
  <c r="E9"/>
  <c r="F9"/>
  <c r="V83"/>
  <c r="V108"/>
  <c r="I83"/>
  <c r="F20"/>
  <c r="E20"/>
  <c r="F16"/>
  <c r="E16"/>
  <c r="F14"/>
  <c r="E14"/>
  <c r="E67"/>
  <c r="F67"/>
  <c r="E69"/>
  <c r="F69"/>
  <c r="E71"/>
  <c r="F71"/>
  <c r="E73"/>
  <c r="F73"/>
  <c r="E75"/>
  <c r="F75"/>
  <c r="F33"/>
  <c r="E33"/>
  <c r="F35"/>
  <c r="E35"/>
  <c r="F37"/>
  <c r="E37"/>
  <c r="F39"/>
  <c r="E39"/>
  <c r="F41"/>
  <c r="E41"/>
  <c r="F43"/>
  <c r="E43"/>
  <c r="F45"/>
  <c r="E45"/>
  <c r="F47"/>
  <c r="E47"/>
  <c r="F49"/>
  <c r="E49"/>
  <c r="F51"/>
  <c r="E51"/>
  <c r="F53"/>
  <c r="E53"/>
  <c r="F55"/>
  <c r="E55"/>
  <c r="F57"/>
  <c r="E57"/>
  <c r="F59"/>
  <c r="E59"/>
  <c r="F61"/>
  <c r="E61"/>
  <c r="F63"/>
  <c r="E63"/>
  <c r="F65"/>
  <c r="E65"/>
  <c r="F78"/>
  <c r="E78"/>
  <c r="F80"/>
  <c r="E80"/>
  <c r="F82"/>
  <c r="E82"/>
  <c r="F84"/>
  <c r="E84"/>
  <c r="F86"/>
  <c r="E86"/>
  <c r="F88"/>
  <c r="E88"/>
  <c r="F90"/>
  <c r="E90"/>
  <c r="F92"/>
  <c r="E92"/>
  <c r="F94"/>
  <c r="E94"/>
  <c r="F96"/>
  <c r="E96"/>
  <c r="F98"/>
  <c r="E98"/>
  <c r="F100"/>
  <c r="E100"/>
  <c r="F102"/>
  <c r="E102"/>
  <c r="F104"/>
  <c r="E104"/>
  <c r="F106"/>
  <c r="E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E30"/>
  <c r="F30"/>
  <c r="E28"/>
  <c r="F28"/>
  <c r="E26"/>
  <c r="F26"/>
  <c r="E24"/>
  <c r="F24"/>
  <c r="E22"/>
  <c r="F22"/>
  <c r="E18"/>
  <c r="F18"/>
  <c r="E12"/>
  <c r="F12"/>
  <c r="E10"/>
  <c r="F10"/>
  <c r="O133"/>
  <c r="M133"/>
  <c r="N133" s="1"/>
  <c r="G133" s="1"/>
  <c r="V133" s="1"/>
  <c r="O131"/>
  <c r="M131"/>
  <c r="N131" s="1"/>
  <c r="G131" s="1"/>
  <c r="O130"/>
  <c r="M130"/>
  <c r="N130" s="1"/>
  <c r="G130" s="1"/>
  <c r="V130" s="1"/>
  <c r="O129"/>
  <c r="M129"/>
  <c r="N129" s="1"/>
  <c r="G129" s="1"/>
  <c r="O128"/>
  <c r="M128"/>
  <c r="N128" s="1"/>
  <c r="G128" s="1"/>
  <c r="V128" s="1"/>
  <c r="O127"/>
  <c r="M127"/>
  <c r="N127" s="1"/>
  <c r="G127" s="1"/>
  <c r="O126"/>
  <c r="M126"/>
  <c r="N126" s="1"/>
  <c r="G126" s="1"/>
  <c r="V126" s="1"/>
  <c r="O125"/>
  <c r="M125"/>
  <c r="N125" s="1"/>
  <c r="G125" s="1"/>
  <c r="O124"/>
  <c r="M124"/>
  <c r="N124" s="1"/>
  <c r="G124" s="1"/>
  <c r="V124" s="1"/>
  <c r="O123"/>
  <c r="M123"/>
  <c r="N123" s="1"/>
  <c r="G123" s="1"/>
  <c r="O122"/>
  <c r="M122"/>
  <c r="N122" s="1"/>
  <c r="G122" s="1"/>
  <c r="O121"/>
  <c r="M121"/>
  <c r="N121" s="1"/>
  <c r="G121" s="1"/>
  <c r="O120"/>
  <c r="M120"/>
  <c r="N120" s="1"/>
  <c r="G120" s="1"/>
  <c r="V120" s="1"/>
  <c r="O119"/>
  <c r="M119"/>
  <c r="N119" s="1"/>
  <c r="G119" s="1"/>
  <c r="O118"/>
  <c r="M118"/>
  <c r="N118" s="1"/>
  <c r="G118" s="1"/>
  <c r="V118" s="1"/>
  <c r="O117"/>
  <c r="M117"/>
  <c r="N117" s="1"/>
  <c r="G117" s="1"/>
  <c r="O116"/>
  <c r="M116"/>
  <c r="N116" s="1"/>
  <c r="G116" s="1"/>
  <c r="V116" s="1"/>
  <c r="O115"/>
  <c r="M115"/>
  <c r="N115" s="1"/>
  <c r="G115" s="1"/>
  <c r="O114"/>
  <c r="M114"/>
  <c r="N114" s="1"/>
  <c r="G114" s="1"/>
  <c r="V114" s="1"/>
  <c r="O113"/>
  <c r="M113"/>
  <c r="N113" s="1"/>
  <c r="G113" s="1"/>
  <c r="O112"/>
  <c r="M112"/>
  <c r="N112" s="1"/>
  <c r="G112" s="1"/>
  <c r="V112" s="1"/>
  <c r="O111"/>
  <c r="M111"/>
  <c r="N111" s="1"/>
  <c r="G111" s="1"/>
  <c r="O110"/>
  <c r="M110"/>
  <c r="N110" s="1"/>
  <c r="G110" s="1"/>
  <c r="V110" s="1"/>
  <c r="O109"/>
  <c r="M109"/>
  <c r="N109" s="1"/>
  <c r="G109" s="1"/>
  <c r="O132"/>
  <c r="M132"/>
  <c r="N132" s="1"/>
  <c r="G132" s="1"/>
  <c r="V132" s="1"/>
  <c r="O108"/>
  <c r="P108" s="1"/>
  <c r="O107"/>
  <c r="M107"/>
  <c r="N107" s="1"/>
  <c r="G107" s="1"/>
  <c r="V107" s="1"/>
  <c r="O106"/>
  <c r="M106"/>
  <c r="N106" s="1"/>
  <c r="G106" s="1"/>
  <c r="O105"/>
  <c r="M105"/>
  <c r="N105" s="1"/>
  <c r="G105" s="1"/>
  <c r="V105" s="1"/>
  <c r="O104"/>
  <c r="M104"/>
  <c r="N104" s="1"/>
  <c r="G104" s="1"/>
  <c r="V104" s="1"/>
  <c r="O103"/>
  <c r="M103"/>
  <c r="N103" s="1"/>
  <c r="G103" s="1"/>
  <c r="V103" s="1"/>
  <c r="O102"/>
  <c r="M102"/>
  <c r="N102" s="1"/>
  <c r="G102" s="1"/>
  <c r="O101"/>
  <c r="M101"/>
  <c r="N101" s="1"/>
  <c r="G101" s="1"/>
  <c r="V101" s="1"/>
  <c r="O100"/>
  <c r="M100"/>
  <c r="N100" s="1"/>
  <c r="G100" s="1"/>
  <c r="V100" s="1"/>
  <c r="O99"/>
  <c r="M99"/>
  <c r="N99" s="1"/>
  <c r="G99" s="1"/>
  <c r="V99" s="1"/>
  <c r="O98"/>
  <c r="M98"/>
  <c r="N98" s="1"/>
  <c r="G98" s="1"/>
  <c r="O97"/>
  <c r="M97"/>
  <c r="N97" s="1"/>
  <c r="G97" s="1"/>
  <c r="V97" s="1"/>
  <c r="O96"/>
  <c r="M96"/>
  <c r="N96" s="1"/>
  <c r="G96" s="1"/>
  <c r="V96" s="1"/>
  <c r="O95"/>
  <c r="M95"/>
  <c r="N95" s="1"/>
  <c r="G95" s="1"/>
  <c r="V95" s="1"/>
  <c r="O94"/>
  <c r="M94"/>
  <c r="N94" s="1"/>
  <c r="G94" s="1"/>
  <c r="O93"/>
  <c r="M93"/>
  <c r="N93" s="1"/>
  <c r="G93" s="1"/>
  <c r="V93" s="1"/>
  <c r="O92"/>
  <c r="M92"/>
  <c r="N92" s="1"/>
  <c r="G92" s="1"/>
  <c r="V92" s="1"/>
  <c r="O91"/>
  <c r="M91"/>
  <c r="N91" s="1"/>
  <c r="G91" s="1"/>
  <c r="V91" s="1"/>
  <c r="O90"/>
  <c r="M90"/>
  <c r="N90" s="1"/>
  <c r="G90" s="1"/>
  <c r="O89"/>
  <c r="M89"/>
  <c r="N89" s="1"/>
  <c r="G89" s="1"/>
  <c r="V89" s="1"/>
  <c r="O88"/>
  <c r="M88"/>
  <c r="N88" s="1"/>
  <c r="G88" s="1"/>
  <c r="V88" s="1"/>
  <c r="O87"/>
  <c r="M87"/>
  <c r="N87" s="1"/>
  <c r="G87" s="1"/>
  <c r="O86"/>
  <c r="M86"/>
  <c r="N86" s="1"/>
  <c r="G86" s="1"/>
  <c r="O85"/>
  <c r="M85"/>
  <c r="N85" s="1"/>
  <c r="G85" s="1"/>
  <c r="V85" s="1"/>
  <c r="O84"/>
  <c r="O83"/>
  <c r="P83" s="1"/>
  <c r="O76"/>
  <c r="M76"/>
  <c r="N76" s="1"/>
  <c r="G76" s="1"/>
  <c r="O75"/>
  <c r="M75"/>
  <c r="N75" s="1"/>
  <c r="G75" s="1"/>
  <c r="O74"/>
  <c r="M74"/>
  <c r="N74" s="1"/>
  <c r="G74" s="1"/>
  <c r="O73"/>
  <c r="M73"/>
  <c r="N73" s="1"/>
  <c r="G73" s="1"/>
  <c r="O72"/>
  <c r="M72"/>
  <c r="N72" s="1"/>
  <c r="G72" s="1"/>
  <c r="O71"/>
  <c r="M71"/>
  <c r="N71" s="1"/>
  <c r="G71" s="1"/>
  <c r="O70"/>
  <c r="M70"/>
  <c r="N70" s="1"/>
  <c r="G70" s="1"/>
  <c r="O69"/>
  <c r="M69"/>
  <c r="N69" s="1"/>
  <c r="G69" s="1"/>
  <c r="O68"/>
  <c r="M68"/>
  <c r="N68" s="1"/>
  <c r="G68" s="1"/>
  <c r="O67"/>
  <c r="M67"/>
  <c r="N67" s="1"/>
  <c r="G67" s="1"/>
  <c r="O66"/>
  <c r="M66"/>
  <c r="N66" s="1"/>
  <c r="G66" s="1"/>
  <c r="M84"/>
  <c r="N84" s="1"/>
  <c r="G84" s="1"/>
  <c r="V84" s="1"/>
  <c r="O82"/>
  <c r="M82"/>
  <c r="N82" s="1"/>
  <c r="G82" s="1"/>
  <c r="V82" s="1"/>
  <c r="O81"/>
  <c r="M81"/>
  <c r="N81" s="1"/>
  <c r="G81" s="1"/>
  <c r="O80"/>
  <c r="M80"/>
  <c r="N80" s="1"/>
  <c r="G80" s="1"/>
  <c r="V80" s="1"/>
  <c r="O79"/>
  <c r="M79"/>
  <c r="N79" s="1"/>
  <c r="G79" s="1"/>
  <c r="O78"/>
  <c r="M78"/>
  <c r="N78" s="1"/>
  <c r="G78" s="1"/>
  <c r="V78" s="1"/>
  <c r="O77"/>
  <c r="M77"/>
  <c r="N77" s="1"/>
  <c r="G77" s="1"/>
  <c r="O65"/>
  <c r="M65"/>
  <c r="N65" s="1"/>
  <c r="G65" s="1"/>
  <c r="O64"/>
  <c r="M64"/>
  <c r="N64" s="1"/>
  <c r="G64" s="1"/>
  <c r="O63"/>
  <c r="M63"/>
  <c r="N63" s="1"/>
  <c r="G63" s="1"/>
  <c r="O62"/>
  <c r="M62"/>
  <c r="N62" s="1"/>
  <c r="G62" s="1"/>
  <c r="O61"/>
  <c r="M61"/>
  <c r="N61" s="1"/>
  <c r="G61" s="1"/>
  <c r="O60"/>
  <c r="M60"/>
  <c r="N60" s="1"/>
  <c r="G60" s="1"/>
  <c r="O59"/>
  <c r="M59"/>
  <c r="N59" s="1"/>
  <c r="G59" s="1"/>
  <c r="O58"/>
  <c r="M58"/>
  <c r="N58" s="1"/>
  <c r="G58" s="1"/>
  <c r="O57"/>
  <c r="M57"/>
  <c r="N57" s="1"/>
  <c r="G57" s="1"/>
  <c r="O56"/>
  <c r="M56"/>
  <c r="N56" s="1"/>
  <c r="G56" s="1"/>
  <c r="O55"/>
  <c r="M55"/>
  <c r="N55" s="1"/>
  <c r="G55" s="1"/>
  <c r="O54"/>
  <c r="M54"/>
  <c r="N54" s="1"/>
  <c r="G54" s="1"/>
  <c r="O53"/>
  <c r="M53"/>
  <c r="N53" s="1"/>
  <c r="G53" s="1"/>
  <c r="O52"/>
  <c r="M52"/>
  <c r="N52" s="1"/>
  <c r="G52" s="1"/>
  <c r="O51"/>
  <c r="M51"/>
  <c r="N51" s="1"/>
  <c r="G51" s="1"/>
  <c r="O50"/>
  <c r="M50"/>
  <c r="N50" s="1"/>
  <c r="G50" s="1"/>
  <c r="O49"/>
  <c r="M49"/>
  <c r="N49" s="1"/>
  <c r="G49" s="1"/>
  <c r="O48"/>
  <c r="M48"/>
  <c r="N48" s="1"/>
  <c r="G48" s="1"/>
  <c r="O47"/>
  <c r="M47"/>
  <c r="N47" s="1"/>
  <c r="G47" s="1"/>
  <c r="O46"/>
  <c r="M46"/>
  <c r="N46" s="1"/>
  <c r="G46" s="1"/>
  <c r="O45"/>
  <c r="M45"/>
  <c r="N45" s="1"/>
  <c r="G45" s="1"/>
  <c r="O44"/>
  <c r="M44"/>
  <c r="N44" s="1"/>
  <c r="G44" s="1"/>
  <c r="O43"/>
  <c r="M43"/>
  <c r="N43" s="1"/>
  <c r="G43" s="1"/>
  <c r="O42"/>
  <c r="M42"/>
  <c r="N42" s="1"/>
  <c r="G42" s="1"/>
  <c r="O41"/>
  <c r="M41"/>
  <c r="N41" s="1"/>
  <c r="G41" s="1"/>
  <c r="O40"/>
  <c r="M40"/>
  <c r="N40" s="1"/>
  <c r="G40" s="1"/>
  <c r="O39"/>
  <c r="M39"/>
  <c r="N39" s="1"/>
  <c r="G39" s="1"/>
  <c r="O38"/>
  <c r="M38"/>
  <c r="N38" s="1"/>
  <c r="G38" s="1"/>
  <c r="O37"/>
  <c r="M37"/>
  <c r="N37" s="1"/>
  <c r="G37" s="1"/>
  <c r="O36"/>
  <c r="M36"/>
  <c r="N36" s="1"/>
  <c r="G36" s="1"/>
  <c r="O35"/>
  <c r="M35"/>
  <c r="N35" s="1"/>
  <c r="G35" s="1"/>
  <c r="O34"/>
  <c r="M34"/>
  <c r="N34" s="1"/>
  <c r="G34" s="1"/>
  <c r="O33"/>
  <c r="M33"/>
  <c r="N33" s="1"/>
  <c r="G33" s="1"/>
  <c r="O32"/>
  <c r="M32"/>
  <c r="N32" s="1"/>
  <c r="G32" s="1"/>
  <c r="O31"/>
  <c r="M31"/>
  <c r="N31" s="1"/>
  <c r="G31" s="1"/>
  <c r="O30"/>
  <c r="M30"/>
  <c r="N30" s="1"/>
  <c r="G30" s="1"/>
  <c r="O29"/>
  <c r="M29"/>
  <c r="N29" s="1"/>
  <c r="G29" s="1"/>
  <c r="O28"/>
  <c r="M28"/>
  <c r="N28" s="1"/>
  <c r="G28" s="1"/>
  <c r="O27"/>
  <c r="M27"/>
  <c r="N27" s="1"/>
  <c r="G27" s="1"/>
  <c r="O26"/>
  <c r="M26"/>
  <c r="N26" s="1"/>
  <c r="G26" s="1"/>
  <c r="O25"/>
  <c r="M25"/>
  <c r="N25" s="1"/>
  <c r="G25" s="1"/>
  <c r="O24"/>
  <c r="M24"/>
  <c r="N24" s="1"/>
  <c r="G24" s="1"/>
  <c r="O23"/>
  <c r="M23"/>
  <c r="N23" s="1"/>
  <c r="G23" s="1"/>
  <c r="O22"/>
  <c r="M22"/>
  <c r="N22" s="1"/>
  <c r="G22" s="1"/>
  <c r="O21"/>
  <c r="M21"/>
  <c r="N21" s="1"/>
  <c r="G21" s="1"/>
  <c r="O19"/>
  <c r="M19"/>
  <c r="N19" s="1"/>
  <c r="G19" s="1"/>
  <c r="O18"/>
  <c r="M18"/>
  <c r="N18" s="1"/>
  <c r="G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O20"/>
  <c r="M20"/>
  <c r="N20" s="1"/>
  <c r="G20" s="1"/>
  <c r="O14"/>
  <c r="M14"/>
  <c r="N14" s="1"/>
  <c r="G14" s="1"/>
  <c r="I14" s="1"/>
  <c r="J14" s="1"/>
  <c r="O13"/>
  <c r="M13"/>
  <c r="N13" s="1"/>
  <c r="G13" s="1"/>
  <c r="I13" s="1"/>
  <c r="J13" s="1"/>
  <c r="V87"/>
  <c r="V122"/>
  <c r="F20" i="9"/>
  <c r="E20"/>
  <c r="F16"/>
  <c r="E16"/>
  <c r="F14"/>
  <c r="E14"/>
  <c r="E30"/>
  <c r="F30"/>
  <c r="E32"/>
  <c r="F32"/>
  <c r="E34"/>
  <c r="F34"/>
  <c r="E36"/>
  <c r="F36"/>
  <c r="E38"/>
  <c r="F38"/>
  <c r="E40"/>
  <c r="F40"/>
  <c r="E42"/>
  <c r="F42"/>
  <c r="E44"/>
  <c r="F44"/>
  <c r="E46"/>
  <c r="F46"/>
  <c r="E48"/>
  <c r="F48"/>
  <c r="E50"/>
  <c r="F50"/>
  <c r="E52"/>
  <c r="F52"/>
  <c r="E54"/>
  <c r="F54"/>
  <c r="E56"/>
  <c r="F56"/>
  <c r="E58"/>
  <c r="F58"/>
  <c r="E60"/>
  <c r="F60"/>
  <c r="E62"/>
  <c r="F62"/>
  <c r="E64"/>
  <c r="F64"/>
  <c r="E77"/>
  <c r="F77"/>
  <c r="E79"/>
  <c r="F79"/>
  <c r="F66"/>
  <c r="E66"/>
  <c r="F68"/>
  <c r="E68"/>
  <c r="F70"/>
  <c r="E70"/>
  <c r="F72"/>
  <c r="E72"/>
  <c r="F74"/>
  <c r="E74"/>
  <c r="F76"/>
  <c r="E76"/>
  <c r="E82"/>
  <c r="F82"/>
  <c r="E84"/>
  <c r="F84"/>
  <c r="E86"/>
  <c r="F86"/>
  <c r="E88"/>
  <c r="F88"/>
  <c r="E90"/>
  <c r="F90"/>
  <c r="E92"/>
  <c r="F92"/>
  <c r="E94"/>
  <c r="F94"/>
  <c r="E96"/>
  <c r="F96"/>
  <c r="E98"/>
  <c r="F98"/>
  <c r="E100"/>
  <c r="F100"/>
  <c r="E102"/>
  <c r="F102"/>
  <c r="E104"/>
  <c r="F104"/>
  <c r="E106"/>
  <c r="F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E26"/>
  <c r="F26"/>
  <c r="E24"/>
  <c r="F24"/>
  <c r="E22"/>
  <c r="F22"/>
  <c r="E18"/>
  <c r="F18"/>
  <c r="E12"/>
  <c r="F12"/>
  <c r="E10"/>
  <c r="F10"/>
  <c r="F15"/>
  <c r="E15"/>
  <c r="F13"/>
  <c r="E13"/>
  <c r="E29"/>
  <c r="F29"/>
  <c r="E31"/>
  <c r="F31"/>
  <c r="E33"/>
  <c r="F33"/>
  <c r="E35"/>
  <c r="F35"/>
  <c r="E37"/>
  <c r="F37"/>
  <c r="E39"/>
  <c r="F39"/>
  <c r="E41"/>
  <c r="F41"/>
  <c r="E43"/>
  <c r="F43"/>
  <c r="E45"/>
  <c r="F45"/>
  <c r="E47"/>
  <c r="F47"/>
  <c r="E49"/>
  <c r="F49"/>
  <c r="E51"/>
  <c r="F51"/>
  <c r="E53"/>
  <c r="F53"/>
  <c r="E55"/>
  <c r="F55"/>
  <c r="E57"/>
  <c r="F57"/>
  <c r="E59"/>
  <c r="F59"/>
  <c r="E61"/>
  <c r="F61"/>
  <c r="E63"/>
  <c r="F63"/>
  <c r="E65"/>
  <c r="F65"/>
  <c r="E78"/>
  <c r="F78"/>
  <c r="F80"/>
  <c r="E80"/>
  <c r="F67"/>
  <c r="E67"/>
  <c r="F69"/>
  <c r="E69"/>
  <c r="F71"/>
  <c r="E71"/>
  <c r="F73"/>
  <c r="E73"/>
  <c r="F75"/>
  <c r="E75"/>
  <c r="E81"/>
  <c r="F81"/>
  <c r="E83"/>
  <c r="F83"/>
  <c r="E85"/>
  <c r="F85"/>
  <c r="E87"/>
  <c r="F87"/>
  <c r="E89"/>
  <c r="F89"/>
  <c r="E91"/>
  <c r="F91"/>
  <c r="E93"/>
  <c r="F93"/>
  <c r="E95"/>
  <c r="F95"/>
  <c r="E97"/>
  <c r="F97"/>
  <c r="E99"/>
  <c r="F99"/>
  <c r="E101"/>
  <c r="F101"/>
  <c r="E103"/>
  <c r="F103"/>
  <c r="E105"/>
  <c r="F105"/>
  <c r="E107"/>
  <c r="F107"/>
  <c r="F109"/>
  <c r="E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E27"/>
  <c r="F27"/>
  <c r="E25"/>
  <c r="F25"/>
  <c r="E23"/>
  <c r="F23"/>
  <c r="E21"/>
  <c r="F21"/>
  <c r="E19"/>
  <c r="F19"/>
  <c r="E17"/>
  <c r="F17"/>
  <c r="E11"/>
  <c r="F11"/>
  <c r="E9"/>
  <c r="F9"/>
  <c r="O133"/>
  <c r="M133"/>
  <c r="N133" s="1"/>
  <c r="G133" s="1"/>
  <c r="O131"/>
  <c r="M131"/>
  <c r="N131" s="1"/>
  <c r="G131" s="1"/>
  <c r="V131" s="1"/>
  <c r="O130"/>
  <c r="M130"/>
  <c r="N130" s="1"/>
  <c r="G130" s="1"/>
  <c r="V130" s="1"/>
  <c r="O129"/>
  <c r="M129"/>
  <c r="N129" s="1"/>
  <c r="G129" s="1"/>
  <c r="V129" s="1"/>
  <c r="O128"/>
  <c r="M128"/>
  <c r="N128" s="1"/>
  <c r="G128" s="1"/>
  <c r="O127"/>
  <c r="M127"/>
  <c r="N127" s="1"/>
  <c r="G127" s="1"/>
  <c r="V127" s="1"/>
  <c r="O126"/>
  <c r="M126"/>
  <c r="N126" s="1"/>
  <c r="G126" s="1"/>
  <c r="V126" s="1"/>
  <c r="O125"/>
  <c r="M125"/>
  <c r="N125" s="1"/>
  <c r="G125" s="1"/>
  <c r="V125" s="1"/>
  <c r="O124"/>
  <c r="M124"/>
  <c r="N124" s="1"/>
  <c r="G124" s="1"/>
  <c r="O123"/>
  <c r="M123"/>
  <c r="N123" s="1"/>
  <c r="G123" s="1"/>
  <c r="V123" s="1"/>
  <c r="O122"/>
  <c r="M122"/>
  <c r="N122" s="1"/>
  <c r="G122" s="1"/>
  <c r="V122" s="1"/>
  <c r="O121"/>
  <c r="M121"/>
  <c r="N121" s="1"/>
  <c r="G121" s="1"/>
  <c r="V121" s="1"/>
  <c r="O120"/>
  <c r="M120"/>
  <c r="N120" s="1"/>
  <c r="G120" s="1"/>
  <c r="O119"/>
  <c r="M119"/>
  <c r="N119" s="1"/>
  <c r="G119" s="1"/>
  <c r="V119" s="1"/>
  <c r="O118"/>
  <c r="M118"/>
  <c r="N118" s="1"/>
  <c r="G118" s="1"/>
  <c r="V118" s="1"/>
  <c r="O117"/>
  <c r="M117"/>
  <c r="N117" s="1"/>
  <c r="G117" s="1"/>
  <c r="V117" s="1"/>
  <c r="O116"/>
  <c r="M116"/>
  <c r="N116" s="1"/>
  <c r="G116" s="1"/>
  <c r="O115"/>
  <c r="M115"/>
  <c r="N115" s="1"/>
  <c r="G115" s="1"/>
  <c r="V115" s="1"/>
  <c r="O114"/>
  <c r="M114"/>
  <c r="N114" s="1"/>
  <c r="G114" s="1"/>
  <c r="V114" s="1"/>
  <c r="O113"/>
  <c r="M113"/>
  <c r="N113" s="1"/>
  <c r="G113" s="1"/>
  <c r="V113" s="1"/>
  <c r="O112"/>
  <c r="M112"/>
  <c r="N112" s="1"/>
  <c r="G112" s="1"/>
  <c r="O111"/>
  <c r="M111"/>
  <c r="N111" s="1"/>
  <c r="G111" s="1"/>
  <c r="O110"/>
  <c r="M110"/>
  <c r="N110" s="1"/>
  <c r="G110" s="1"/>
  <c r="V110" s="1"/>
  <c r="O109"/>
  <c r="M109"/>
  <c r="N109" s="1"/>
  <c r="G109" s="1"/>
  <c r="V109" s="1"/>
  <c r="O132"/>
  <c r="M132"/>
  <c r="N132" s="1"/>
  <c r="G132" s="1"/>
  <c r="M108"/>
  <c r="N108" s="1"/>
  <c r="G108" s="1"/>
  <c r="V108" s="1"/>
  <c r="O107"/>
  <c r="M107"/>
  <c r="N107" s="1"/>
  <c r="G107" s="1"/>
  <c r="O106"/>
  <c r="M106"/>
  <c r="N106" s="1"/>
  <c r="G106" s="1"/>
  <c r="V106" s="1"/>
  <c r="O105"/>
  <c r="M105"/>
  <c r="N105" s="1"/>
  <c r="G105" s="1"/>
  <c r="O104"/>
  <c r="M104"/>
  <c r="N104" s="1"/>
  <c r="G104" s="1"/>
  <c r="V104" s="1"/>
  <c r="O103"/>
  <c r="M103"/>
  <c r="N103" s="1"/>
  <c r="G103" s="1"/>
  <c r="O102"/>
  <c r="M102"/>
  <c r="N102" s="1"/>
  <c r="G102" s="1"/>
  <c r="V102" s="1"/>
  <c r="O101"/>
  <c r="M101"/>
  <c r="N101" s="1"/>
  <c r="G101" s="1"/>
  <c r="O100"/>
  <c r="M100"/>
  <c r="N100" s="1"/>
  <c r="G100" s="1"/>
  <c r="V100" s="1"/>
  <c r="O99"/>
  <c r="M99"/>
  <c r="N99" s="1"/>
  <c r="G99" s="1"/>
  <c r="O98"/>
  <c r="M98"/>
  <c r="N98" s="1"/>
  <c r="G98" s="1"/>
  <c r="V98" s="1"/>
  <c r="O97"/>
  <c r="M97"/>
  <c r="N97" s="1"/>
  <c r="G97" s="1"/>
  <c r="O96"/>
  <c r="M96"/>
  <c r="N96" s="1"/>
  <c r="G96" s="1"/>
  <c r="V96" s="1"/>
  <c r="O95"/>
  <c r="M95"/>
  <c r="N95" s="1"/>
  <c r="G95" s="1"/>
  <c r="O94"/>
  <c r="M94"/>
  <c r="N94" s="1"/>
  <c r="G94" s="1"/>
  <c r="V94" s="1"/>
  <c r="O93"/>
  <c r="M93"/>
  <c r="N93" s="1"/>
  <c r="G93" s="1"/>
  <c r="O92"/>
  <c r="M92"/>
  <c r="N92" s="1"/>
  <c r="G92" s="1"/>
  <c r="V92" s="1"/>
  <c r="O91"/>
  <c r="M91"/>
  <c r="N91" s="1"/>
  <c r="G91" s="1"/>
  <c r="O90"/>
  <c r="M90"/>
  <c r="N90" s="1"/>
  <c r="G90" s="1"/>
  <c r="V90" s="1"/>
  <c r="O89"/>
  <c r="M89"/>
  <c r="N89" s="1"/>
  <c r="G89" s="1"/>
  <c r="O88"/>
  <c r="M88"/>
  <c r="N88" s="1"/>
  <c r="G88" s="1"/>
  <c r="V88" s="1"/>
  <c r="O87"/>
  <c r="M87"/>
  <c r="N87" s="1"/>
  <c r="G87" s="1"/>
  <c r="O86"/>
  <c r="M86"/>
  <c r="N86" s="1"/>
  <c r="G86" s="1"/>
  <c r="V86" s="1"/>
  <c r="O85"/>
  <c r="M85"/>
  <c r="N85" s="1"/>
  <c r="G85" s="1"/>
  <c r="O84"/>
  <c r="M84"/>
  <c r="N84" s="1"/>
  <c r="G84" s="1"/>
  <c r="V84" s="1"/>
  <c r="O83"/>
  <c r="M83"/>
  <c r="N83" s="1"/>
  <c r="G83" s="1"/>
  <c r="O82"/>
  <c r="M82"/>
  <c r="N82" s="1"/>
  <c r="G82" s="1"/>
  <c r="V82" s="1"/>
  <c r="O81"/>
  <c r="M81"/>
  <c r="N81" s="1"/>
  <c r="G81" s="1"/>
  <c r="O108"/>
  <c r="M80"/>
  <c r="N80" s="1"/>
  <c r="G80" s="1"/>
  <c r="V80" s="1"/>
  <c r="O79"/>
  <c r="M79"/>
  <c r="N79" s="1"/>
  <c r="G79" s="1"/>
  <c r="O78"/>
  <c r="M78"/>
  <c r="N78" s="1"/>
  <c r="G78" s="1"/>
  <c r="O77"/>
  <c r="M77"/>
  <c r="N77" s="1"/>
  <c r="G77" s="1"/>
  <c r="O65"/>
  <c r="M65"/>
  <c r="N65" s="1"/>
  <c r="G65" s="1"/>
  <c r="O64"/>
  <c r="M64"/>
  <c r="N64" s="1"/>
  <c r="G64" s="1"/>
  <c r="O63"/>
  <c r="M63"/>
  <c r="N63" s="1"/>
  <c r="G63" s="1"/>
  <c r="O62"/>
  <c r="M62"/>
  <c r="N62" s="1"/>
  <c r="G62" s="1"/>
  <c r="O61"/>
  <c r="M61"/>
  <c r="N61" s="1"/>
  <c r="G61" s="1"/>
  <c r="O60"/>
  <c r="M60"/>
  <c r="N60" s="1"/>
  <c r="G60" s="1"/>
  <c r="O59"/>
  <c r="M59"/>
  <c r="N59" s="1"/>
  <c r="G59" s="1"/>
  <c r="O58"/>
  <c r="M58"/>
  <c r="N58" s="1"/>
  <c r="G58" s="1"/>
  <c r="O57"/>
  <c r="M57"/>
  <c r="N57" s="1"/>
  <c r="G57" s="1"/>
  <c r="O56"/>
  <c r="M56"/>
  <c r="N56" s="1"/>
  <c r="G56" s="1"/>
  <c r="O55"/>
  <c r="M55"/>
  <c r="N55" s="1"/>
  <c r="G55" s="1"/>
  <c r="O54"/>
  <c r="M54"/>
  <c r="N54" s="1"/>
  <c r="G54" s="1"/>
  <c r="O53"/>
  <c r="M53"/>
  <c r="N53" s="1"/>
  <c r="G53" s="1"/>
  <c r="O52"/>
  <c r="M52"/>
  <c r="N52" s="1"/>
  <c r="G52" s="1"/>
  <c r="O51"/>
  <c r="M51"/>
  <c r="N51" s="1"/>
  <c r="G51" s="1"/>
  <c r="O50"/>
  <c r="M50"/>
  <c r="N50" s="1"/>
  <c r="G50" s="1"/>
  <c r="O49"/>
  <c r="M49"/>
  <c r="N49" s="1"/>
  <c r="G49" s="1"/>
  <c r="O48"/>
  <c r="M48"/>
  <c r="N48" s="1"/>
  <c r="G48" s="1"/>
  <c r="O47"/>
  <c r="M47"/>
  <c r="N47" s="1"/>
  <c r="G47" s="1"/>
  <c r="O46"/>
  <c r="M46"/>
  <c r="N46" s="1"/>
  <c r="G46" s="1"/>
  <c r="O45"/>
  <c r="M45"/>
  <c r="N45" s="1"/>
  <c r="G45" s="1"/>
  <c r="O44"/>
  <c r="M44"/>
  <c r="N44" s="1"/>
  <c r="G44" s="1"/>
  <c r="O43"/>
  <c r="M43"/>
  <c r="N43" s="1"/>
  <c r="G43" s="1"/>
  <c r="O42"/>
  <c r="M42"/>
  <c r="N42" s="1"/>
  <c r="G42" s="1"/>
  <c r="O41"/>
  <c r="M41"/>
  <c r="N41" s="1"/>
  <c r="G41" s="1"/>
  <c r="O40"/>
  <c r="M40"/>
  <c r="N40" s="1"/>
  <c r="G40" s="1"/>
  <c r="O39"/>
  <c r="M39"/>
  <c r="N39" s="1"/>
  <c r="G39" s="1"/>
  <c r="O38"/>
  <c r="M38"/>
  <c r="N38" s="1"/>
  <c r="G38" s="1"/>
  <c r="O37"/>
  <c r="M37"/>
  <c r="N37" s="1"/>
  <c r="G37" s="1"/>
  <c r="O36"/>
  <c r="M36"/>
  <c r="N36" s="1"/>
  <c r="G36" s="1"/>
  <c r="O35"/>
  <c r="M35"/>
  <c r="N35" s="1"/>
  <c r="G35" s="1"/>
  <c r="O34"/>
  <c r="M34"/>
  <c r="N34" s="1"/>
  <c r="G34" s="1"/>
  <c r="O33"/>
  <c r="M33"/>
  <c r="N33" s="1"/>
  <c r="G33" s="1"/>
  <c r="O32"/>
  <c r="M32"/>
  <c r="N32" s="1"/>
  <c r="G32" s="1"/>
  <c r="O31"/>
  <c r="M31"/>
  <c r="N31" s="1"/>
  <c r="G31" s="1"/>
  <c r="O30"/>
  <c r="M30"/>
  <c r="N30" s="1"/>
  <c r="G30" s="1"/>
  <c r="O29"/>
  <c r="M29"/>
  <c r="N29" s="1"/>
  <c r="G29" s="1"/>
  <c r="O28"/>
  <c r="M28"/>
  <c r="N28" s="1"/>
  <c r="G28" s="1"/>
  <c r="O80"/>
  <c r="O76"/>
  <c r="M76"/>
  <c r="N76" s="1"/>
  <c r="G76" s="1"/>
  <c r="O75"/>
  <c r="M75"/>
  <c r="N75" s="1"/>
  <c r="G75" s="1"/>
  <c r="O74"/>
  <c r="M74"/>
  <c r="N74" s="1"/>
  <c r="G74" s="1"/>
  <c r="O73"/>
  <c r="M73"/>
  <c r="N73" s="1"/>
  <c r="G73" s="1"/>
  <c r="O72"/>
  <c r="M72"/>
  <c r="N72" s="1"/>
  <c r="G72" s="1"/>
  <c r="O71"/>
  <c r="M71"/>
  <c r="N71" s="1"/>
  <c r="G71" s="1"/>
  <c r="O70"/>
  <c r="M70"/>
  <c r="N70" s="1"/>
  <c r="G70" s="1"/>
  <c r="O69"/>
  <c r="M69"/>
  <c r="N69" s="1"/>
  <c r="G69" s="1"/>
  <c r="O68"/>
  <c r="M68"/>
  <c r="N68" s="1"/>
  <c r="G68" s="1"/>
  <c r="O67"/>
  <c r="M67"/>
  <c r="N67" s="1"/>
  <c r="G67" s="1"/>
  <c r="O66"/>
  <c r="M66"/>
  <c r="N66" s="1"/>
  <c r="G66" s="1"/>
  <c r="O27"/>
  <c r="M27"/>
  <c r="N27" s="1"/>
  <c r="G27" s="1"/>
  <c r="O26"/>
  <c r="M26"/>
  <c r="N26" s="1"/>
  <c r="G26" s="1"/>
  <c r="O25"/>
  <c r="M25"/>
  <c r="N25" s="1"/>
  <c r="G25" s="1"/>
  <c r="O24"/>
  <c r="M24"/>
  <c r="N24" s="1"/>
  <c r="G24" s="1"/>
  <c r="O23"/>
  <c r="M23"/>
  <c r="N23" s="1"/>
  <c r="G23" s="1"/>
  <c r="O22"/>
  <c r="M22"/>
  <c r="N22" s="1"/>
  <c r="G22" s="1"/>
  <c r="O21"/>
  <c r="M21"/>
  <c r="N21" s="1"/>
  <c r="G21" s="1"/>
  <c r="O19"/>
  <c r="M19"/>
  <c r="N19" s="1"/>
  <c r="G19" s="1"/>
  <c r="O18"/>
  <c r="M18"/>
  <c r="N18" s="1"/>
  <c r="G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O20"/>
  <c r="M20"/>
  <c r="N20" s="1"/>
  <c r="G20" s="1"/>
  <c r="O14"/>
  <c r="M14"/>
  <c r="N14" s="1"/>
  <c r="G14" s="1"/>
  <c r="I14" s="1"/>
  <c r="J14" s="1"/>
  <c r="O13"/>
  <c r="M13"/>
  <c r="N13" s="1"/>
  <c r="G13" s="1"/>
  <c r="I13" s="1"/>
  <c r="J13" s="1"/>
  <c r="V78"/>
  <c r="V111"/>
  <c r="R108" i="8"/>
  <c r="T108" s="1"/>
  <c r="K108"/>
  <c r="H108" s="1"/>
  <c r="Q108"/>
  <c r="S108" s="1"/>
  <c r="I108"/>
  <c r="F20"/>
  <c r="E20"/>
  <c r="F16"/>
  <c r="E16"/>
  <c r="F14"/>
  <c r="E14"/>
  <c r="E34"/>
  <c r="F34"/>
  <c r="E36"/>
  <c r="F36"/>
  <c r="E38"/>
  <c r="F38"/>
  <c r="E40"/>
  <c r="F40"/>
  <c r="E42"/>
  <c r="F42"/>
  <c r="E44"/>
  <c r="F44"/>
  <c r="E46"/>
  <c r="F46"/>
  <c r="E48"/>
  <c r="F48"/>
  <c r="E50"/>
  <c r="F50"/>
  <c r="E52"/>
  <c r="F52"/>
  <c r="E54"/>
  <c r="F54"/>
  <c r="E56"/>
  <c r="F56"/>
  <c r="E58"/>
  <c r="F58"/>
  <c r="E60"/>
  <c r="F60"/>
  <c r="E62"/>
  <c r="F62"/>
  <c r="E64"/>
  <c r="F64"/>
  <c r="E77"/>
  <c r="F77"/>
  <c r="E79"/>
  <c r="F79"/>
  <c r="E81"/>
  <c r="F81"/>
  <c r="E83"/>
  <c r="F83"/>
  <c r="F67"/>
  <c r="E67"/>
  <c r="F69"/>
  <c r="E69"/>
  <c r="F71"/>
  <c r="E71"/>
  <c r="F73"/>
  <c r="E73"/>
  <c r="F75"/>
  <c r="E75"/>
  <c r="F84"/>
  <c r="E84"/>
  <c r="F86"/>
  <c r="E86"/>
  <c r="F88"/>
  <c r="E88"/>
  <c r="F90"/>
  <c r="E90"/>
  <c r="F92"/>
  <c r="E92"/>
  <c r="F94"/>
  <c r="E94"/>
  <c r="F96"/>
  <c r="E96"/>
  <c r="F98"/>
  <c r="E98"/>
  <c r="F100"/>
  <c r="E100"/>
  <c r="F102"/>
  <c r="E102"/>
  <c r="F104"/>
  <c r="E104"/>
  <c r="F106"/>
  <c r="E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E31"/>
  <c r="F31"/>
  <c r="E29"/>
  <c r="F29"/>
  <c r="E27"/>
  <c r="F27"/>
  <c r="E25"/>
  <c r="F25"/>
  <c r="E23"/>
  <c r="F23"/>
  <c r="E21"/>
  <c r="F21"/>
  <c r="E19"/>
  <c r="F19"/>
  <c r="E17"/>
  <c r="F17"/>
  <c r="E11"/>
  <c r="F11"/>
  <c r="E9"/>
  <c r="F9"/>
  <c r="F15"/>
  <c r="E15"/>
  <c r="F13"/>
  <c r="E13"/>
  <c r="E33"/>
  <c r="F33"/>
  <c r="E35"/>
  <c r="F35"/>
  <c r="E37"/>
  <c r="F37"/>
  <c r="E39"/>
  <c r="F39"/>
  <c r="E41"/>
  <c r="F41"/>
  <c r="E43"/>
  <c r="F43"/>
  <c r="E45"/>
  <c r="F45"/>
  <c r="E47"/>
  <c r="F47"/>
  <c r="E49"/>
  <c r="F49"/>
  <c r="E51"/>
  <c r="F51"/>
  <c r="E53"/>
  <c r="F53"/>
  <c r="E55"/>
  <c r="F55"/>
  <c r="E57"/>
  <c r="F57"/>
  <c r="E59"/>
  <c r="F59"/>
  <c r="E61"/>
  <c r="F61"/>
  <c r="E63"/>
  <c r="F63"/>
  <c r="E65"/>
  <c r="F65"/>
  <c r="E78"/>
  <c r="F78"/>
  <c r="E80"/>
  <c r="F80"/>
  <c r="E82"/>
  <c r="F82"/>
  <c r="F66"/>
  <c r="E66"/>
  <c r="F68"/>
  <c r="E68"/>
  <c r="F70"/>
  <c r="E70"/>
  <c r="F72"/>
  <c r="E72"/>
  <c r="F74"/>
  <c r="E74"/>
  <c r="F76"/>
  <c r="E76"/>
  <c r="F85"/>
  <c r="E85"/>
  <c r="F87"/>
  <c r="E87"/>
  <c r="F89"/>
  <c r="E89"/>
  <c r="F91"/>
  <c r="E91"/>
  <c r="F93"/>
  <c r="E93"/>
  <c r="F95"/>
  <c r="E95"/>
  <c r="F97"/>
  <c r="E97"/>
  <c r="F99"/>
  <c r="E99"/>
  <c r="F101"/>
  <c r="E101"/>
  <c r="F103"/>
  <c r="E103"/>
  <c r="F105"/>
  <c r="E105"/>
  <c r="F107"/>
  <c r="E107"/>
  <c r="F109"/>
  <c r="E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E30"/>
  <c r="F30"/>
  <c r="E28"/>
  <c r="F28"/>
  <c r="E26"/>
  <c r="F26"/>
  <c r="E24"/>
  <c r="F24"/>
  <c r="E22"/>
  <c r="F22"/>
  <c r="E18"/>
  <c r="F18"/>
  <c r="E12"/>
  <c r="F12"/>
  <c r="E10"/>
  <c r="F10"/>
  <c r="O133"/>
  <c r="M133"/>
  <c r="N133" s="1"/>
  <c r="G133" s="1"/>
  <c r="O131"/>
  <c r="M131"/>
  <c r="N131" s="1"/>
  <c r="G131" s="1"/>
  <c r="V131" s="1"/>
  <c r="O130"/>
  <c r="M130"/>
  <c r="N130" s="1"/>
  <c r="G130" s="1"/>
  <c r="O129"/>
  <c r="M129"/>
  <c r="N129" s="1"/>
  <c r="G129" s="1"/>
  <c r="V129" s="1"/>
  <c r="O128"/>
  <c r="M128"/>
  <c r="N128" s="1"/>
  <c r="G128" s="1"/>
  <c r="O127"/>
  <c r="M127"/>
  <c r="N127" s="1"/>
  <c r="G127" s="1"/>
  <c r="V127" s="1"/>
  <c r="O126"/>
  <c r="M126"/>
  <c r="N126" s="1"/>
  <c r="G126" s="1"/>
  <c r="O125"/>
  <c r="M125"/>
  <c r="N125" s="1"/>
  <c r="G125" s="1"/>
  <c r="V125" s="1"/>
  <c r="O124"/>
  <c r="M124"/>
  <c r="N124" s="1"/>
  <c r="G124" s="1"/>
  <c r="O123"/>
  <c r="M123"/>
  <c r="N123" s="1"/>
  <c r="G123" s="1"/>
  <c r="V123" s="1"/>
  <c r="O122"/>
  <c r="M122"/>
  <c r="N122" s="1"/>
  <c r="G122" s="1"/>
  <c r="O121"/>
  <c r="M121"/>
  <c r="N121" s="1"/>
  <c r="G121" s="1"/>
  <c r="V121" s="1"/>
  <c r="O120"/>
  <c r="M120"/>
  <c r="N120" s="1"/>
  <c r="G120" s="1"/>
  <c r="O119"/>
  <c r="M119"/>
  <c r="N119" s="1"/>
  <c r="G119" s="1"/>
  <c r="V119" s="1"/>
  <c r="O118"/>
  <c r="M118"/>
  <c r="N118" s="1"/>
  <c r="G118" s="1"/>
  <c r="O117"/>
  <c r="M117"/>
  <c r="N117" s="1"/>
  <c r="G117" s="1"/>
  <c r="V117" s="1"/>
  <c r="O116"/>
  <c r="M116"/>
  <c r="N116" s="1"/>
  <c r="G116" s="1"/>
  <c r="O115"/>
  <c r="M115"/>
  <c r="N115" s="1"/>
  <c r="G115" s="1"/>
  <c r="V115" s="1"/>
  <c r="O114"/>
  <c r="M114"/>
  <c r="N114" s="1"/>
  <c r="G114" s="1"/>
  <c r="O113"/>
  <c r="M113"/>
  <c r="N113" s="1"/>
  <c r="G113" s="1"/>
  <c r="V113" s="1"/>
  <c r="O112"/>
  <c r="M112"/>
  <c r="N112" s="1"/>
  <c r="G112" s="1"/>
  <c r="O111"/>
  <c r="M111"/>
  <c r="N111" s="1"/>
  <c r="G111" s="1"/>
  <c r="V111" s="1"/>
  <c r="O110"/>
  <c r="M110"/>
  <c r="N110" s="1"/>
  <c r="G110" s="1"/>
  <c r="O109"/>
  <c r="M109"/>
  <c r="N109" s="1"/>
  <c r="G109" s="1"/>
  <c r="V109" s="1"/>
  <c r="O132"/>
  <c r="M132"/>
  <c r="N132" s="1"/>
  <c r="G132" s="1"/>
  <c r="O108"/>
  <c r="P108" s="1"/>
  <c r="O107"/>
  <c r="M107"/>
  <c r="N107" s="1"/>
  <c r="G107" s="1"/>
  <c r="V107" s="1"/>
  <c r="O106"/>
  <c r="M106"/>
  <c r="N106" s="1"/>
  <c r="G106" s="1"/>
  <c r="V106" s="1"/>
  <c r="O105"/>
  <c r="M105"/>
  <c r="N105" s="1"/>
  <c r="G105" s="1"/>
  <c r="O104"/>
  <c r="M104"/>
  <c r="N104" s="1"/>
  <c r="G104" s="1"/>
  <c r="V104" s="1"/>
  <c r="O103"/>
  <c r="M103"/>
  <c r="N103" s="1"/>
  <c r="G103" s="1"/>
  <c r="V103" s="1"/>
  <c r="O102"/>
  <c r="M102"/>
  <c r="N102" s="1"/>
  <c r="G102" s="1"/>
  <c r="V102" s="1"/>
  <c r="O101"/>
  <c r="M101"/>
  <c r="N101" s="1"/>
  <c r="G101" s="1"/>
  <c r="O100"/>
  <c r="M100"/>
  <c r="N100" s="1"/>
  <c r="G100" s="1"/>
  <c r="V100" s="1"/>
  <c r="O99"/>
  <c r="M99"/>
  <c r="N99" s="1"/>
  <c r="G99" s="1"/>
  <c r="V99" s="1"/>
  <c r="O98"/>
  <c r="M98"/>
  <c r="N98" s="1"/>
  <c r="G98" s="1"/>
  <c r="V98" s="1"/>
  <c r="O97"/>
  <c r="M97"/>
  <c r="N97" s="1"/>
  <c r="G97" s="1"/>
  <c r="O96"/>
  <c r="M96"/>
  <c r="N96" s="1"/>
  <c r="G96" s="1"/>
  <c r="V96" s="1"/>
  <c r="O95"/>
  <c r="M95"/>
  <c r="N95" s="1"/>
  <c r="G95" s="1"/>
  <c r="V95" s="1"/>
  <c r="O94"/>
  <c r="M94"/>
  <c r="N94" s="1"/>
  <c r="G94" s="1"/>
  <c r="O93"/>
  <c r="M93"/>
  <c r="N93" s="1"/>
  <c r="G93" s="1"/>
  <c r="O92"/>
  <c r="M92"/>
  <c r="N92" s="1"/>
  <c r="G92" s="1"/>
  <c r="V92" s="1"/>
  <c r="O91"/>
  <c r="M91"/>
  <c r="N91" s="1"/>
  <c r="G91" s="1"/>
  <c r="V91" s="1"/>
  <c r="O90"/>
  <c r="M90"/>
  <c r="N90" s="1"/>
  <c r="G90" s="1"/>
  <c r="V90" s="1"/>
  <c r="O89"/>
  <c r="M89"/>
  <c r="N89" s="1"/>
  <c r="G89" s="1"/>
  <c r="O88"/>
  <c r="M88"/>
  <c r="N88" s="1"/>
  <c r="G88" s="1"/>
  <c r="V88" s="1"/>
  <c r="O87"/>
  <c r="M87"/>
  <c r="N87" s="1"/>
  <c r="G87" s="1"/>
  <c r="V87" s="1"/>
  <c r="O86"/>
  <c r="M86"/>
  <c r="N86" s="1"/>
  <c r="G86" s="1"/>
  <c r="V86" s="1"/>
  <c r="O85"/>
  <c r="M85"/>
  <c r="N85" s="1"/>
  <c r="G85" s="1"/>
  <c r="O84"/>
  <c r="O83"/>
  <c r="M83"/>
  <c r="N83" s="1"/>
  <c r="G83" s="1"/>
  <c r="O82"/>
  <c r="M82"/>
  <c r="N82" s="1"/>
  <c r="G82" s="1"/>
  <c r="V82" s="1"/>
  <c r="O81"/>
  <c r="M81"/>
  <c r="N81" s="1"/>
  <c r="G81" s="1"/>
  <c r="O80"/>
  <c r="M80"/>
  <c r="N80" s="1"/>
  <c r="G80" s="1"/>
  <c r="V80" s="1"/>
  <c r="O79"/>
  <c r="M79"/>
  <c r="N79" s="1"/>
  <c r="G79" s="1"/>
  <c r="O78"/>
  <c r="M78"/>
  <c r="N78" s="1"/>
  <c r="G78" s="1"/>
  <c r="O77"/>
  <c r="M77"/>
  <c r="N77" s="1"/>
  <c r="G77" s="1"/>
  <c r="O65"/>
  <c r="M65"/>
  <c r="N65" s="1"/>
  <c r="G65" s="1"/>
  <c r="O64"/>
  <c r="M64"/>
  <c r="N64" s="1"/>
  <c r="G64" s="1"/>
  <c r="O63"/>
  <c r="M63"/>
  <c r="N63" s="1"/>
  <c r="G63" s="1"/>
  <c r="O62"/>
  <c r="M62"/>
  <c r="N62" s="1"/>
  <c r="G62" s="1"/>
  <c r="O61"/>
  <c r="M61"/>
  <c r="N61" s="1"/>
  <c r="G61" s="1"/>
  <c r="O60"/>
  <c r="M60"/>
  <c r="N60" s="1"/>
  <c r="G60" s="1"/>
  <c r="O59"/>
  <c r="M59"/>
  <c r="N59" s="1"/>
  <c r="G59" s="1"/>
  <c r="O58"/>
  <c r="M58"/>
  <c r="N58" s="1"/>
  <c r="G58" s="1"/>
  <c r="O57"/>
  <c r="M57"/>
  <c r="N57" s="1"/>
  <c r="G57" s="1"/>
  <c r="O56"/>
  <c r="M56"/>
  <c r="N56" s="1"/>
  <c r="G56" s="1"/>
  <c r="O55"/>
  <c r="M55"/>
  <c r="N55" s="1"/>
  <c r="G55" s="1"/>
  <c r="O54"/>
  <c r="M54"/>
  <c r="N54" s="1"/>
  <c r="G54" s="1"/>
  <c r="O53"/>
  <c r="M53"/>
  <c r="N53" s="1"/>
  <c r="G53" s="1"/>
  <c r="O52"/>
  <c r="M52"/>
  <c r="N52" s="1"/>
  <c r="G52" s="1"/>
  <c r="O51"/>
  <c r="M51"/>
  <c r="N51" s="1"/>
  <c r="G51" s="1"/>
  <c r="O50"/>
  <c r="M50"/>
  <c r="N50" s="1"/>
  <c r="G50" s="1"/>
  <c r="O49"/>
  <c r="M49"/>
  <c r="N49" s="1"/>
  <c r="G49" s="1"/>
  <c r="O48"/>
  <c r="M48"/>
  <c r="N48" s="1"/>
  <c r="G48" s="1"/>
  <c r="O47"/>
  <c r="M47"/>
  <c r="N47" s="1"/>
  <c r="G47" s="1"/>
  <c r="O46"/>
  <c r="M46"/>
  <c r="N46" s="1"/>
  <c r="G46" s="1"/>
  <c r="O45"/>
  <c r="M45"/>
  <c r="N45" s="1"/>
  <c r="G45" s="1"/>
  <c r="O44"/>
  <c r="M44"/>
  <c r="N44" s="1"/>
  <c r="G44" s="1"/>
  <c r="O43"/>
  <c r="M43"/>
  <c r="N43" s="1"/>
  <c r="G43" s="1"/>
  <c r="O42"/>
  <c r="M42"/>
  <c r="N42" s="1"/>
  <c r="G42" s="1"/>
  <c r="O41"/>
  <c r="M41"/>
  <c r="N41" s="1"/>
  <c r="G41" s="1"/>
  <c r="O40"/>
  <c r="M40"/>
  <c r="N40" s="1"/>
  <c r="G40" s="1"/>
  <c r="O39"/>
  <c r="M39"/>
  <c r="N39" s="1"/>
  <c r="G39" s="1"/>
  <c r="O38"/>
  <c r="M38"/>
  <c r="N38" s="1"/>
  <c r="G38" s="1"/>
  <c r="O37"/>
  <c r="M37"/>
  <c r="N37" s="1"/>
  <c r="G37" s="1"/>
  <c r="O36"/>
  <c r="M36"/>
  <c r="N36" s="1"/>
  <c r="G36" s="1"/>
  <c r="O35"/>
  <c r="M35"/>
  <c r="N35" s="1"/>
  <c r="G35" s="1"/>
  <c r="O34"/>
  <c r="M34"/>
  <c r="N34" s="1"/>
  <c r="G34" s="1"/>
  <c r="O33"/>
  <c r="M33"/>
  <c r="N33" s="1"/>
  <c r="G33" s="1"/>
  <c r="M84"/>
  <c r="N84" s="1"/>
  <c r="G84" s="1"/>
  <c r="V84" s="1"/>
  <c r="O76"/>
  <c r="M76"/>
  <c r="N76" s="1"/>
  <c r="G76" s="1"/>
  <c r="O75"/>
  <c r="M75"/>
  <c r="N75" s="1"/>
  <c r="G75" s="1"/>
  <c r="O74"/>
  <c r="M74"/>
  <c r="N74" s="1"/>
  <c r="G74" s="1"/>
  <c r="O73"/>
  <c r="M73"/>
  <c r="N73" s="1"/>
  <c r="G73" s="1"/>
  <c r="O72"/>
  <c r="M72"/>
  <c r="N72" s="1"/>
  <c r="G72" s="1"/>
  <c r="O71"/>
  <c r="M71"/>
  <c r="N71" s="1"/>
  <c r="G71" s="1"/>
  <c r="O70"/>
  <c r="M70"/>
  <c r="N70" s="1"/>
  <c r="G70" s="1"/>
  <c r="O69"/>
  <c r="M69"/>
  <c r="N69" s="1"/>
  <c r="G69" s="1"/>
  <c r="O68"/>
  <c r="M68"/>
  <c r="N68" s="1"/>
  <c r="G68" s="1"/>
  <c r="O67"/>
  <c r="M67"/>
  <c r="N67" s="1"/>
  <c r="G67" s="1"/>
  <c r="O66"/>
  <c r="M66"/>
  <c r="N66" s="1"/>
  <c r="G66" s="1"/>
  <c r="O32"/>
  <c r="M32"/>
  <c r="N32" s="1"/>
  <c r="G32" s="1"/>
  <c r="O31"/>
  <c r="M31"/>
  <c r="N31" s="1"/>
  <c r="G31" s="1"/>
  <c r="O30"/>
  <c r="M30"/>
  <c r="N30" s="1"/>
  <c r="G30" s="1"/>
  <c r="O29"/>
  <c r="M29"/>
  <c r="N29" s="1"/>
  <c r="G29" s="1"/>
  <c r="O28"/>
  <c r="M28"/>
  <c r="N28" s="1"/>
  <c r="G28" s="1"/>
  <c r="O27"/>
  <c r="M27"/>
  <c r="N27" s="1"/>
  <c r="G27" s="1"/>
  <c r="O26"/>
  <c r="M26"/>
  <c r="N26" s="1"/>
  <c r="G26" s="1"/>
  <c r="O25"/>
  <c r="M25"/>
  <c r="N25" s="1"/>
  <c r="G25" s="1"/>
  <c r="O24"/>
  <c r="M24"/>
  <c r="N24" s="1"/>
  <c r="G24" s="1"/>
  <c r="O23"/>
  <c r="M23"/>
  <c r="N23" s="1"/>
  <c r="G23" s="1"/>
  <c r="O22"/>
  <c r="M22"/>
  <c r="N22" s="1"/>
  <c r="G22" s="1"/>
  <c r="O21"/>
  <c r="M21"/>
  <c r="N21" s="1"/>
  <c r="G21" s="1"/>
  <c r="O19"/>
  <c r="M19"/>
  <c r="N19" s="1"/>
  <c r="G19" s="1"/>
  <c r="O18"/>
  <c r="M18"/>
  <c r="N18" s="1"/>
  <c r="G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O20"/>
  <c r="M20"/>
  <c r="N20" s="1"/>
  <c r="G20" s="1"/>
  <c r="O14"/>
  <c r="M14"/>
  <c r="N14" s="1"/>
  <c r="G14" s="1"/>
  <c r="I14" s="1"/>
  <c r="J14" s="1"/>
  <c r="O13"/>
  <c r="M13"/>
  <c r="N13" s="1"/>
  <c r="G13" s="1"/>
  <c r="I13" s="1"/>
  <c r="J13" s="1"/>
  <c r="V78"/>
  <c r="V94"/>
  <c r="V108"/>
  <c r="O133" i="7"/>
  <c r="M133"/>
  <c r="N133" s="1"/>
  <c r="G133" s="1"/>
  <c r="V133" s="1"/>
  <c r="O131"/>
  <c r="M131"/>
  <c r="N131" s="1"/>
  <c r="G131" s="1"/>
  <c r="V131" s="1"/>
  <c r="O130"/>
  <c r="M130"/>
  <c r="N130" s="1"/>
  <c r="G130" s="1"/>
  <c r="V130" s="1"/>
  <c r="O129"/>
  <c r="M129"/>
  <c r="N129" s="1"/>
  <c r="G129" s="1"/>
  <c r="V129" s="1"/>
  <c r="O128"/>
  <c r="M128"/>
  <c r="N128" s="1"/>
  <c r="G128" s="1"/>
  <c r="V128" s="1"/>
  <c r="O127"/>
  <c r="M127"/>
  <c r="N127" s="1"/>
  <c r="G127" s="1"/>
  <c r="V127" s="1"/>
  <c r="O126"/>
  <c r="M126"/>
  <c r="N126" s="1"/>
  <c r="G126" s="1"/>
  <c r="V126" s="1"/>
  <c r="O125"/>
  <c r="M125"/>
  <c r="N125" s="1"/>
  <c r="G125" s="1"/>
  <c r="V125" s="1"/>
  <c r="O124"/>
  <c r="M124"/>
  <c r="N124" s="1"/>
  <c r="G124" s="1"/>
  <c r="V124" s="1"/>
  <c r="O123"/>
  <c r="M123"/>
  <c r="N123" s="1"/>
  <c r="G123" s="1"/>
  <c r="V123" s="1"/>
  <c r="O122"/>
  <c r="M122"/>
  <c r="N122" s="1"/>
  <c r="G122" s="1"/>
  <c r="V122" s="1"/>
  <c r="O121"/>
  <c r="M121"/>
  <c r="N121" s="1"/>
  <c r="G121" s="1"/>
  <c r="V121" s="1"/>
  <c r="O120"/>
  <c r="M120"/>
  <c r="N120" s="1"/>
  <c r="G120" s="1"/>
  <c r="V120" s="1"/>
  <c r="O119"/>
  <c r="M119"/>
  <c r="N119" s="1"/>
  <c r="G119" s="1"/>
  <c r="V119" s="1"/>
  <c r="O118"/>
  <c r="M118"/>
  <c r="N118" s="1"/>
  <c r="G118" s="1"/>
  <c r="V118" s="1"/>
  <c r="O117"/>
  <c r="M117"/>
  <c r="N117" s="1"/>
  <c r="G117" s="1"/>
  <c r="V117" s="1"/>
  <c r="O116"/>
  <c r="M116"/>
  <c r="N116" s="1"/>
  <c r="G116" s="1"/>
  <c r="V116" s="1"/>
  <c r="O115"/>
  <c r="M115"/>
  <c r="N115" s="1"/>
  <c r="G115" s="1"/>
  <c r="V115" s="1"/>
  <c r="O114"/>
  <c r="M114"/>
  <c r="N114" s="1"/>
  <c r="G114" s="1"/>
  <c r="V114" s="1"/>
  <c r="O113"/>
  <c r="M113"/>
  <c r="N113" s="1"/>
  <c r="G113" s="1"/>
  <c r="V113" s="1"/>
  <c r="O112"/>
  <c r="M112"/>
  <c r="N112" s="1"/>
  <c r="G112" s="1"/>
  <c r="V112" s="1"/>
  <c r="O111"/>
  <c r="M111"/>
  <c r="N111" s="1"/>
  <c r="G111" s="1"/>
  <c r="V111" s="1"/>
  <c r="O110"/>
  <c r="M110"/>
  <c r="N110" s="1"/>
  <c r="G110" s="1"/>
  <c r="V110" s="1"/>
  <c r="O109"/>
  <c r="M109"/>
  <c r="N109" s="1"/>
  <c r="G109" s="1"/>
  <c r="V109" s="1"/>
  <c r="O132"/>
  <c r="M132"/>
  <c r="N132" s="1"/>
  <c r="G132" s="1"/>
  <c r="V132" s="1"/>
  <c r="M108"/>
  <c r="N108" s="1"/>
  <c r="G108" s="1"/>
  <c r="V108" s="1"/>
  <c r="O107"/>
  <c r="M107"/>
  <c r="N107" s="1"/>
  <c r="G107" s="1"/>
  <c r="V107" s="1"/>
  <c r="O106"/>
  <c r="M106"/>
  <c r="N106" s="1"/>
  <c r="G106" s="1"/>
  <c r="V106" s="1"/>
  <c r="O105"/>
  <c r="M105"/>
  <c r="N105" s="1"/>
  <c r="G105" s="1"/>
  <c r="V105" s="1"/>
  <c r="O104"/>
  <c r="M104"/>
  <c r="N104" s="1"/>
  <c r="G104" s="1"/>
  <c r="V104" s="1"/>
  <c r="O103"/>
  <c r="M103"/>
  <c r="N103" s="1"/>
  <c r="G103" s="1"/>
  <c r="O102"/>
  <c r="M102"/>
  <c r="N102" s="1"/>
  <c r="G102" s="1"/>
  <c r="V102" s="1"/>
  <c r="O101"/>
  <c r="M101"/>
  <c r="N101" s="1"/>
  <c r="G101" s="1"/>
  <c r="V101" s="1"/>
  <c r="O100"/>
  <c r="M100"/>
  <c r="N100" s="1"/>
  <c r="G100" s="1"/>
  <c r="V100" s="1"/>
  <c r="O99"/>
  <c r="M99"/>
  <c r="N99" s="1"/>
  <c r="G99" s="1"/>
  <c r="V99" s="1"/>
  <c r="O98"/>
  <c r="M98"/>
  <c r="N98" s="1"/>
  <c r="G98" s="1"/>
  <c r="V98" s="1"/>
  <c r="O97"/>
  <c r="M97"/>
  <c r="N97" s="1"/>
  <c r="G97" s="1"/>
  <c r="V97" s="1"/>
  <c r="O96"/>
  <c r="M96"/>
  <c r="N96" s="1"/>
  <c r="G96" s="1"/>
  <c r="O95"/>
  <c r="M95"/>
  <c r="N95" s="1"/>
  <c r="G95" s="1"/>
  <c r="V95" s="1"/>
  <c r="O94"/>
  <c r="M94"/>
  <c r="N94" s="1"/>
  <c r="G94" s="1"/>
  <c r="V94" s="1"/>
  <c r="O93"/>
  <c r="M93"/>
  <c r="N93" s="1"/>
  <c r="G93" s="1"/>
  <c r="V93" s="1"/>
  <c r="O92"/>
  <c r="M92"/>
  <c r="N92" s="1"/>
  <c r="G92" s="1"/>
  <c r="V92" s="1"/>
  <c r="O91"/>
  <c r="M91"/>
  <c r="N91" s="1"/>
  <c r="G91" s="1"/>
  <c r="V91" s="1"/>
  <c r="O90"/>
  <c r="M90"/>
  <c r="N90" s="1"/>
  <c r="G90" s="1"/>
  <c r="V90" s="1"/>
  <c r="O89"/>
  <c r="M89"/>
  <c r="N89" s="1"/>
  <c r="G89" s="1"/>
  <c r="V89" s="1"/>
  <c r="O88"/>
  <c r="M88"/>
  <c r="N88" s="1"/>
  <c r="G88" s="1"/>
  <c r="V88" s="1"/>
  <c r="O87"/>
  <c r="M87"/>
  <c r="N87" s="1"/>
  <c r="G87" s="1"/>
  <c r="V87" s="1"/>
  <c r="O86"/>
  <c r="M86"/>
  <c r="N86" s="1"/>
  <c r="G86" s="1"/>
  <c r="V86" s="1"/>
  <c r="O85"/>
  <c r="M85"/>
  <c r="N85" s="1"/>
  <c r="G85" s="1"/>
  <c r="V85" s="1"/>
  <c r="O84"/>
  <c r="M84"/>
  <c r="N84" s="1"/>
  <c r="G84" s="1"/>
  <c r="V84" s="1"/>
  <c r="O83"/>
  <c r="M83"/>
  <c r="N83" s="1"/>
  <c r="G83" s="1"/>
  <c r="V83" s="1"/>
  <c r="O82"/>
  <c r="M82"/>
  <c r="N82" s="1"/>
  <c r="G82" s="1"/>
  <c r="V82" s="1"/>
  <c r="O81"/>
  <c r="M81"/>
  <c r="N81" s="1"/>
  <c r="G81" s="1"/>
  <c r="V81" s="1"/>
  <c r="O80"/>
  <c r="M80"/>
  <c r="N80" s="1"/>
  <c r="G80" s="1"/>
  <c r="V80" s="1"/>
  <c r="O108"/>
  <c r="M79"/>
  <c r="N79" s="1"/>
  <c r="G79" s="1"/>
  <c r="V79" s="1"/>
  <c r="O76"/>
  <c r="M76"/>
  <c r="N76" s="1"/>
  <c r="G76" s="1"/>
  <c r="V76" s="1"/>
  <c r="O75"/>
  <c r="M75"/>
  <c r="O74"/>
  <c r="M74"/>
  <c r="N74" s="1"/>
  <c r="G74" s="1"/>
  <c r="V74" s="1"/>
  <c r="O73"/>
  <c r="M73"/>
  <c r="N73" s="1"/>
  <c r="G73" s="1"/>
  <c r="O72"/>
  <c r="M72"/>
  <c r="N72" s="1"/>
  <c r="G72" s="1"/>
  <c r="V72" s="1"/>
  <c r="O71"/>
  <c r="M71"/>
  <c r="N71" s="1"/>
  <c r="G71" s="1"/>
  <c r="O70"/>
  <c r="M70"/>
  <c r="N70" s="1"/>
  <c r="G70" s="1"/>
  <c r="V70" s="1"/>
  <c r="O69"/>
  <c r="M69"/>
  <c r="N69" s="1"/>
  <c r="G69" s="1"/>
  <c r="O68"/>
  <c r="M68"/>
  <c r="N68" s="1"/>
  <c r="G68" s="1"/>
  <c r="V68" s="1"/>
  <c r="O67"/>
  <c r="M67"/>
  <c r="N67" s="1"/>
  <c r="G67" s="1"/>
  <c r="O66"/>
  <c r="M66"/>
  <c r="N66" s="1"/>
  <c r="G66" s="1"/>
  <c r="V66" s="1"/>
  <c r="O79"/>
  <c r="O78"/>
  <c r="M78"/>
  <c r="N78" s="1"/>
  <c r="G78" s="1"/>
  <c r="V78" s="1"/>
  <c r="O77"/>
  <c r="M77"/>
  <c r="N77" s="1"/>
  <c r="G77" s="1"/>
  <c r="V77" s="1"/>
  <c r="O65"/>
  <c r="M65"/>
  <c r="N65" s="1"/>
  <c r="G65" s="1"/>
  <c r="V65" s="1"/>
  <c r="O64"/>
  <c r="M64"/>
  <c r="N64" s="1"/>
  <c r="G64" s="1"/>
  <c r="V64" s="1"/>
  <c r="O63"/>
  <c r="M63"/>
  <c r="N63" s="1"/>
  <c r="G63" s="1"/>
  <c r="V63" s="1"/>
  <c r="O62"/>
  <c r="M62"/>
  <c r="N62" s="1"/>
  <c r="G62" s="1"/>
  <c r="V62" s="1"/>
  <c r="O61"/>
  <c r="M61"/>
  <c r="N61" s="1"/>
  <c r="G61" s="1"/>
  <c r="V61" s="1"/>
  <c r="O60"/>
  <c r="M60"/>
  <c r="N60" s="1"/>
  <c r="G60" s="1"/>
  <c r="V60" s="1"/>
  <c r="O59"/>
  <c r="M59"/>
  <c r="N59" s="1"/>
  <c r="G59" s="1"/>
  <c r="V59" s="1"/>
  <c r="O58"/>
  <c r="M58"/>
  <c r="N58" s="1"/>
  <c r="G58" s="1"/>
  <c r="V58" s="1"/>
  <c r="O57"/>
  <c r="M57"/>
  <c r="N57" s="1"/>
  <c r="G57" s="1"/>
  <c r="V57" s="1"/>
  <c r="O56"/>
  <c r="M56"/>
  <c r="N56" s="1"/>
  <c r="G56" s="1"/>
  <c r="V56" s="1"/>
  <c r="O55"/>
  <c r="M55"/>
  <c r="N55" s="1"/>
  <c r="G55" s="1"/>
  <c r="V55" s="1"/>
  <c r="O54"/>
  <c r="M54"/>
  <c r="N54" s="1"/>
  <c r="G54" s="1"/>
  <c r="V54" s="1"/>
  <c r="O53"/>
  <c r="M53"/>
  <c r="N53" s="1"/>
  <c r="G53" s="1"/>
  <c r="V53" s="1"/>
  <c r="O52"/>
  <c r="M52"/>
  <c r="N52" s="1"/>
  <c r="G52" s="1"/>
  <c r="V52" s="1"/>
  <c r="O51"/>
  <c r="M51"/>
  <c r="N51" s="1"/>
  <c r="G51" s="1"/>
  <c r="V51" s="1"/>
  <c r="O50"/>
  <c r="M50"/>
  <c r="N50" s="1"/>
  <c r="G50" s="1"/>
  <c r="V50" s="1"/>
  <c r="O49"/>
  <c r="M49"/>
  <c r="N49" s="1"/>
  <c r="G49" s="1"/>
  <c r="V49" s="1"/>
  <c r="O48"/>
  <c r="M48"/>
  <c r="N48" s="1"/>
  <c r="G48" s="1"/>
  <c r="V48" s="1"/>
  <c r="O47"/>
  <c r="M47"/>
  <c r="N47" s="1"/>
  <c r="G47" s="1"/>
  <c r="V47" s="1"/>
  <c r="O46"/>
  <c r="M46"/>
  <c r="N46" s="1"/>
  <c r="G46" s="1"/>
  <c r="V46" s="1"/>
  <c r="O45"/>
  <c r="M45"/>
  <c r="N45" s="1"/>
  <c r="G45" s="1"/>
  <c r="V45" s="1"/>
  <c r="O44"/>
  <c r="M44"/>
  <c r="N44" s="1"/>
  <c r="G44" s="1"/>
  <c r="V44" s="1"/>
  <c r="O43"/>
  <c r="M43"/>
  <c r="N43" s="1"/>
  <c r="G43" s="1"/>
  <c r="V43" s="1"/>
  <c r="O42"/>
  <c r="M42"/>
  <c r="N42" s="1"/>
  <c r="G42" s="1"/>
  <c r="V42" s="1"/>
  <c r="O41"/>
  <c r="M41"/>
  <c r="N41" s="1"/>
  <c r="G41" s="1"/>
  <c r="V41" s="1"/>
  <c r="O40"/>
  <c r="M40"/>
  <c r="N40" s="1"/>
  <c r="G40" s="1"/>
  <c r="V40" s="1"/>
  <c r="O39"/>
  <c r="M39"/>
  <c r="N39" s="1"/>
  <c r="G39" s="1"/>
  <c r="V39" s="1"/>
  <c r="O38"/>
  <c r="M38"/>
  <c r="N38" s="1"/>
  <c r="G38" s="1"/>
  <c r="V38" s="1"/>
  <c r="O37"/>
  <c r="M37"/>
  <c r="N37" s="1"/>
  <c r="G37" s="1"/>
  <c r="V37" s="1"/>
  <c r="O36"/>
  <c r="M36"/>
  <c r="N36" s="1"/>
  <c r="G36" s="1"/>
  <c r="V36" s="1"/>
  <c r="O35"/>
  <c r="M35"/>
  <c r="N35" s="1"/>
  <c r="G35" s="1"/>
  <c r="V35" s="1"/>
  <c r="O34"/>
  <c r="M34"/>
  <c r="N34" s="1"/>
  <c r="G34" s="1"/>
  <c r="V34" s="1"/>
  <c r="O33"/>
  <c r="M33"/>
  <c r="N33" s="1"/>
  <c r="G33" s="1"/>
  <c r="V33" s="1"/>
  <c r="O32"/>
  <c r="M32"/>
  <c r="N32" s="1"/>
  <c r="G32" s="1"/>
  <c r="V32" s="1"/>
  <c r="O31"/>
  <c r="M31"/>
  <c r="N31" s="1"/>
  <c r="G31" s="1"/>
  <c r="V31" s="1"/>
  <c r="O30"/>
  <c r="M30"/>
  <c r="N30" s="1"/>
  <c r="G30" s="1"/>
  <c r="V30" s="1"/>
  <c r="O29"/>
  <c r="M29"/>
  <c r="O28"/>
  <c r="M28"/>
  <c r="N28" s="1"/>
  <c r="G28" s="1"/>
  <c r="V28" s="1"/>
  <c r="O27"/>
  <c r="M27"/>
  <c r="N27" s="1"/>
  <c r="G27" s="1"/>
  <c r="V27" s="1"/>
  <c r="O26"/>
  <c r="M26"/>
  <c r="N26" s="1"/>
  <c r="G26" s="1"/>
  <c r="V26" s="1"/>
  <c r="O25"/>
  <c r="M25"/>
  <c r="N25" s="1"/>
  <c r="G25" s="1"/>
  <c r="O20"/>
  <c r="M20"/>
  <c r="N20" s="1"/>
  <c r="G20" s="1"/>
  <c r="O14"/>
  <c r="M14"/>
  <c r="N14" s="1"/>
  <c r="G14" s="1"/>
  <c r="I14" s="1"/>
  <c r="J14" s="1"/>
  <c r="O13"/>
  <c r="M13"/>
  <c r="N13" s="1"/>
  <c r="G13" s="1"/>
  <c r="I13" s="1"/>
  <c r="J13" s="1"/>
  <c r="O24"/>
  <c r="M24"/>
  <c r="N24" s="1"/>
  <c r="G24" s="1"/>
  <c r="V24" s="1"/>
  <c r="O23"/>
  <c r="M23"/>
  <c r="N23" s="1"/>
  <c r="G23" s="1"/>
  <c r="O22"/>
  <c r="M22"/>
  <c r="N22" s="1"/>
  <c r="G22" s="1"/>
  <c r="V22" s="1"/>
  <c r="O21"/>
  <c r="M21"/>
  <c r="N21" s="1"/>
  <c r="G21" s="1"/>
  <c r="V21" s="1"/>
  <c r="O19"/>
  <c r="M19"/>
  <c r="O18"/>
  <c r="M18"/>
  <c r="N18" s="1"/>
  <c r="G18" s="1"/>
  <c r="V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E29"/>
  <c r="N29"/>
  <c r="G29" s="1"/>
  <c r="V29" s="1"/>
  <c r="F29"/>
  <c r="F25"/>
  <c r="E25"/>
  <c r="F23"/>
  <c r="E23"/>
  <c r="N19"/>
  <c r="G19" s="1"/>
  <c r="V19" s="1"/>
  <c r="F19"/>
  <c r="E19"/>
  <c r="F17"/>
  <c r="E17"/>
  <c r="F11"/>
  <c r="E11"/>
  <c r="F9"/>
  <c r="E9"/>
  <c r="E26"/>
  <c r="F26"/>
  <c r="E20"/>
  <c r="F20"/>
  <c r="E16"/>
  <c r="F16"/>
  <c r="E14"/>
  <c r="F14"/>
  <c r="E66"/>
  <c r="F66"/>
  <c r="E68"/>
  <c r="F68"/>
  <c r="E70"/>
  <c r="F70"/>
  <c r="E72"/>
  <c r="F72"/>
  <c r="E74"/>
  <c r="F74"/>
  <c r="E76"/>
  <c r="F76"/>
  <c r="F31"/>
  <c r="E31"/>
  <c r="F33"/>
  <c r="E33"/>
  <c r="F35"/>
  <c r="E35"/>
  <c r="F37"/>
  <c r="E37"/>
  <c r="F39"/>
  <c r="E39"/>
  <c r="F41"/>
  <c r="E41"/>
  <c r="F43"/>
  <c r="E43"/>
  <c r="F45"/>
  <c r="E45"/>
  <c r="F47"/>
  <c r="E47"/>
  <c r="F49"/>
  <c r="E49"/>
  <c r="F51"/>
  <c r="E51"/>
  <c r="F53"/>
  <c r="E53"/>
  <c r="F55"/>
  <c r="E55"/>
  <c r="F57"/>
  <c r="E57"/>
  <c r="F59"/>
  <c r="E59"/>
  <c r="F61"/>
  <c r="E61"/>
  <c r="F63"/>
  <c r="E63"/>
  <c r="F65"/>
  <c r="E65"/>
  <c r="F78"/>
  <c r="E78"/>
  <c r="E80"/>
  <c r="F80"/>
  <c r="E82"/>
  <c r="F82"/>
  <c r="E84"/>
  <c r="F84"/>
  <c r="E86"/>
  <c r="F86"/>
  <c r="E88"/>
  <c r="F88"/>
  <c r="E90"/>
  <c r="F90"/>
  <c r="E92"/>
  <c r="F92"/>
  <c r="E94"/>
  <c r="F94"/>
  <c r="E96"/>
  <c r="F96"/>
  <c r="E98"/>
  <c r="F98"/>
  <c r="E100"/>
  <c r="F100"/>
  <c r="E102"/>
  <c r="F102"/>
  <c r="E104"/>
  <c r="F104"/>
  <c r="E106"/>
  <c r="F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V96"/>
  <c r="E27"/>
  <c r="F27"/>
  <c r="F24"/>
  <c r="E24"/>
  <c r="F22"/>
  <c r="E22"/>
  <c r="F21"/>
  <c r="E21"/>
  <c r="F18"/>
  <c r="E18"/>
  <c r="F12"/>
  <c r="E12"/>
  <c r="F10"/>
  <c r="E10"/>
  <c r="E28"/>
  <c r="F28"/>
  <c r="E15"/>
  <c r="F15"/>
  <c r="E13"/>
  <c r="F13"/>
  <c r="E67"/>
  <c r="F67"/>
  <c r="E69"/>
  <c r="F69"/>
  <c r="E71"/>
  <c r="F71"/>
  <c r="E73"/>
  <c r="F73"/>
  <c r="E75"/>
  <c r="N75"/>
  <c r="G75" s="1"/>
  <c r="F75"/>
  <c r="F30"/>
  <c r="E30"/>
  <c r="F32"/>
  <c r="E32"/>
  <c r="F34"/>
  <c r="E34"/>
  <c r="F36"/>
  <c r="E36"/>
  <c r="F38"/>
  <c r="E38"/>
  <c r="F40"/>
  <c r="E40"/>
  <c r="F42"/>
  <c r="E42"/>
  <c r="F44"/>
  <c r="E44"/>
  <c r="F46"/>
  <c r="E46"/>
  <c r="F48"/>
  <c r="E48"/>
  <c r="F50"/>
  <c r="E50"/>
  <c r="F52"/>
  <c r="E52"/>
  <c r="F54"/>
  <c r="E54"/>
  <c r="F56"/>
  <c r="E56"/>
  <c r="F58"/>
  <c r="E58"/>
  <c r="F60"/>
  <c r="E60"/>
  <c r="F62"/>
  <c r="E62"/>
  <c r="F64"/>
  <c r="E64"/>
  <c r="F77"/>
  <c r="E77"/>
  <c r="F79"/>
  <c r="E79"/>
  <c r="E81"/>
  <c r="F81"/>
  <c r="E83"/>
  <c r="F83"/>
  <c r="E85"/>
  <c r="F85"/>
  <c r="E87"/>
  <c r="F87"/>
  <c r="E89"/>
  <c r="F89"/>
  <c r="E91"/>
  <c r="F91"/>
  <c r="E93"/>
  <c r="F93"/>
  <c r="E95"/>
  <c r="F95"/>
  <c r="E97"/>
  <c r="F97"/>
  <c r="E99"/>
  <c r="F99"/>
  <c r="E101"/>
  <c r="F101"/>
  <c r="E103"/>
  <c r="F103"/>
  <c r="E105"/>
  <c r="F105"/>
  <c r="E107"/>
  <c r="F107"/>
  <c r="E109"/>
  <c r="F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V103"/>
  <c r="F15" i="6"/>
  <c r="E15"/>
  <c r="F13"/>
  <c r="E13"/>
  <c r="E34"/>
  <c r="F34"/>
  <c r="E36"/>
  <c r="F36"/>
  <c r="E38"/>
  <c r="F38"/>
  <c r="E40"/>
  <c r="F40"/>
  <c r="E42"/>
  <c r="F42"/>
  <c r="E44"/>
  <c r="F44"/>
  <c r="E46"/>
  <c r="F46"/>
  <c r="E48"/>
  <c r="F48"/>
  <c r="E50"/>
  <c r="F50"/>
  <c r="E52"/>
  <c r="F52"/>
  <c r="E54"/>
  <c r="F54"/>
  <c r="E56"/>
  <c r="F56"/>
  <c r="E58"/>
  <c r="F58"/>
  <c r="E60"/>
  <c r="F60"/>
  <c r="E62"/>
  <c r="F62"/>
  <c r="E64"/>
  <c r="F64"/>
  <c r="E77"/>
  <c r="F77"/>
  <c r="E79"/>
  <c r="F79"/>
  <c r="E81"/>
  <c r="F81"/>
  <c r="F83"/>
  <c r="E83"/>
  <c r="F67"/>
  <c r="E67"/>
  <c r="F69"/>
  <c r="E69"/>
  <c r="F71"/>
  <c r="E71"/>
  <c r="F73"/>
  <c r="E73"/>
  <c r="F75"/>
  <c r="E75"/>
  <c r="F84"/>
  <c r="E84"/>
  <c r="F86"/>
  <c r="E86"/>
  <c r="F88"/>
  <c r="E88"/>
  <c r="F90"/>
  <c r="E90"/>
  <c r="F92"/>
  <c r="E92"/>
  <c r="F94"/>
  <c r="E94"/>
  <c r="F96"/>
  <c r="E96"/>
  <c r="F98"/>
  <c r="E98"/>
  <c r="F100"/>
  <c r="E100"/>
  <c r="F102"/>
  <c r="E102"/>
  <c r="F104"/>
  <c r="E104"/>
  <c r="F106"/>
  <c r="E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E30"/>
  <c r="F30"/>
  <c r="E28"/>
  <c r="F28"/>
  <c r="E26"/>
  <c r="F26"/>
  <c r="E24"/>
  <c r="F24"/>
  <c r="E22"/>
  <c r="F22"/>
  <c r="E21"/>
  <c r="F21"/>
  <c r="E19"/>
  <c r="F19"/>
  <c r="E17"/>
  <c r="F17"/>
  <c r="E11"/>
  <c r="F11"/>
  <c r="E9"/>
  <c r="F9"/>
  <c r="F20"/>
  <c r="E20"/>
  <c r="F16"/>
  <c r="E16"/>
  <c r="F14"/>
  <c r="E14"/>
  <c r="E33"/>
  <c r="F33"/>
  <c r="E35"/>
  <c r="F35"/>
  <c r="E37"/>
  <c r="F37"/>
  <c r="E39"/>
  <c r="F39"/>
  <c r="E41"/>
  <c r="F41"/>
  <c r="E43"/>
  <c r="F43"/>
  <c r="E45"/>
  <c r="F45"/>
  <c r="E47"/>
  <c r="F47"/>
  <c r="E49"/>
  <c r="F49"/>
  <c r="E51"/>
  <c r="F51"/>
  <c r="E53"/>
  <c r="F53"/>
  <c r="E55"/>
  <c r="F55"/>
  <c r="E57"/>
  <c r="F57"/>
  <c r="E59"/>
  <c r="F59"/>
  <c r="E61"/>
  <c r="F61"/>
  <c r="E63"/>
  <c r="F63"/>
  <c r="E65"/>
  <c r="F65"/>
  <c r="E78"/>
  <c r="F78"/>
  <c r="E80"/>
  <c r="F80"/>
  <c r="E82"/>
  <c r="F82"/>
  <c r="F66"/>
  <c r="E66"/>
  <c r="F68"/>
  <c r="E68"/>
  <c r="F70"/>
  <c r="E70"/>
  <c r="F72"/>
  <c r="E72"/>
  <c r="F74"/>
  <c r="E74"/>
  <c r="F76"/>
  <c r="E76"/>
  <c r="F85"/>
  <c r="E85"/>
  <c r="F87"/>
  <c r="E87"/>
  <c r="F89"/>
  <c r="E89"/>
  <c r="F91"/>
  <c r="E91"/>
  <c r="F93"/>
  <c r="E93"/>
  <c r="F95"/>
  <c r="E95"/>
  <c r="F97"/>
  <c r="E97"/>
  <c r="F99"/>
  <c r="E99"/>
  <c r="F101"/>
  <c r="E101"/>
  <c r="F103"/>
  <c r="E103"/>
  <c r="F105"/>
  <c r="E105"/>
  <c r="F107"/>
  <c r="E107"/>
  <c r="E109"/>
  <c r="F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E31"/>
  <c r="F31"/>
  <c r="E29"/>
  <c r="F29"/>
  <c r="E27"/>
  <c r="F27"/>
  <c r="E25"/>
  <c r="F25"/>
  <c r="E23"/>
  <c r="F23"/>
  <c r="E18"/>
  <c r="F18"/>
  <c r="E12"/>
  <c r="F12"/>
  <c r="E10"/>
  <c r="F10"/>
  <c r="O133"/>
  <c r="M133"/>
  <c r="N133" s="1"/>
  <c r="G133" s="1"/>
  <c r="O131"/>
  <c r="M131"/>
  <c r="N131" s="1"/>
  <c r="G131" s="1"/>
  <c r="V131" s="1"/>
  <c r="O130"/>
  <c r="M130"/>
  <c r="N130" s="1"/>
  <c r="G130" s="1"/>
  <c r="O129"/>
  <c r="M129"/>
  <c r="N129" s="1"/>
  <c r="G129" s="1"/>
  <c r="V129" s="1"/>
  <c r="O128"/>
  <c r="M128"/>
  <c r="N128" s="1"/>
  <c r="G128" s="1"/>
  <c r="O127"/>
  <c r="M127"/>
  <c r="N127" s="1"/>
  <c r="G127" s="1"/>
  <c r="V127" s="1"/>
  <c r="O126"/>
  <c r="M126"/>
  <c r="N126" s="1"/>
  <c r="G126" s="1"/>
  <c r="O125"/>
  <c r="M125"/>
  <c r="N125" s="1"/>
  <c r="G125" s="1"/>
  <c r="V125" s="1"/>
  <c r="O124"/>
  <c r="M124"/>
  <c r="N124" s="1"/>
  <c r="G124" s="1"/>
  <c r="O123"/>
  <c r="M123"/>
  <c r="N123" s="1"/>
  <c r="G123" s="1"/>
  <c r="V123" s="1"/>
  <c r="O122"/>
  <c r="M122"/>
  <c r="N122" s="1"/>
  <c r="G122" s="1"/>
  <c r="O121"/>
  <c r="M121"/>
  <c r="N121" s="1"/>
  <c r="G121" s="1"/>
  <c r="V121" s="1"/>
  <c r="O120"/>
  <c r="M120"/>
  <c r="N120" s="1"/>
  <c r="G120" s="1"/>
  <c r="O119"/>
  <c r="M119"/>
  <c r="N119" s="1"/>
  <c r="G119" s="1"/>
  <c r="V119" s="1"/>
  <c r="O118"/>
  <c r="M118"/>
  <c r="N118" s="1"/>
  <c r="G118" s="1"/>
  <c r="O117"/>
  <c r="M117"/>
  <c r="N117" s="1"/>
  <c r="G117" s="1"/>
  <c r="V117" s="1"/>
  <c r="O116"/>
  <c r="M116"/>
  <c r="N116" s="1"/>
  <c r="G116" s="1"/>
  <c r="O115"/>
  <c r="M115"/>
  <c r="N115" s="1"/>
  <c r="G115" s="1"/>
  <c r="V115" s="1"/>
  <c r="O114"/>
  <c r="M114"/>
  <c r="N114" s="1"/>
  <c r="G114" s="1"/>
  <c r="O113"/>
  <c r="M113"/>
  <c r="N113" s="1"/>
  <c r="G113" s="1"/>
  <c r="V113" s="1"/>
  <c r="O112"/>
  <c r="M112"/>
  <c r="N112" s="1"/>
  <c r="G112" s="1"/>
  <c r="O111"/>
  <c r="M111"/>
  <c r="N111" s="1"/>
  <c r="G111" s="1"/>
  <c r="V111" s="1"/>
  <c r="O110"/>
  <c r="M110"/>
  <c r="N110" s="1"/>
  <c r="G110" s="1"/>
  <c r="O109"/>
  <c r="M109"/>
  <c r="N109" s="1"/>
  <c r="G109" s="1"/>
  <c r="V109" s="1"/>
  <c r="O132"/>
  <c r="M132"/>
  <c r="N132" s="1"/>
  <c r="G132" s="1"/>
  <c r="O108"/>
  <c r="M108"/>
  <c r="N108" s="1"/>
  <c r="G108" s="1"/>
  <c r="V108" s="1"/>
  <c r="O107"/>
  <c r="M107"/>
  <c r="N107" s="1"/>
  <c r="G107" s="1"/>
  <c r="O106"/>
  <c r="M106"/>
  <c r="N106" s="1"/>
  <c r="G106" s="1"/>
  <c r="V106" s="1"/>
  <c r="O105"/>
  <c r="M105"/>
  <c r="N105" s="1"/>
  <c r="G105" s="1"/>
  <c r="O104"/>
  <c r="M104"/>
  <c r="N104" s="1"/>
  <c r="G104" s="1"/>
  <c r="V104" s="1"/>
  <c r="O103"/>
  <c r="M103"/>
  <c r="N103" s="1"/>
  <c r="G103" s="1"/>
  <c r="O102"/>
  <c r="M102"/>
  <c r="N102" s="1"/>
  <c r="G102" s="1"/>
  <c r="V102" s="1"/>
  <c r="O101"/>
  <c r="M101"/>
  <c r="N101" s="1"/>
  <c r="G101" s="1"/>
  <c r="O100"/>
  <c r="M100"/>
  <c r="N100" s="1"/>
  <c r="G100" s="1"/>
  <c r="V100" s="1"/>
  <c r="O99"/>
  <c r="M99"/>
  <c r="N99" s="1"/>
  <c r="G99" s="1"/>
  <c r="O98"/>
  <c r="M98"/>
  <c r="N98" s="1"/>
  <c r="G98" s="1"/>
  <c r="V98" s="1"/>
  <c r="O97"/>
  <c r="M97"/>
  <c r="N97" s="1"/>
  <c r="G97" s="1"/>
  <c r="O96"/>
  <c r="M96"/>
  <c r="N96" s="1"/>
  <c r="G96" s="1"/>
  <c r="V96" s="1"/>
  <c r="O95"/>
  <c r="M95"/>
  <c r="N95" s="1"/>
  <c r="G95" s="1"/>
  <c r="O94"/>
  <c r="M94"/>
  <c r="N94" s="1"/>
  <c r="G94" s="1"/>
  <c r="V94" s="1"/>
  <c r="O93"/>
  <c r="M93"/>
  <c r="N93" s="1"/>
  <c r="G93" s="1"/>
  <c r="O92"/>
  <c r="M92"/>
  <c r="N92" s="1"/>
  <c r="G92" s="1"/>
  <c r="V92" s="1"/>
  <c r="O91"/>
  <c r="M91"/>
  <c r="N91" s="1"/>
  <c r="G91" s="1"/>
  <c r="O90"/>
  <c r="M90"/>
  <c r="N90" s="1"/>
  <c r="G90" s="1"/>
  <c r="V90" s="1"/>
  <c r="O89"/>
  <c r="M89"/>
  <c r="N89" s="1"/>
  <c r="G89" s="1"/>
  <c r="O88"/>
  <c r="M88"/>
  <c r="N88" s="1"/>
  <c r="G88" s="1"/>
  <c r="O87"/>
  <c r="M87"/>
  <c r="N87" s="1"/>
  <c r="G87" s="1"/>
  <c r="O86"/>
  <c r="M86"/>
  <c r="N86" s="1"/>
  <c r="G86" s="1"/>
  <c r="V86" s="1"/>
  <c r="O85"/>
  <c r="M85"/>
  <c r="N85" s="1"/>
  <c r="G85" s="1"/>
  <c r="M84"/>
  <c r="N84" s="1"/>
  <c r="G84" s="1"/>
  <c r="M83"/>
  <c r="N83" s="1"/>
  <c r="G83" s="1"/>
  <c r="O82"/>
  <c r="M82"/>
  <c r="N82" s="1"/>
  <c r="G82" s="1"/>
  <c r="O81"/>
  <c r="M81"/>
  <c r="N81" s="1"/>
  <c r="G81" s="1"/>
  <c r="O80"/>
  <c r="M80"/>
  <c r="N80" s="1"/>
  <c r="G80" s="1"/>
  <c r="V80" s="1"/>
  <c r="O79"/>
  <c r="M79"/>
  <c r="N79" s="1"/>
  <c r="G79" s="1"/>
  <c r="O78"/>
  <c r="M78"/>
  <c r="N78" s="1"/>
  <c r="G78" s="1"/>
  <c r="O77"/>
  <c r="M77"/>
  <c r="N77" s="1"/>
  <c r="G77" s="1"/>
  <c r="O65"/>
  <c r="M65"/>
  <c r="N65" s="1"/>
  <c r="G65" s="1"/>
  <c r="O64"/>
  <c r="M64"/>
  <c r="N64" s="1"/>
  <c r="G64" s="1"/>
  <c r="O63"/>
  <c r="M63"/>
  <c r="N63" s="1"/>
  <c r="G63" s="1"/>
  <c r="O62"/>
  <c r="M62"/>
  <c r="N62" s="1"/>
  <c r="G62" s="1"/>
  <c r="O61"/>
  <c r="M61"/>
  <c r="N61" s="1"/>
  <c r="G61" s="1"/>
  <c r="O60"/>
  <c r="M60"/>
  <c r="N60" s="1"/>
  <c r="G60" s="1"/>
  <c r="O59"/>
  <c r="M59"/>
  <c r="N59" s="1"/>
  <c r="G59" s="1"/>
  <c r="O58"/>
  <c r="M58"/>
  <c r="N58" s="1"/>
  <c r="G58" s="1"/>
  <c r="O57"/>
  <c r="M57"/>
  <c r="N57" s="1"/>
  <c r="G57" s="1"/>
  <c r="O56"/>
  <c r="M56"/>
  <c r="N56" s="1"/>
  <c r="G56" s="1"/>
  <c r="O55"/>
  <c r="M55"/>
  <c r="N55" s="1"/>
  <c r="G55" s="1"/>
  <c r="O54"/>
  <c r="M54"/>
  <c r="N54" s="1"/>
  <c r="G54" s="1"/>
  <c r="O53"/>
  <c r="M53"/>
  <c r="N53" s="1"/>
  <c r="G53" s="1"/>
  <c r="O52"/>
  <c r="M52"/>
  <c r="N52" s="1"/>
  <c r="G52" s="1"/>
  <c r="O51"/>
  <c r="M51"/>
  <c r="N51" s="1"/>
  <c r="G51" s="1"/>
  <c r="O50"/>
  <c r="M50"/>
  <c r="N50" s="1"/>
  <c r="G50" s="1"/>
  <c r="O49"/>
  <c r="M49"/>
  <c r="N49" s="1"/>
  <c r="G49" s="1"/>
  <c r="O48"/>
  <c r="M48"/>
  <c r="N48" s="1"/>
  <c r="G48" s="1"/>
  <c r="O47"/>
  <c r="M47"/>
  <c r="N47" s="1"/>
  <c r="G47" s="1"/>
  <c r="O46"/>
  <c r="M46"/>
  <c r="N46" s="1"/>
  <c r="G46" s="1"/>
  <c r="O45"/>
  <c r="M45"/>
  <c r="N45" s="1"/>
  <c r="G45" s="1"/>
  <c r="O44"/>
  <c r="M44"/>
  <c r="N44" s="1"/>
  <c r="G44" s="1"/>
  <c r="O43"/>
  <c r="M43"/>
  <c r="N43" s="1"/>
  <c r="G43" s="1"/>
  <c r="O42"/>
  <c r="M42"/>
  <c r="N42" s="1"/>
  <c r="G42" s="1"/>
  <c r="O41"/>
  <c r="M41"/>
  <c r="N41" s="1"/>
  <c r="G41" s="1"/>
  <c r="O40"/>
  <c r="M40"/>
  <c r="N40" s="1"/>
  <c r="G40" s="1"/>
  <c r="O39"/>
  <c r="M39"/>
  <c r="N39" s="1"/>
  <c r="G39" s="1"/>
  <c r="O38"/>
  <c r="M38"/>
  <c r="N38" s="1"/>
  <c r="G38" s="1"/>
  <c r="O37"/>
  <c r="M37"/>
  <c r="N37" s="1"/>
  <c r="G37" s="1"/>
  <c r="O36"/>
  <c r="M36"/>
  <c r="N36" s="1"/>
  <c r="G36" s="1"/>
  <c r="O35"/>
  <c r="M35"/>
  <c r="N35" s="1"/>
  <c r="G35" s="1"/>
  <c r="O34"/>
  <c r="M34"/>
  <c r="N34" s="1"/>
  <c r="G34" s="1"/>
  <c r="O33"/>
  <c r="M33"/>
  <c r="N33" s="1"/>
  <c r="G33" s="1"/>
  <c r="O84"/>
  <c r="P84" s="1"/>
  <c r="O83"/>
  <c r="P83" s="1"/>
  <c r="O76"/>
  <c r="M76"/>
  <c r="N76" s="1"/>
  <c r="G76" s="1"/>
  <c r="O75"/>
  <c r="M75"/>
  <c r="N75" s="1"/>
  <c r="G75" s="1"/>
  <c r="O74"/>
  <c r="M74"/>
  <c r="N74" s="1"/>
  <c r="G74" s="1"/>
  <c r="O73"/>
  <c r="M73"/>
  <c r="N73" s="1"/>
  <c r="G73" s="1"/>
  <c r="O72"/>
  <c r="M72"/>
  <c r="N72" s="1"/>
  <c r="G72" s="1"/>
  <c r="O71"/>
  <c r="M71"/>
  <c r="N71" s="1"/>
  <c r="G71" s="1"/>
  <c r="O70"/>
  <c r="M70"/>
  <c r="N70" s="1"/>
  <c r="G70" s="1"/>
  <c r="O69"/>
  <c r="M69"/>
  <c r="N69" s="1"/>
  <c r="G69" s="1"/>
  <c r="O68"/>
  <c r="M68"/>
  <c r="N68" s="1"/>
  <c r="G68" s="1"/>
  <c r="O67"/>
  <c r="M67"/>
  <c r="N67" s="1"/>
  <c r="G67" s="1"/>
  <c r="O66"/>
  <c r="M66"/>
  <c r="N66" s="1"/>
  <c r="G66" s="1"/>
  <c r="O32"/>
  <c r="M32"/>
  <c r="N32" s="1"/>
  <c r="G32" s="1"/>
  <c r="O31"/>
  <c r="M31"/>
  <c r="N31" s="1"/>
  <c r="G31" s="1"/>
  <c r="O30"/>
  <c r="M30"/>
  <c r="N30" s="1"/>
  <c r="G30" s="1"/>
  <c r="O29"/>
  <c r="M29"/>
  <c r="N29" s="1"/>
  <c r="G29" s="1"/>
  <c r="O28"/>
  <c r="M28"/>
  <c r="N28" s="1"/>
  <c r="G28" s="1"/>
  <c r="O27"/>
  <c r="M27"/>
  <c r="N27" s="1"/>
  <c r="G27" s="1"/>
  <c r="O26"/>
  <c r="M26"/>
  <c r="N26" s="1"/>
  <c r="G26" s="1"/>
  <c r="O25"/>
  <c r="M25"/>
  <c r="N25" s="1"/>
  <c r="G25" s="1"/>
  <c r="O24"/>
  <c r="M24"/>
  <c r="N24" s="1"/>
  <c r="G24" s="1"/>
  <c r="O23"/>
  <c r="M23"/>
  <c r="N23" s="1"/>
  <c r="G23" s="1"/>
  <c r="O22"/>
  <c r="M22"/>
  <c r="N22" s="1"/>
  <c r="G22" s="1"/>
  <c r="O21"/>
  <c r="M21"/>
  <c r="N21" s="1"/>
  <c r="G21" s="1"/>
  <c r="O19"/>
  <c r="M19"/>
  <c r="N19" s="1"/>
  <c r="G19" s="1"/>
  <c r="O18"/>
  <c r="M18"/>
  <c r="N18" s="1"/>
  <c r="G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O20"/>
  <c r="M20"/>
  <c r="N20" s="1"/>
  <c r="G20" s="1"/>
  <c r="O14"/>
  <c r="M14"/>
  <c r="N14" s="1"/>
  <c r="G14" s="1"/>
  <c r="I14" s="1"/>
  <c r="J14" s="1"/>
  <c r="O13"/>
  <c r="M13"/>
  <c r="N13" s="1"/>
  <c r="G13" s="1"/>
  <c r="I13" s="1"/>
  <c r="J13" s="1"/>
  <c r="V84"/>
  <c r="V88"/>
  <c r="F15" i="5"/>
  <c r="E15"/>
  <c r="F13"/>
  <c r="E13"/>
  <c r="E29"/>
  <c r="F29"/>
  <c r="E31"/>
  <c r="F31"/>
  <c r="E33"/>
  <c r="F33"/>
  <c r="E35"/>
  <c r="F35"/>
  <c r="E37"/>
  <c r="F37"/>
  <c r="E39"/>
  <c r="F39"/>
  <c r="E41"/>
  <c r="F41"/>
  <c r="E43"/>
  <c r="F43"/>
  <c r="E45"/>
  <c r="F45"/>
  <c r="E47"/>
  <c r="F47"/>
  <c r="E49"/>
  <c r="F49"/>
  <c r="E51"/>
  <c r="F51"/>
  <c r="E53"/>
  <c r="F53"/>
  <c r="E55"/>
  <c r="F55"/>
  <c r="E57"/>
  <c r="F57"/>
  <c r="E59"/>
  <c r="F59"/>
  <c r="E61"/>
  <c r="F61"/>
  <c r="E63"/>
  <c r="F63"/>
  <c r="E65"/>
  <c r="F65"/>
  <c r="E78"/>
  <c r="F78"/>
  <c r="F67"/>
  <c r="E67"/>
  <c r="F69"/>
  <c r="E69"/>
  <c r="F71"/>
  <c r="E71"/>
  <c r="F73"/>
  <c r="E73"/>
  <c r="F75"/>
  <c r="E75"/>
  <c r="F79"/>
  <c r="E79"/>
  <c r="E81"/>
  <c r="F81"/>
  <c r="E83"/>
  <c r="F83"/>
  <c r="E85"/>
  <c r="F85"/>
  <c r="E87"/>
  <c r="F87"/>
  <c r="E89"/>
  <c r="F89"/>
  <c r="E91"/>
  <c r="F91"/>
  <c r="E93"/>
  <c r="F93"/>
  <c r="E95"/>
  <c r="F95"/>
  <c r="E97"/>
  <c r="F97"/>
  <c r="E99"/>
  <c r="F99"/>
  <c r="E101"/>
  <c r="F101"/>
  <c r="E103"/>
  <c r="F103"/>
  <c r="E105"/>
  <c r="F105"/>
  <c r="E107"/>
  <c r="F107"/>
  <c r="E109"/>
  <c r="F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E26"/>
  <c r="F26"/>
  <c r="E24"/>
  <c r="F24"/>
  <c r="E22"/>
  <c r="F22"/>
  <c r="E18"/>
  <c r="F18"/>
  <c r="E12"/>
  <c r="F12"/>
  <c r="E10"/>
  <c r="F10"/>
  <c r="F20"/>
  <c r="E20"/>
  <c r="F16"/>
  <c r="E16"/>
  <c r="F14"/>
  <c r="E14"/>
  <c r="E30"/>
  <c r="F30"/>
  <c r="E32"/>
  <c r="F32"/>
  <c r="E34"/>
  <c r="F34"/>
  <c r="E36"/>
  <c r="F36"/>
  <c r="E38"/>
  <c r="F38"/>
  <c r="E40"/>
  <c r="F40"/>
  <c r="E42"/>
  <c r="F42"/>
  <c r="E44"/>
  <c r="F44"/>
  <c r="E46"/>
  <c r="F46"/>
  <c r="E48"/>
  <c r="F48"/>
  <c r="E50"/>
  <c r="F50"/>
  <c r="E52"/>
  <c r="F52"/>
  <c r="E54"/>
  <c r="F54"/>
  <c r="E56"/>
  <c r="F56"/>
  <c r="E58"/>
  <c r="F58"/>
  <c r="E60"/>
  <c r="F60"/>
  <c r="E62"/>
  <c r="F62"/>
  <c r="E64"/>
  <c r="F64"/>
  <c r="E77"/>
  <c r="F77"/>
  <c r="F66"/>
  <c r="E66"/>
  <c r="F68"/>
  <c r="E68"/>
  <c r="F70"/>
  <c r="E70"/>
  <c r="F72"/>
  <c r="E72"/>
  <c r="F74"/>
  <c r="E74"/>
  <c r="F76"/>
  <c r="E76"/>
  <c r="E80"/>
  <c r="F80"/>
  <c r="E82"/>
  <c r="F82"/>
  <c r="E84"/>
  <c r="F84"/>
  <c r="E86"/>
  <c r="F86"/>
  <c r="E88"/>
  <c r="F88"/>
  <c r="E90"/>
  <c r="F90"/>
  <c r="E92"/>
  <c r="F92"/>
  <c r="E94"/>
  <c r="F94"/>
  <c r="E96"/>
  <c r="F96"/>
  <c r="E98"/>
  <c r="F98"/>
  <c r="E100"/>
  <c r="F100"/>
  <c r="E102"/>
  <c r="F102"/>
  <c r="E104"/>
  <c r="F104"/>
  <c r="E106"/>
  <c r="F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E27"/>
  <c r="F27"/>
  <c r="E25"/>
  <c r="F25"/>
  <c r="E23"/>
  <c r="F23"/>
  <c r="E21"/>
  <c r="F21"/>
  <c r="E19"/>
  <c r="F19"/>
  <c r="E17"/>
  <c r="F17"/>
  <c r="E11"/>
  <c r="F11"/>
  <c r="E9"/>
  <c r="F9"/>
  <c r="O133"/>
  <c r="M133"/>
  <c r="N133" s="1"/>
  <c r="G133" s="1"/>
  <c r="V133" s="1"/>
  <c r="O131"/>
  <c r="M131"/>
  <c r="N131" s="1"/>
  <c r="G131" s="1"/>
  <c r="V131" s="1"/>
  <c r="O130"/>
  <c r="M130"/>
  <c r="N130" s="1"/>
  <c r="G130" s="1"/>
  <c r="V130" s="1"/>
  <c r="O129"/>
  <c r="M129"/>
  <c r="N129" s="1"/>
  <c r="G129" s="1"/>
  <c r="O128"/>
  <c r="M128"/>
  <c r="N128" s="1"/>
  <c r="G128" s="1"/>
  <c r="V128" s="1"/>
  <c r="O127"/>
  <c r="M127"/>
  <c r="N127" s="1"/>
  <c r="G127" s="1"/>
  <c r="V127" s="1"/>
  <c r="O126"/>
  <c r="M126"/>
  <c r="N126" s="1"/>
  <c r="G126" s="1"/>
  <c r="V126" s="1"/>
  <c r="O125"/>
  <c r="M125"/>
  <c r="N125" s="1"/>
  <c r="G125" s="1"/>
  <c r="O124"/>
  <c r="M124"/>
  <c r="N124" s="1"/>
  <c r="G124" s="1"/>
  <c r="V124" s="1"/>
  <c r="O123"/>
  <c r="M123"/>
  <c r="N123" s="1"/>
  <c r="G123" s="1"/>
  <c r="V123" s="1"/>
  <c r="O122"/>
  <c r="M122"/>
  <c r="N122" s="1"/>
  <c r="G122" s="1"/>
  <c r="V122" s="1"/>
  <c r="O121"/>
  <c r="M121"/>
  <c r="N121" s="1"/>
  <c r="G121" s="1"/>
  <c r="O120"/>
  <c r="M120"/>
  <c r="N120" s="1"/>
  <c r="G120" s="1"/>
  <c r="V120" s="1"/>
  <c r="O119"/>
  <c r="M119"/>
  <c r="N119" s="1"/>
  <c r="G119" s="1"/>
  <c r="V119" s="1"/>
  <c r="O118"/>
  <c r="M118"/>
  <c r="N118" s="1"/>
  <c r="G118" s="1"/>
  <c r="V118" s="1"/>
  <c r="O117"/>
  <c r="M117"/>
  <c r="N117" s="1"/>
  <c r="G117" s="1"/>
  <c r="O116"/>
  <c r="M116"/>
  <c r="N116" s="1"/>
  <c r="G116" s="1"/>
  <c r="V116" s="1"/>
  <c r="O115"/>
  <c r="M115"/>
  <c r="N115" s="1"/>
  <c r="G115" s="1"/>
  <c r="V115" s="1"/>
  <c r="O114"/>
  <c r="M114"/>
  <c r="N114" s="1"/>
  <c r="G114" s="1"/>
  <c r="V114" s="1"/>
  <c r="O113"/>
  <c r="M113"/>
  <c r="N113" s="1"/>
  <c r="G113" s="1"/>
  <c r="O112"/>
  <c r="M112"/>
  <c r="N112" s="1"/>
  <c r="G112" s="1"/>
  <c r="V112" s="1"/>
  <c r="O111"/>
  <c r="M111"/>
  <c r="N111" s="1"/>
  <c r="G111" s="1"/>
  <c r="V111" s="1"/>
  <c r="O110"/>
  <c r="M110"/>
  <c r="N110" s="1"/>
  <c r="G110" s="1"/>
  <c r="V110" s="1"/>
  <c r="O109"/>
  <c r="M109"/>
  <c r="N109" s="1"/>
  <c r="G109" s="1"/>
  <c r="O108"/>
  <c r="M108"/>
  <c r="N108" s="1"/>
  <c r="G108" s="1"/>
  <c r="V108" s="1"/>
  <c r="O132"/>
  <c r="M132"/>
  <c r="N132" s="1"/>
  <c r="G132" s="1"/>
  <c r="V132" s="1"/>
  <c r="O107"/>
  <c r="M107"/>
  <c r="N107" s="1"/>
  <c r="G107" s="1"/>
  <c r="V107" s="1"/>
  <c r="O106"/>
  <c r="M106"/>
  <c r="N106" s="1"/>
  <c r="G106" s="1"/>
  <c r="O105"/>
  <c r="M105"/>
  <c r="N105" s="1"/>
  <c r="G105" s="1"/>
  <c r="V105" s="1"/>
  <c r="O104"/>
  <c r="M104"/>
  <c r="N104" s="1"/>
  <c r="G104" s="1"/>
  <c r="V104" s="1"/>
  <c r="O103"/>
  <c r="M103"/>
  <c r="N103" s="1"/>
  <c r="G103" s="1"/>
  <c r="V103" s="1"/>
  <c r="O102"/>
  <c r="M102"/>
  <c r="N102" s="1"/>
  <c r="G102" s="1"/>
  <c r="O101"/>
  <c r="M101"/>
  <c r="N101" s="1"/>
  <c r="G101" s="1"/>
  <c r="V101" s="1"/>
  <c r="O100"/>
  <c r="M100"/>
  <c r="N100" s="1"/>
  <c r="G100" s="1"/>
  <c r="V100" s="1"/>
  <c r="O99"/>
  <c r="M99"/>
  <c r="N99" s="1"/>
  <c r="G99" s="1"/>
  <c r="V99" s="1"/>
  <c r="O98"/>
  <c r="M98"/>
  <c r="N98" s="1"/>
  <c r="G98" s="1"/>
  <c r="O97"/>
  <c r="M97"/>
  <c r="N97" s="1"/>
  <c r="G97" s="1"/>
  <c r="V97" s="1"/>
  <c r="O96"/>
  <c r="M96"/>
  <c r="N96" s="1"/>
  <c r="G96" s="1"/>
  <c r="V96" s="1"/>
  <c r="O95"/>
  <c r="M95"/>
  <c r="N95" s="1"/>
  <c r="G95" s="1"/>
  <c r="V95" s="1"/>
  <c r="O94"/>
  <c r="M94"/>
  <c r="N94" s="1"/>
  <c r="G94" s="1"/>
  <c r="O93"/>
  <c r="M93"/>
  <c r="N93" s="1"/>
  <c r="G93" s="1"/>
  <c r="V93" s="1"/>
  <c r="O92"/>
  <c r="M92"/>
  <c r="N92" s="1"/>
  <c r="G92" s="1"/>
  <c r="V92" s="1"/>
  <c r="O91"/>
  <c r="M91"/>
  <c r="N91" s="1"/>
  <c r="G91" s="1"/>
  <c r="V91" s="1"/>
  <c r="O90"/>
  <c r="M90"/>
  <c r="N90" s="1"/>
  <c r="G90" s="1"/>
  <c r="O89"/>
  <c r="M89"/>
  <c r="N89" s="1"/>
  <c r="G89" s="1"/>
  <c r="V89" s="1"/>
  <c r="O88"/>
  <c r="M88"/>
  <c r="N88" s="1"/>
  <c r="G88" s="1"/>
  <c r="V88" s="1"/>
  <c r="O87"/>
  <c r="M87"/>
  <c r="N87" s="1"/>
  <c r="G87" s="1"/>
  <c r="O86"/>
  <c r="M86"/>
  <c r="N86" s="1"/>
  <c r="G86" s="1"/>
  <c r="O85"/>
  <c r="M85"/>
  <c r="N85" s="1"/>
  <c r="G85" s="1"/>
  <c r="V85" s="1"/>
  <c r="O84"/>
  <c r="M84"/>
  <c r="N84" s="1"/>
  <c r="G84" s="1"/>
  <c r="V84" s="1"/>
  <c r="O83"/>
  <c r="M83"/>
  <c r="N83" s="1"/>
  <c r="G83" s="1"/>
  <c r="V83" s="1"/>
  <c r="O82"/>
  <c r="M82"/>
  <c r="N82" s="1"/>
  <c r="G82" s="1"/>
  <c r="O81"/>
  <c r="M81"/>
  <c r="N81" s="1"/>
  <c r="G81" s="1"/>
  <c r="V81" s="1"/>
  <c r="O80"/>
  <c r="M80"/>
  <c r="N80" s="1"/>
  <c r="G80" s="1"/>
  <c r="V80" s="1"/>
  <c r="O79"/>
  <c r="O78"/>
  <c r="O77"/>
  <c r="M77"/>
  <c r="N77" s="1"/>
  <c r="G77" s="1"/>
  <c r="O65"/>
  <c r="M65"/>
  <c r="N65" s="1"/>
  <c r="G65" s="1"/>
  <c r="O64"/>
  <c r="M64"/>
  <c r="N64" s="1"/>
  <c r="G64" s="1"/>
  <c r="O63"/>
  <c r="M63"/>
  <c r="N63" s="1"/>
  <c r="G63" s="1"/>
  <c r="O62"/>
  <c r="M62"/>
  <c r="N62" s="1"/>
  <c r="G62" s="1"/>
  <c r="O61"/>
  <c r="M61"/>
  <c r="N61" s="1"/>
  <c r="G61" s="1"/>
  <c r="O60"/>
  <c r="M60"/>
  <c r="N60" s="1"/>
  <c r="G60" s="1"/>
  <c r="O59"/>
  <c r="M59"/>
  <c r="N59" s="1"/>
  <c r="G59" s="1"/>
  <c r="O58"/>
  <c r="M58"/>
  <c r="N58" s="1"/>
  <c r="G58" s="1"/>
  <c r="O57"/>
  <c r="M57"/>
  <c r="N57" s="1"/>
  <c r="G57" s="1"/>
  <c r="O56"/>
  <c r="M56"/>
  <c r="N56" s="1"/>
  <c r="G56" s="1"/>
  <c r="O55"/>
  <c r="M55"/>
  <c r="N55" s="1"/>
  <c r="G55" s="1"/>
  <c r="O54"/>
  <c r="M54"/>
  <c r="N54" s="1"/>
  <c r="G54" s="1"/>
  <c r="O53"/>
  <c r="M53"/>
  <c r="N53" s="1"/>
  <c r="G53" s="1"/>
  <c r="O52"/>
  <c r="M52"/>
  <c r="N52" s="1"/>
  <c r="G52" s="1"/>
  <c r="O51"/>
  <c r="M51"/>
  <c r="N51" s="1"/>
  <c r="G51" s="1"/>
  <c r="O50"/>
  <c r="M50"/>
  <c r="N50" s="1"/>
  <c r="G50" s="1"/>
  <c r="O49"/>
  <c r="M49"/>
  <c r="N49" s="1"/>
  <c r="G49" s="1"/>
  <c r="O48"/>
  <c r="M48"/>
  <c r="N48" s="1"/>
  <c r="G48" s="1"/>
  <c r="O47"/>
  <c r="M47"/>
  <c r="N47" s="1"/>
  <c r="G47" s="1"/>
  <c r="O46"/>
  <c r="M46"/>
  <c r="N46" s="1"/>
  <c r="G46" s="1"/>
  <c r="O45"/>
  <c r="M45"/>
  <c r="N45" s="1"/>
  <c r="G45" s="1"/>
  <c r="O44"/>
  <c r="M44"/>
  <c r="N44" s="1"/>
  <c r="G44" s="1"/>
  <c r="O43"/>
  <c r="M43"/>
  <c r="N43" s="1"/>
  <c r="G43" s="1"/>
  <c r="O42"/>
  <c r="M42"/>
  <c r="N42" s="1"/>
  <c r="G42" s="1"/>
  <c r="O41"/>
  <c r="M41"/>
  <c r="N41" s="1"/>
  <c r="G41" s="1"/>
  <c r="O40"/>
  <c r="M40"/>
  <c r="N40" s="1"/>
  <c r="G40" s="1"/>
  <c r="O39"/>
  <c r="M39"/>
  <c r="N39" s="1"/>
  <c r="G39" s="1"/>
  <c r="O38"/>
  <c r="M38"/>
  <c r="N38" s="1"/>
  <c r="G38" s="1"/>
  <c r="O37"/>
  <c r="M37"/>
  <c r="N37" s="1"/>
  <c r="G37" s="1"/>
  <c r="O36"/>
  <c r="M36"/>
  <c r="N36" s="1"/>
  <c r="G36" s="1"/>
  <c r="O35"/>
  <c r="M35"/>
  <c r="N35" s="1"/>
  <c r="G35" s="1"/>
  <c r="O34"/>
  <c r="M34"/>
  <c r="N34" s="1"/>
  <c r="G34" s="1"/>
  <c r="O33"/>
  <c r="M33"/>
  <c r="N33" s="1"/>
  <c r="G33" s="1"/>
  <c r="O32"/>
  <c r="M32"/>
  <c r="N32" s="1"/>
  <c r="G32" s="1"/>
  <c r="O31"/>
  <c r="M31"/>
  <c r="N31" s="1"/>
  <c r="G31" s="1"/>
  <c r="O30"/>
  <c r="M30"/>
  <c r="N30" s="1"/>
  <c r="G30" s="1"/>
  <c r="O29"/>
  <c r="M29"/>
  <c r="N29" s="1"/>
  <c r="G29" s="1"/>
  <c r="O28"/>
  <c r="M28"/>
  <c r="N28" s="1"/>
  <c r="G28" s="1"/>
  <c r="V28" s="1"/>
  <c r="M79"/>
  <c r="N79" s="1"/>
  <c r="G79" s="1"/>
  <c r="M78"/>
  <c r="N78" s="1"/>
  <c r="G78" s="1"/>
  <c r="V78" s="1"/>
  <c r="O76"/>
  <c r="M76"/>
  <c r="N76" s="1"/>
  <c r="G76" s="1"/>
  <c r="O75"/>
  <c r="M75"/>
  <c r="N75" s="1"/>
  <c r="G75" s="1"/>
  <c r="O74"/>
  <c r="M74"/>
  <c r="N74" s="1"/>
  <c r="G74" s="1"/>
  <c r="O73"/>
  <c r="M73"/>
  <c r="N73" s="1"/>
  <c r="G73" s="1"/>
  <c r="O72"/>
  <c r="M72"/>
  <c r="N72" s="1"/>
  <c r="G72" s="1"/>
  <c r="O71"/>
  <c r="M71"/>
  <c r="N71" s="1"/>
  <c r="G71" s="1"/>
  <c r="O70"/>
  <c r="M70"/>
  <c r="N70" s="1"/>
  <c r="G70" s="1"/>
  <c r="O69"/>
  <c r="M69"/>
  <c r="N69" s="1"/>
  <c r="G69" s="1"/>
  <c r="O68"/>
  <c r="M68"/>
  <c r="N68" s="1"/>
  <c r="G68" s="1"/>
  <c r="O67"/>
  <c r="M67"/>
  <c r="N67" s="1"/>
  <c r="G67" s="1"/>
  <c r="O66"/>
  <c r="M66"/>
  <c r="N66" s="1"/>
  <c r="G66" s="1"/>
  <c r="O27"/>
  <c r="M27"/>
  <c r="N27" s="1"/>
  <c r="G27" s="1"/>
  <c r="O26"/>
  <c r="M26"/>
  <c r="N26" s="1"/>
  <c r="G26" s="1"/>
  <c r="O25"/>
  <c r="M25"/>
  <c r="N25" s="1"/>
  <c r="G25" s="1"/>
  <c r="O24"/>
  <c r="M24"/>
  <c r="N24" s="1"/>
  <c r="G24" s="1"/>
  <c r="O23"/>
  <c r="M23"/>
  <c r="N23" s="1"/>
  <c r="G23" s="1"/>
  <c r="O22"/>
  <c r="M22"/>
  <c r="N22" s="1"/>
  <c r="G22" s="1"/>
  <c r="O21"/>
  <c r="M21"/>
  <c r="N21" s="1"/>
  <c r="G21" s="1"/>
  <c r="O19"/>
  <c r="M19"/>
  <c r="N19" s="1"/>
  <c r="G19" s="1"/>
  <c r="O18"/>
  <c r="M18"/>
  <c r="N18" s="1"/>
  <c r="G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O20"/>
  <c r="M20"/>
  <c r="N20" s="1"/>
  <c r="G20" s="1"/>
  <c r="O14"/>
  <c r="M14"/>
  <c r="N14" s="1"/>
  <c r="G14" s="1"/>
  <c r="I14" s="1"/>
  <c r="J14" s="1"/>
  <c r="O13"/>
  <c r="M13"/>
  <c r="N13" s="1"/>
  <c r="G13" s="1"/>
  <c r="I13" s="1"/>
  <c r="J13" s="1"/>
  <c r="V79"/>
  <c r="V87"/>
  <c r="O133" i="3"/>
  <c r="M133"/>
  <c r="N133" s="1"/>
  <c r="G133" s="1"/>
  <c r="V133" s="1"/>
  <c r="O131"/>
  <c r="M131"/>
  <c r="N131" s="1"/>
  <c r="G131" s="1"/>
  <c r="V131" s="1"/>
  <c r="O130"/>
  <c r="M130"/>
  <c r="N130" s="1"/>
  <c r="G130" s="1"/>
  <c r="V130" s="1"/>
  <c r="O129"/>
  <c r="M129"/>
  <c r="N129" s="1"/>
  <c r="G129" s="1"/>
  <c r="V129" s="1"/>
  <c r="O128"/>
  <c r="M128"/>
  <c r="N128" s="1"/>
  <c r="G128" s="1"/>
  <c r="V128" s="1"/>
  <c r="O127"/>
  <c r="M127"/>
  <c r="N127" s="1"/>
  <c r="G127" s="1"/>
  <c r="V127" s="1"/>
  <c r="O126"/>
  <c r="M126"/>
  <c r="N126" s="1"/>
  <c r="G126" s="1"/>
  <c r="V126" s="1"/>
  <c r="O125"/>
  <c r="M125"/>
  <c r="N125" s="1"/>
  <c r="G125" s="1"/>
  <c r="V125" s="1"/>
  <c r="O124"/>
  <c r="M124"/>
  <c r="N124" s="1"/>
  <c r="G124" s="1"/>
  <c r="V124" s="1"/>
  <c r="O123"/>
  <c r="M123"/>
  <c r="N123" s="1"/>
  <c r="G123" s="1"/>
  <c r="V123" s="1"/>
  <c r="O122"/>
  <c r="M122"/>
  <c r="N122" s="1"/>
  <c r="G122" s="1"/>
  <c r="V122" s="1"/>
  <c r="O121"/>
  <c r="M121"/>
  <c r="N121" s="1"/>
  <c r="G121" s="1"/>
  <c r="V121" s="1"/>
  <c r="O120"/>
  <c r="M120"/>
  <c r="N120" s="1"/>
  <c r="G120" s="1"/>
  <c r="V120" s="1"/>
  <c r="O119"/>
  <c r="M119"/>
  <c r="N119" s="1"/>
  <c r="G119" s="1"/>
  <c r="V119" s="1"/>
  <c r="O118"/>
  <c r="M118"/>
  <c r="N118" s="1"/>
  <c r="G118" s="1"/>
  <c r="V118" s="1"/>
  <c r="O117"/>
  <c r="M117"/>
  <c r="N117" s="1"/>
  <c r="G117" s="1"/>
  <c r="V117" s="1"/>
  <c r="O116"/>
  <c r="M116"/>
  <c r="N116" s="1"/>
  <c r="G116" s="1"/>
  <c r="V116" s="1"/>
  <c r="O115"/>
  <c r="M115"/>
  <c r="N115" s="1"/>
  <c r="G115" s="1"/>
  <c r="V115" s="1"/>
  <c r="O114"/>
  <c r="M114"/>
  <c r="N114" s="1"/>
  <c r="G114" s="1"/>
  <c r="V114" s="1"/>
  <c r="O113"/>
  <c r="M113"/>
  <c r="N113" s="1"/>
  <c r="G113" s="1"/>
  <c r="V113" s="1"/>
  <c r="O112"/>
  <c r="M112"/>
  <c r="N112" s="1"/>
  <c r="G112" s="1"/>
  <c r="V112" s="1"/>
  <c r="O111"/>
  <c r="M111"/>
  <c r="N111" s="1"/>
  <c r="G111" s="1"/>
  <c r="V111" s="1"/>
  <c r="O110"/>
  <c r="M110"/>
  <c r="N110" s="1"/>
  <c r="G110" s="1"/>
  <c r="V110" s="1"/>
  <c r="O109"/>
  <c r="M109"/>
  <c r="N109" s="1"/>
  <c r="G109" s="1"/>
  <c r="V109" s="1"/>
  <c r="O132"/>
  <c r="M132"/>
  <c r="N132" s="1"/>
  <c r="G132" s="1"/>
  <c r="V132" s="1"/>
  <c r="O108"/>
  <c r="M108"/>
  <c r="N108" s="1"/>
  <c r="G108" s="1"/>
  <c r="V108" s="1"/>
  <c r="O107"/>
  <c r="M107"/>
  <c r="N107" s="1"/>
  <c r="G107" s="1"/>
  <c r="V107" s="1"/>
  <c r="O106"/>
  <c r="M106"/>
  <c r="N106" s="1"/>
  <c r="G106" s="1"/>
  <c r="V106" s="1"/>
  <c r="O105"/>
  <c r="M105"/>
  <c r="N105" s="1"/>
  <c r="G105" s="1"/>
  <c r="V105" s="1"/>
  <c r="O104"/>
  <c r="M104"/>
  <c r="N104" s="1"/>
  <c r="G104" s="1"/>
  <c r="V104" s="1"/>
  <c r="O103"/>
  <c r="M103"/>
  <c r="N103" s="1"/>
  <c r="G103" s="1"/>
  <c r="V103" s="1"/>
  <c r="O102"/>
  <c r="M102"/>
  <c r="N102" s="1"/>
  <c r="G102" s="1"/>
  <c r="V102" s="1"/>
  <c r="O101"/>
  <c r="M101"/>
  <c r="N101" s="1"/>
  <c r="G101" s="1"/>
  <c r="V101" s="1"/>
  <c r="O100"/>
  <c r="M100"/>
  <c r="N100" s="1"/>
  <c r="G100" s="1"/>
  <c r="V100" s="1"/>
  <c r="O99"/>
  <c r="M99"/>
  <c r="N99" s="1"/>
  <c r="G99" s="1"/>
  <c r="V99" s="1"/>
  <c r="O98"/>
  <c r="M98"/>
  <c r="N98" s="1"/>
  <c r="G98" s="1"/>
  <c r="V98" s="1"/>
  <c r="O97"/>
  <c r="M97"/>
  <c r="N97" s="1"/>
  <c r="G97" s="1"/>
  <c r="V97" s="1"/>
  <c r="O96"/>
  <c r="M96"/>
  <c r="N96" s="1"/>
  <c r="G96" s="1"/>
  <c r="V96" s="1"/>
  <c r="O95"/>
  <c r="M95"/>
  <c r="N95" s="1"/>
  <c r="G95" s="1"/>
  <c r="V95" s="1"/>
  <c r="O94"/>
  <c r="M94"/>
  <c r="N94" s="1"/>
  <c r="G94" s="1"/>
  <c r="V94" s="1"/>
  <c r="O93"/>
  <c r="M93"/>
  <c r="N93" s="1"/>
  <c r="G93" s="1"/>
  <c r="V93" s="1"/>
  <c r="O92"/>
  <c r="M92"/>
  <c r="N92" s="1"/>
  <c r="G92" s="1"/>
  <c r="V92" s="1"/>
  <c r="O91"/>
  <c r="M91"/>
  <c r="N91" s="1"/>
  <c r="G91" s="1"/>
  <c r="V91" s="1"/>
  <c r="O90"/>
  <c r="M90"/>
  <c r="N90" s="1"/>
  <c r="G90" s="1"/>
  <c r="V90" s="1"/>
  <c r="O89"/>
  <c r="M89"/>
  <c r="N89" s="1"/>
  <c r="G89" s="1"/>
  <c r="V89" s="1"/>
  <c r="O88"/>
  <c r="M88"/>
  <c r="N88" s="1"/>
  <c r="G88" s="1"/>
  <c r="V88" s="1"/>
  <c r="O87"/>
  <c r="M87"/>
  <c r="N87" s="1"/>
  <c r="G87" s="1"/>
  <c r="V87" s="1"/>
  <c r="O86"/>
  <c r="M86"/>
  <c r="N86" s="1"/>
  <c r="G86" s="1"/>
  <c r="V86" s="1"/>
  <c r="O85"/>
  <c r="M85"/>
  <c r="N85" s="1"/>
  <c r="G85" s="1"/>
  <c r="V85" s="1"/>
  <c r="O84"/>
  <c r="M84"/>
  <c r="N84" s="1"/>
  <c r="G84" s="1"/>
  <c r="V84" s="1"/>
  <c r="O76"/>
  <c r="M76"/>
  <c r="N76" s="1"/>
  <c r="G76" s="1"/>
  <c r="V76" s="1"/>
  <c r="O75"/>
  <c r="M75"/>
  <c r="N75" s="1"/>
  <c r="G75" s="1"/>
  <c r="V75" s="1"/>
  <c r="O74"/>
  <c r="M74"/>
  <c r="N74" s="1"/>
  <c r="G74" s="1"/>
  <c r="V74" s="1"/>
  <c r="O73"/>
  <c r="M73"/>
  <c r="N73" s="1"/>
  <c r="G73" s="1"/>
  <c r="V73" s="1"/>
  <c r="O72"/>
  <c r="M72"/>
  <c r="N72" s="1"/>
  <c r="G72" s="1"/>
  <c r="V72" s="1"/>
  <c r="O71"/>
  <c r="M71"/>
  <c r="N71" s="1"/>
  <c r="G71" s="1"/>
  <c r="V71" s="1"/>
  <c r="O70"/>
  <c r="M70"/>
  <c r="N70" s="1"/>
  <c r="G70" s="1"/>
  <c r="V70" s="1"/>
  <c r="O69"/>
  <c r="M69"/>
  <c r="N69" s="1"/>
  <c r="G69" s="1"/>
  <c r="V69" s="1"/>
  <c r="O68"/>
  <c r="M68"/>
  <c r="N68" s="1"/>
  <c r="G68" s="1"/>
  <c r="V68" s="1"/>
  <c r="O67"/>
  <c r="M67"/>
  <c r="N67" s="1"/>
  <c r="G67" s="1"/>
  <c r="V67" s="1"/>
  <c r="O66"/>
  <c r="M66"/>
  <c r="N66" s="1"/>
  <c r="G66" s="1"/>
  <c r="V66" s="1"/>
  <c r="O83"/>
  <c r="O82"/>
  <c r="M82"/>
  <c r="N82" s="1"/>
  <c r="G82" s="1"/>
  <c r="V82" s="1"/>
  <c r="O81"/>
  <c r="M81"/>
  <c r="N81" s="1"/>
  <c r="G81" s="1"/>
  <c r="V81" s="1"/>
  <c r="O80"/>
  <c r="M80"/>
  <c r="N80" s="1"/>
  <c r="G80" s="1"/>
  <c r="O79"/>
  <c r="M79"/>
  <c r="N79" s="1"/>
  <c r="G79" s="1"/>
  <c r="V79" s="1"/>
  <c r="O78"/>
  <c r="M78"/>
  <c r="N78" s="1"/>
  <c r="G78" s="1"/>
  <c r="V78" s="1"/>
  <c r="O77"/>
  <c r="M77"/>
  <c r="N77" s="1"/>
  <c r="G77" s="1"/>
  <c r="V77" s="1"/>
  <c r="O65"/>
  <c r="M65"/>
  <c r="N65" s="1"/>
  <c r="G65" s="1"/>
  <c r="V65" s="1"/>
  <c r="O64"/>
  <c r="M64"/>
  <c r="N64" s="1"/>
  <c r="G64" s="1"/>
  <c r="V64" s="1"/>
  <c r="O63"/>
  <c r="M63"/>
  <c r="N63" s="1"/>
  <c r="G63" s="1"/>
  <c r="V63" s="1"/>
  <c r="O62"/>
  <c r="M62"/>
  <c r="N62" s="1"/>
  <c r="G62" s="1"/>
  <c r="V62" s="1"/>
  <c r="O61"/>
  <c r="M61"/>
  <c r="N61" s="1"/>
  <c r="G61" s="1"/>
  <c r="V61" s="1"/>
  <c r="O60"/>
  <c r="M60"/>
  <c r="N60" s="1"/>
  <c r="G60" s="1"/>
  <c r="V60" s="1"/>
  <c r="O59"/>
  <c r="M59"/>
  <c r="N59" s="1"/>
  <c r="G59" s="1"/>
  <c r="V59" s="1"/>
  <c r="O58"/>
  <c r="M58"/>
  <c r="N58" s="1"/>
  <c r="G58" s="1"/>
  <c r="V58" s="1"/>
  <c r="O57"/>
  <c r="M57"/>
  <c r="N57" s="1"/>
  <c r="G57" s="1"/>
  <c r="V57" s="1"/>
  <c r="O56"/>
  <c r="M56"/>
  <c r="N56" s="1"/>
  <c r="G56" s="1"/>
  <c r="V56" s="1"/>
  <c r="O55"/>
  <c r="M55"/>
  <c r="N55" s="1"/>
  <c r="G55" s="1"/>
  <c r="V55" s="1"/>
  <c r="O54"/>
  <c r="M54"/>
  <c r="N54" s="1"/>
  <c r="G54" s="1"/>
  <c r="V54" s="1"/>
  <c r="O53"/>
  <c r="M53"/>
  <c r="N53" s="1"/>
  <c r="G53" s="1"/>
  <c r="V53" s="1"/>
  <c r="O52"/>
  <c r="M52"/>
  <c r="O51"/>
  <c r="M51"/>
  <c r="N51" s="1"/>
  <c r="G51" s="1"/>
  <c r="V51" s="1"/>
  <c r="O50"/>
  <c r="M50"/>
  <c r="N50" s="1"/>
  <c r="G50" s="1"/>
  <c r="V50" s="1"/>
  <c r="O49"/>
  <c r="M49"/>
  <c r="N49" s="1"/>
  <c r="G49" s="1"/>
  <c r="V49" s="1"/>
  <c r="O48"/>
  <c r="M48"/>
  <c r="N48" s="1"/>
  <c r="G48" s="1"/>
  <c r="V48" s="1"/>
  <c r="O47"/>
  <c r="M47"/>
  <c r="N47" s="1"/>
  <c r="G47" s="1"/>
  <c r="V47" s="1"/>
  <c r="O46"/>
  <c r="M46"/>
  <c r="N46" s="1"/>
  <c r="G46" s="1"/>
  <c r="V46" s="1"/>
  <c r="O45"/>
  <c r="M45"/>
  <c r="N45" s="1"/>
  <c r="G45" s="1"/>
  <c r="V45" s="1"/>
  <c r="O44"/>
  <c r="M44"/>
  <c r="N44" s="1"/>
  <c r="G44" s="1"/>
  <c r="V44" s="1"/>
  <c r="O43"/>
  <c r="M43"/>
  <c r="N43" s="1"/>
  <c r="G43" s="1"/>
  <c r="V43" s="1"/>
  <c r="O42"/>
  <c r="M42"/>
  <c r="N42" s="1"/>
  <c r="G42" s="1"/>
  <c r="V42" s="1"/>
  <c r="O41"/>
  <c r="M41"/>
  <c r="N41" s="1"/>
  <c r="G41" s="1"/>
  <c r="V41" s="1"/>
  <c r="O40"/>
  <c r="M40"/>
  <c r="N40" s="1"/>
  <c r="G40" s="1"/>
  <c r="V40" s="1"/>
  <c r="O39"/>
  <c r="M39"/>
  <c r="N39" s="1"/>
  <c r="G39" s="1"/>
  <c r="V39" s="1"/>
  <c r="O38"/>
  <c r="M38"/>
  <c r="N38" s="1"/>
  <c r="G38" s="1"/>
  <c r="V38" s="1"/>
  <c r="O37"/>
  <c r="M37"/>
  <c r="O36"/>
  <c r="M36"/>
  <c r="N36" s="1"/>
  <c r="G36" s="1"/>
  <c r="V36" s="1"/>
  <c r="O35"/>
  <c r="M35"/>
  <c r="N35" s="1"/>
  <c r="G35" s="1"/>
  <c r="V35" s="1"/>
  <c r="O34"/>
  <c r="M34"/>
  <c r="N34" s="1"/>
  <c r="G34" s="1"/>
  <c r="V34" s="1"/>
  <c r="O33"/>
  <c r="M33"/>
  <c r="N33" s="1"/>
  <c r="G33" s="1"/>
  <c r="V33" s="1"/>
  <c r="O20"/>
  <c r="M20"/>
  <c r="N20" s="1"/>
  <c r="G20" s="1"/>
  <c r="V20" s="1"/>
  <c r="O14"/>
  <c r="M14"/>
  <c r="N14" s="1"/>
  <c r="G14" s="1"/>
  <c r="I14" s="1"/>
  <c r="J14" s="1"/>
  <c r="O13"/>
  <c r="M13"/>
  <c r="N13" s="1"/>
  <c r="G13" s="1"/>
  <c r="I13" s="1"/>
  <c r="J13" s="1"/>
  <c r="O32"/>
  <c r="M32"/>
  <c r="O31"/>
  <c r="M31"/>
  <c r="N31" s="1"/>
  <c r="G31" s="1"/>
  <c r="V31" s="1"/>
  <c r="O30"/>
  <c r="M30"/>
  <c r="N30" s="1"/>
  <c r="G30" s="1"/>
  <c r="V30" s="1"/>
  <c r="O29"/>
  <c r="M29"/>
  <c r="N29" s="1"/>
  <c r="G29" s="1"/>
  <c r="V29" s="1"/>
  <c r="O28"/>
  <c r="M28"/>
  <c r="N28" s="1"/>
  <c r="G28" s="1"/>
  <c r="V28" s="1"/>
  <c r="O27"/>
  <c r="M27"/>
  <c r="N27" s="1"/>
  <c r="G27" s="1"/>
  <c r="V27" s="1"/>
  <c r="O26"/>
  <c r="M26"/>
  <c r="N26" s="1"/>
  <c r="G26" s="1"/>
  <c r="V26" s="1"/>
  <c r="O25"/>
  <c r="M25"/>
  <c r="N25" s="1"/>
  <c r="G25" s="1"/>
  <c r="V25" s="1"/>
  <c r="O24"/>
  <c r="M24"/>
  <c r="N24" s="1"/>
  <c r="G24" s="1"/>
  <c r="V24" s="1"/>
  <c r="O23"/>
  <c r="M23"/>
  <c r="N23" s="1"/>
  <c r="G23" s="1"/>
  <c r="V23" s="1"/>
  <c r="O22"/>
  <c r="M22"/>
  <c r="N22" s="1"/>
  <c r="G22" s="1"/>
  <c r="V22" s="1"/>
  <c r="O21"/>
  <c r="O19"/>
  <c r="M19"/>
  <c r="N19" s="1"/>
  <c r="G19" s="1"/>
  <c r="O18"/>
  <c r="M18"/>
  <c r="N18" s="1"/>
  <c r="G18" s="1"/>
  <c r="V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M21"/>
  <c r="N21" s="1"/>
  <c r="G21" s="1"/>
  <c r="V21" s="1"/>
  <c r="M83"/>
  <c r="N83" s="1"/>
  <c r="G83" s="1"/>
  <c r="V83" s="1"/>
  <c r="N32"/>
  <c r="G32" s="1"/>
  <c r="V32" s="1"/>
  <c r="F32"/>
  <c r="E32"/>
  <c r="F30"/>
  <c r="E30"/>
  <c r="F28"/>
  <c r="E28"/>
  <c r="F26"/>
  <c r="E26"/>
  <c r="F24"/>
  <c r="E24"/>
  <c r="F22"/>
  <c r="E22"/>
  <c r="F21"/>
  <c r="E21"/>
  <c r="F18"/>
  <c r="E18"/>
  <c r="F12"/>
  <c r="E12"/>
  <c r="F10"/>
  <c r="E10"/>
  <c r="E15"/>
  <c r="F15"/>
  <c r="E13"/>
  <c r="F13"/>
  <c r="E66"/>
  <c r="F66"/>
  <c r="E68"/>
  <c r="F68"/>
  <c r="E70"/>
  <c r="F70"/>
  <c r="E72"/>
  <c r="F72"/>
  <c r="E74"/>
  <c r="F74"/>
  <c r="E76"/>
  <c r="F76"/>
  <c r="F34"/>
  <c r="E34"/>
  <c r="F36"/>
  <c r="E36"/>
  <c r="F38"/>
  <c r="E38"/>
  <c r="F40"/>
  <c r="E40"/>
  <c r="F42"/>
  <c r="E42"/>
  <c r="F44"/>
  <c r="E44"/>
  <c r="F46"/>
  <c r="E46"/>
  <c r="F48"/>
  <c r="E48"/>
  <c r="F50"/>
  <c r="E50"/>
  <c r="N52"/>
  <c r="G52" s="1"/>
  <c r="V52" s="1"/>
  <c r="F52"/>
  <c r="E52"/>
  <c r="F54"/>
  <c r="E54"/>
  <c r="F56"/>
  <c r="E56"/>
  <c r="F58"/>
  <c r="E58"/>
  <c r="F60"/>
  <c r="E60"/>
  <c r="F62"/>
  <c r="E62"/>
  <c r="F64"/>
  <c r="E64"/>
  <c r="F77"/>
  <c r="E77"/>
  <c r="F79"/>
  <c r="E79"/>
  <c r="F81"/>
  <c r="E81"/>
  <c r="F83"/>
  <c r="E83"/>
  <c r="F85"/>
  <c r="E85"/>
  <c r="F87"/>
  <c r="E87"/>
  <c r="F89"/>
  <c r="E89"/>
  <c r="F91"/>
  <c r="E91"/>
  <c r="F93"/>
  <c r="E93"/>
  <c r="F95"/>
  <c r="E95"/>
  <c r="F97"/>
  <c r="E97"/>
  <c r="F99"/>
  <c r="E99"/>
  <c r="F101"/>
  <c r="E101"/>
  <c r="F103"/>
  <c r="E103"/>
  <c r="F105"/>
  <c r="E105"/>
  <c r="F107"/>
  <c r="E107"/>
  <c r="E109"/>
  <c r="F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F31"/>
  <c r="E31"/>
  <c r="F29"/>
  <c r="E29"/>
  <c r="F27"/>
  <c r="E27"/>
  <c r="F25"/>
  <c r="E25"/>
  <c r="F23"/>
  <c r="E23"/>
  <c r="F19"/>
  <c r="E19"/>
  <c r="F17"/>
  <c r="E17"/>
  <c r="F11"/>
  <c r="E11"/>
  <c r="F9"/>
  <c r="E9"/>
  <c r="E20"/>
  <c r="F20"/>
  <c r="E16"/>
  <c r="F16"/>
  <c r="E14"/>
  <c r="F14"/>
  <c r="E67"/>
  <c r="F67"/>
  <c r="E69"/>
  <c r="F69"/>
  <c r="E71"/>
  <c r="F71"/>
  <c r="E73"/>
  <c r="F73"/>
  <c r="E75"/>
  <c r="F75"/>
  <c r="F33"/>
  <c r="E33"/>
  <c r="F35"/>
  <c r="E35"/>
  <c r="N37"/>
  <c r="G37" s="1"/>
  <c r="V37" s="1"/>
  <c r="F37"/>
  <c r="E37"/>
  <c r="F39"/>
  <c r="E39"/>
  <c r="F41"/>
  <c r="E41"/>
  <c r="F43"/>
  <c r="E43"/>
  <c r="F45"/>
  <c r="E45"/>
  <c r="F47"/>
  <c r="E47"/>
  <c r="F49"/>
  <c r="E49"/>
  <c r="F51"/>
  <c r="E51"/>
  <c r="F53"/>
  <c r="E53"/>
  <c r="F55"/>
  <c r="E55"/>
  <c r="F57"/>
  <c r="E57"/>
  <c r="F59"/>
  <c r="E59"/>
  <c r="F61"/>
  <c r="E61"/>
  <c r="F63"/>
  <c r="E63"/>
  <c r="F65"/>
  <c r="E65"/>
  <c r="F78"/>
  <c r="E78"/>
  <c r="F80"/>
  <c r="E80"/>
  <c r="F82"/>
  <c r="E82"/>
  <c r="F84"/>
  <c r="E84"/>
  <c r="F86"/>
  <c r="E86"/>
  <c r="F88"/>
  <c r="E88"/>
  <c r="F90"/>
  <c r="E90"/>
  <c r="F92"/>
  <c r="E92"/>
  <c r="F94"/>
  <c r="E94"/>
  <c r="F96"/>
  <c r="E96"/>
  <c r="F98"/>
  <c r="E98"/>
  <c r="F100"/>
  <c r="E100"/>
  <c r="F102"/>
  <c r="E102"/>
  <c r="F104"/>
  <c r="E104"/>
  <c r="F106"/>
  <c r="E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V80"/>
  <c r="F20" i="2"/>
  <c r="E20"/>
  <c r="F16"/>
  <c r="E16"/>
  <c r="F14"/>
  <c r="E14"/>
  <c r="E31"/>
  <c r="F31"/>
  <c r="E29"/>
  <c r="F29"/>
  <c r="E27"/>
  <c r="F27"/>
  <c r="E25"/>
  <c r="F25"/>
  <c r="E23"/>
  <c r="F23"/>
  <c r="E21"/>
  <c r="F21"/>
  <c r="E19"/>
  <c r="F19"/>
  <c r="E17"/>
  <c r="F17"/>
  <c r="E11"/>
  <c r="F11"/>
  <c r="E9"/>
  <c r="F9"/>
  <c r="E67"/>
  <c r="F67"/>
  <c r="E69"/>
  <c r="F69"/>
  <c r="E71"/>
  <c r="F71"/>
  <c r="E73"/>
  <c r="F73"/>
  <c r="E75"/>
  <c r="F75"/>
  <c r="F33"/>
  <c r="E33"/>
  <c r="F35"/>
  <c r="E35"/>
  <c r="F37"/>
  <c r="E37"/>
  <c r="F39"/>
  <c r="E39"/>
  <c r="F41"/>
  <c r="E41"/>
  <c r="F43"/>
  <c r="E43"/>
  <c r="F45"/>
  <c r="E45"/>
  <c r="F47"/>
  <c r="E47"/>
  <c r="F49"/>
  <c r="E49"/>
  <c r="F51"/>
  <c r="E51"/>
  <c r="F53"/>
  <c r="E53"/>
  <c r="F55"/>
  <c r="E55"/>
  <c r="F57"/>
  <c r="E57"/>
  <c r="F59"/>
  <c r="E59"/>
  <c r="F61"/>
  <c r="E61"/>
  <c r="F63"/>
  <c r="E63"/>
  <c r="F65"/>
  <c r="E65"/>
  <c r="F78"/>
  <c r="E78"/>
  <c r="F80"/>
  <c r="E80"/>
  <c r="F82"/>
  <c r="E82"/>
  <c r="F84"/>
  <c r="E84"/>
  <c r="F86"/>
  <c r="E86"/>
  <c r="F88"/>
  <c r="E88"/>
  <c r="F90"/>
  <c r="E90"/>
  <c r="F92"/>
  <c r="E92"/>
  <c r="F94"/>
  <c r="E94"/>
  <c r="F96"/>
  <c r="E96"/>
  <c r="F98"/>
  <c r="E98"/>
  <c r="F100"/>
  <c r="E100"/>
  <c r="F102"/>
  <c r="E102"/>
  <c r="F104"/>
  <c r="E104"/>
  <c r="F106"/>
  <c r="E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O133"/>
  <c r="M133"/>
  <c r="N133" s="1"/>
  <c r="G133" s="1"/>
  <c r="V133" s="1"/>
  <c r="O131"/>
  <c r="M131"/>
  <c r="N131" s="1"/>
  <c r="G131" s="1"/>
  <c r="V131" s="1"/>
  <c r="O130"/>
  <c r="M130"/>
  <c r="N130" s="1"/>
  <c r="G130" s="1"/>
  <c r="V130" s="1"/>
  <c r="O129"/>
  <c r="M129"/>
  <c r="N129" s="1"/>
  <c r="G129" s="1"/>
  <c r="V129" s="1"/>
  <c r="O128"/>
  <c r="M128"/>
  <c r="N128" s="1"/>
  <c r="G128" s="1"/>
  <c r="V128" s="1"/>
  <c r="O127"/>
  <c r="M127"/>
  <c r="N127" s="1"/>
  <c r="G127" s="1"/>
  <c r="V127" s="1"/>
  <c r="O126"/>
  <c r="M126"/>
  <c r="N126" s="1"/>
  <c r="G126" s="1"/>
  <c r="V126" s="1"/>
  <c r="O125"/>
  <c r="M125"/>
  <c r="N125" s="1"/>
  <c r="G125" s="1"/>
  <c r="V125" s="1"/>
  <c r="O124"/>
  <c r="M124"/>
  <c r="N124" s="1"/>
  <c r="G124" s="1"/>
  <c r="V124" s="1"/>
  <c r="O123"/>
  <c r="M123"/>
  <c r="N123" s="1"/>
  <c r="G123" s="1"/>
  <c r="V123" s="1"/>
  <c r="O122"/>
  <c r="M122"/>
  <c r="N122" s="1"/>
  <c r="G122" s="1"/>
  <c r="V122" s="1"/>
  <c r="O121"/>
  <c r="M121"/>
  <c r="N121" s="1"/>
  <c r="G121" s="1"/>
  <c r="V121" s="1"/>
  <c r="O120"/>
  <c r="M120"/>
  <c r="N120" s="1"/>
  <c r="G120" s="1"/>
  <c r="V120" s="1"/>
  <c r="O119"/>
  <c r="M119"/>
  <c r="N119" s="1"/>
  <c r="G119" s="1"/>
  <c r="V119" s="1"/>
  <c r="O118"/>
  <c r="M118"/>
  <c r="N118" s="1"/>
  <c r="G118" s="1"/>
  <c r="V118" s="1"/>
  <c r="O117"/>
  <c r="M117"/>
  <c r="N117" s="1"/>
  <c r="G117" s="1"/>
  <c r="V117" s="1"/>
  <c r="O116"/>
  <c r="M116"/>
  <c r="N116" s="1"/>
  <c r="G116" s="1"/>
  <c r="V116" s="1"/>
  <c r="O115"/>
  <c r="M115"/>
  <c r="N115" s="1"/>
  <c r="G115" s="1"/>
  <c r="V115" s="1"/>
  <c r="O114"/>
  <c r="M114"/>
  <c r="N114" s="1"/>
  <c r="G114" s="1"/>
  <c r="V114" s="1"/>
  <c r="O113"/>
  <c r="M113"/>
  <c r="N113" s="1"/>
  <c r="G113" s="1"/>
  <c r="V113" s="1"/>
  <c r="O112"/>
  <c r="M112"/>
  <c r="N112" s="1"/>
  <c r="G112" s="1"/>
  <c r="V112" s="1"/>
  <c r="O111"/>
  <c r="M111"/>
  <c r="N111" s="1"/>
  <c r="G111" s="1"/>
  <c r="V111" s="1"/>
  <c r="O110"/>
  <c r="M110"/>
  <c r="N110" s="1"/>
  <c r="G110" s="1"/>
  <c r="V110" s="1"/>
  <c r="O109"/>
  <c r="M109"/>
  <c r="N109" s="1"/>
  <c r="G109" s="1"/>
  <c r="V109" s="1"/>
  <c r="O132"/>
  <c r="M132"/>
  <c r="N132" s="1"/>
  <c r="G132" s="1"/>
  <c r="V132" s="1"/>
  <c r="O108"/>
  <c r="M108"/>
  <c r="N108" s="1"/>
  <c r="G108" s="1"/>
  <c r="V108" s="1"/>
  <c r="O107"/>
  <c r="M107"/>
  <c r="N107" s="1"/>
  <c r="G107" s="1"/>
  <c r="V107" s="1"/>
  <c r="O106"/>
  <c r="M106"/>
  <c r="N106" s="1"/>
  <c r="G106" s="1"/>
  <c r="V106" s="1"/>
  <c r="O105"/>
  <c r="M105"/>
  <c r="N105" s="1"/>
  <c r="G105" s="1"/>
  <c r="V105" s="1"/>
  <c r="O104"/>
  <c r="M104"/>
  <c r="N104" s="1"/>
  <c r="G104" s="1"/>
  <c r="V104" s="1"/>
  <c r="O103"/>
  <c r="M103"/>
  <c r="N103" s="1"/>
  <c r="G103" s="1"/>
  <c r="V103" s="1"/>
  <c r="O102"/>
  <c r="M102"/>
  <c r="N102" s="1"/>
  <c r="G102" s="1"/>
  <c r="V102" s="1"/>
  <c r="O101"/>
  <c r="M101"/>
  <c r="N101" s="1"/>
  <c r="G101" s="1"/>
  <c r="V101" s="1"/>
  <c r="O100"/>
  <c r="M100"/>
  <c r="N100" s="1"/>
  <c r="G100" s="1"/>
  <c r="V100" s="1"/>
  <c r="O99"/>
  <c r="M99"/>
  <c r="N99" s="1"/>
  <c r="G99" s="1"/>
  <c r="V99" s="1"/>
  <c r="O98"/>
  <c r="M98"/>
  <c r="N98" s="1"/>
  <c r="G98" s="1"/>
  <c r="V98" s="1"/>
  <c r="O97"/>
  <c r="M97"/>
  <c r="N97" s="1"/>
  <c r="G97" s="1"/>
  <c r="V97" s="1"/>
  <c r="O96"/>
  <c r="M96"/>
  <c r="N96" s="1"/>
  <c r="G96" s="1"/>
  <c r="V96" s="1"/>
  <c r="O95"/>
  <c r="M95"/>
  <c r="N95" s="1"/>
  <c r="G95" s="1"/>
  <c r="V95" s="1"/>
  <c r="O94"/>
  <c r="M94"/>
  <c r="N94" s="1"/>
  <c r="G94" s="1"/>
  <c r="V94" s="1"/>
  <c r="O93"/>
  <c r="M93"/>
  <c r="N93" s="1"/>
  <c r="G93" s="1"/>
  <c r="V93" s="1"/>
  <c r="O92"/>
  <c r="M92"/>
  <c r="N92" s="1"/>
  <c r="G92" s="1"/>
  <c r="V92" s="1"/>
  <c r="O91"/>
  <c r="M91"/>
  <c r="N91" s="1"/>
  <c r="G91" s="1"/>
  <c r="V91" s="1"/>
  <c r="O90"/>
  <c r="M90"/>
  <c r="N90" s="1"/>
  <c r="G90" s="1"/>
  <c r="V90" s="1"/>
  <c r="O89"/>
  <c r="M89"/>
  <c r="N89" s="1"/>
  <c r="G89" s="1"/>
  <c r="V89" s="1"/>
  <c r="O88"/>
  <c r="M88"/>
  <c r="N88" s="1"/>
  <c r="G88" s="1"/>
  <c r="V88" s="1"/>
  <c r="O87"/>
  <c r="M87"/>
  <c r="N87" s="1"/>
  <c r="G87" s="1"/>
  <c r="V87" s="1"/>
  <c r="O86"/>
  <c r="M86"/>
  <c r="N86" s="1"/>
  <c r="G86" s="1"/>
  <c r="V86" s="1"/>
  <c r="O85"/>
  <c r="M85"/>
  <c r="N85" s="1"/>
  <c r="G85" s="1"/>
  <c r="V85" s="1"/>
  <c r="M84"/>
  <c r="N84" s="1"/>
  <c r="G84" s="1"/>
  <c r="V84" s="1"/>
  <c r="M83"/>
  <c r="N83" s="1"/>
  <c r="G83" s="1"/>
  <c r="V83" s="1"/>
  <c r="O76"/>
  <c r="M76"/>
  <c r="N76" s="1"/>
  <c r="G76" s="1"/>
  <c r="V76" s="1"/>
  <c r="O75"/>
  <c r="M75"/>
  <c r="N75" s="1"/>
  <c r="G75" s="1"/>
  <c r="O74"/>
  <c r="M74"/>
  <c r="N74" s="1"/>
  <c r="G74" s="1"/>
  <c r="V74" s="1"/>
  <c r="O73"/>
  <c r="M73"/>
  <c r="N73" s="1"/>
  <c r="G73" s="1"/>
  <c r="O72"/>
  <c r="M72"/>
  <c r="N72" s="1"/>
  <c r="G72" s="1"/>
  <c r="V72" s="1"/>
  <c r="O71"/>
  <c r="M71"/>
  <c r="N71" s="1"/>
  <c r="G71" s="1"/>
  <c r="O70"/>
  <c r="M70"/>
  <c r="N70" s="1"/>
  <c r="G70" s="1"/>
  <c r="V70" s="1"/>
  <c r="O69"/>
  <c r="M69"/>
  <c r="N69" s="1"/>
  <c r="G69" s="1"/>
  <c r="O68"/>
  <c r="M68"/>
  <c r="N68" s="1"/>
  <c r="G68" s="1"/>
  <c r="O67"/>
  <c r="M67"/>
  <c r="N67" s="1"/>
  <c r="G67" s="1"/>
  <c r="O66"/>
  <c r="M66"/>
  <c r="N66" s="1"/>
  <c r="G66" s="1"/>
  <c r="O84"/>
  <c r="P84" s="1"/>
  <c r="O83"/>
  <c r="P83" s="1"/>
  <c r="O82"/>
  <c r="M82"/>
  <c r="N82" s="1"/>
  <c r="G82" s="1"/>
  <c r="V82" s="1"/>
  <c r="O81"/>
  <c r="M81"/>
  <c r="N81" s="1"/>
  <c r="G81" s="1"/>
  <c r="V81" s="1"/>
  <c r="O80"/>
  <c r="M80"/>
  <c r="N80" s="1"/>
  <c r="G80" s="1"/>
  <c r="V80" s="1"/>
  <c r="O79"/>
  <c r="M79"/>
  <c r="N79" s="1"/>
  <c r="G79" s="1"/>
  <c r="V79" s="1"/>
  <c r="O78"/>
  <c r="M78"/>
  <c r="N78" s="1"/>
  <c r="G78" s="1"/>
  <c r="V78" s="1"/>
  <c r="O77"/>
  <c r="M77"/>
  <c r="N77" s="1"/>
  <c r="G77" s="1"/>
  <c r="V77" s="1"/>
  <c r="O65"/>
  <c r="M65"/>
  <c r="N65" s="1"/>
  <c r="G65" s="1"/>
  <c r="O64"/>
  <c r="M64"/>
  <c r="N64" s="1"/>
  <c r="G64" s="1"/>
  <c r="V64" s="1"/>
  <c r="O63"/>
  <c r="M63"/>
  <c r="N63" s="1"/>
  <c r="G63" s="1"/>
  <c r="O62"/>
  <c r="M62"/>
  <c r="N62" s="1"/>
  <c r="G62" s="1"/>
  <c r="O61"/>
  <c r="M61"/>
  <c r="N61" s="1"/>
  <c r="G61" s="1"/>
  <c r="O60"/>
  <c r="M60"/>
  <c r="N60" s="1"/>
  <c r="G60" s="1"/>
  <c r="O59"/>
  <c r="M59"/>
  <c r="N59" s="1"/>
  <c r="G59" s="1"/>
  <c r="O58"/>
  <c r="M58"/>
  <c r="N58" s="1"/>
  <c r="G58" s="1"/>
  <c r="O57"/>
  <c r="M57"/>
  <c r="N57" s="1"/>
  <c r="G57" s="1"/>
  <c r="O56"/>
  <c r="M56"/>
  <c r="N56" s="1"/>
  <c r="G56" s="1"/>
  <c r="V56" s="1"/>
  <c r="O55"/>
  <c r="M55"/>
  <c r="N55" s="1"/>
  <c r="G55" s="1"/>
  <c r="O54"/>
  <c r="M54"/>
  <c r="N54" s="1"/>
  <c r="G54" s="1"/>
  <c r="O53"/>
  <c r="M53"/>
  <c r="N53" s="1"/>
  <c r="G53" s="1"/>
  <c r="O52"/>
  <c r="M52"/>
  <c r="N52" s="1"/>
  <c r="G52" s="1"/>
  <c r="O51"/>
  <c r="M51"/>
  <c r="N51" s="1"/>
  <c r="G51" s="1"/>
  <c r="O50"/>
  <c r="M50"/>
  <c r="N50" s="1"/>
  <c r="G50" s="1"/>
  <c r="O49"/>
  <c r="M49"/>
  <c r="N49" s="1"/>
  <c r="G49" s="1"/>
  <c r="O48"/>
  <c r="M48"/>
  <c r="N48" s="1"/>
  <c r="G48" s="1"/>
  <c r="V48" s="1"/>
  <c r="O47"/>
  <c r="M47"/>
  <c r="N47" s="1"/>
  <c r="G47" s="1"/>
  <c r="O46"/>
  <c r="M46"/>
  <c r="N46" s="1"/>
  <c r="G46" s="1"/>
  <c r="O45"/>
  <c r="M45"/>
  <c r="N45" s="1"/>
  <c r="G45" s="1"/>
  <c r="O44"/>
  <c r="M44"/>
  <c r="N44" s="1"/>
  <c r="G44" s="1"/>
  <c r="V44" s="1"/>
  <c r="O43"/>
  <c r="M43"/>
  <c r="N43" s="1"/>
  <c r="G43" s="1"/>
  <c r="O42"/>
  <c r="M42"/>
  <c r="N42" s="1"/>
  <c r="G42" s="1"/>
  <c r="O41"/>
  <c r="M41"/>
  <c r="N41" s="1"/>
  <c r="G41" s="1"/>
  <c r="O40"/>
  <c r="M40"/>
  <c r="N40" s="1"/>
  <c r="G40" s="1"/>
  <c r="V40" s="1"/>
  <c r="O39"/>
  <c r="M39"/>
  <c r="N39" s="1"/>
  <c r="G39" s="1"/>
  <c r="O38"/>
  <c r="M38"/>
  <c r="N38" s="1"/>
  <c r="G38" s="1"/>
  <c r="O37"/>
  <c r="M37"/>
  <c r="N37" s="1"/>
  <c r="G37" s="1"/>
  <c r="O36"/>
  <c r="M36"/>
  <c r="N36" s="1"/>
  <c r="G36" s="1"/>
  <c r="O35"/>
  <c r="M35"/>
  <c r="N35" s="1"/>
  <c r="G35" s="1"/>
  <c r="O34"/>
  <c r="M34"/>
  <c r="N34" s="1"/>
  <c r="G34" s="1"/>
  <c r="O33"/>
  <c r="M33"/>
  <c r="N33" s="1"/>
  <c r="G33" s="1"/>
  <c r="O32"/>
  <c r="M32"/>
  <c r="N32" s="1"/>
  <c r="G32" s="1"/>
  <c r="O31"/>
  <c r="M31"/>
  <c r="N31" s="1"/>
  <c r="G31" s="1"/>
  <c r="O30"/>
  <c r="M30"/>
  <c r="N30" s="1"/>
  <c r="G30" s="1"/>
  <c r="V30" s="1"/>
  <c r="O29"/>
  <c r="M29"/>
  <c r="N29" s="1"/>
  <c r="G29" s="1"/>
  <c r="O28"/>
  <c r="M28"/>
  <c r="N28" s="1"/>
  <c r="G28" s="1"/>
  <c r="O27"/>
  <c r="M27"/>
  <c r="N27" s="1"/>
  <c r="G27" s="1"/>
  <c r="O26"/>
  <c r="M26"/>
  <c r="N26" s="1"/>
  <c r="G26" s="1"/>
  <c r="V26" s="1"/>
  <c r="O25"/>
  <c r="M25"/>
  <c r="N25" s="1"/>
  <c r="G25" s="1"/>
  <c r="O24"/>
  <c r="M24"/>
  <c r="N24" s="1"/>
  <c r="G24" s="1"/>
  <c r="O23"/>
  <c r="M23"/>
  <c r="N23" s="1"/>
  <c r="G23" s="1"/>
  <c r="O22"/>
  <c r="M22"/>
  <c r="N22" s="1"/>
  <c r="G22" s="1"/>
  <c r="V22" s="1"/>
  <c r="O21"/>
  <c r="M21"/>
  <c r="N21" s="1"/>
  <c r="G21" s="1"/>
  <c r="O19"/>
  <c r="M19"/>
  <c r="N19" s="1"/>
  <c r="G19" s="1"/>
  <c r="O18"/>
  <c r="M18"/>
  <c r="N18" s="1"/>
  <c r="G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O20"/>
  <c r="M20"/>
  <c r="N20" s="1"/>
  <c r="G20" s="1"/>
  <c r="O14"/>
  <c r="M14"/>
  <c r="N14" s="1"/>
  <c r="G14" s="1"/>
  <c r="I14" s="1"/>
  <c r="J14" s="1"/>
  <c r="O13"/>
  <c r="M13"/>
  <c r="N13" s="1"/>
  <c r="G13" s="1"/>
  <c r="I13" s="1"/>
  <c r="J13" s="1"/>
  <c r="F15"/>
  <c r="E15"/>
  <c r="F13"/>
  <c r="E13"/>
  <c r="E32"/>
  <c r="F32"/>
  <c r="E30"/>
  <c r="F30"/>
  <c r="E28"/>
  <c r="F28"/>
  <c r="E26"/>
  <c r="F26"/>
  <c r="E24"/>
  <c r="F24"/>
  <c r="E22"/>
  <c r="F22"/>
  <c r="E18"/>
  <c r="F18"/>
  <c r="E12"/>
  <c r="F12"/>
  <c r="E10"/>
  <c r="F10"/>
  <c r="E66"/>
  <c r="F66"/>
  <c r="E68"/>
  <c r="F68"/>
  <c r="E70"/>
  <c r="F70"/>
  <c r="E72"/>
  <c r="F72"/>
  <c r="E74"/>
  <c r="F74"/>
  <c r="E76"/>
  <c r="F76"/>
  <c r="F34"/>
  <c r="E34"/>
  <c r="F36"/>
  <c r="E36"/>
  <c r="F38"/>
  <c r="E38"/>
  <c r="F40"/>
  <c r="E40"/>
  <c r="F42"/>
  <c r="E42"/>
  <c r="F44"/>
  <c r="E44"/>
  <c r="F46"/>
  <c r="E46"/>
  <c r="F48"/>
  <c r="E48"/>
  <c r="F50"/>
  <c r="E50"/>
  <c r="F52"/>
  <c r="E52"/>
  <c r="F54"/>
  <c r="E54"/>
  <c r="F56"/>
  <c r="E56"/>
  <c r="F58"/>
  <c r="E58"/>
  <c r="F60"/>
  <c r="E60"/>
  <c r="F62"/>
  <c r="E62"/>
  <c r="F64"/>
  <c r="E64"/>
  <c r="F77"/>
  <c r="E77"/>
  <c r="F79"/>
  <c r="E79"/>
  <c r="F81"/>
  <c r="E81"/>
  <c r="F83"/>
  <c r="E83"/>
  <c r="F85"/>
  <c r="E85"/>
  <c r="F87"/>
  <c r="E87"/>
  <c r="F89"/>
  <c r="E89"/>
  <c r="F91"/>
  <c r="E91"/>
  <c r="F93"/>
  <c r="E93"/>
  <c r="F95"/>
  <c r="E95"/>
  <c r="F97"/>
  <c r="E97"/>
  <c r="F99"/>
  <c r="E99"/>
  <c r="F101"/>
  <c r="E101"/>
  <c r="F103"/>
  <c r="E103"/>
  <c r="F105"/>
  <c r="E105"/>
  <c r="F107"/>
  <c r="E107"/>
  <c r="E109"/>
  <c r="F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O133" i="1"/>
  <c r="M133"/>
  <c r="N133" s="1"/>
  <c r="G133" s="1"/>
  <c r="V133" s="1"/>
  <c r="O131"/>
  <c r="M131"/>
  <c r="N131" s="1"/>
  <c r="G131" s="1"/>
  <c r="V131" s="1"/>
  <c r="O130"/>
  <c r="M130"/>
  <c r="N130" s="1"/>
  <c r="G130" s="1"/>
  <c r="V130" s="1"/>
  <c r="O129"/>
  <c r="M129"/>
  <c r="N129" s="1"/>
  <c r="G129" s="1"/>
  <c r="V129" s="1"/>
  <c r="O128"/>
  <c r="M128"/>
  <c r="N128" s="1"/>
  <c r="G128" s="1"/>
  <c r="V128" s="1"/>
  <c r="O127"/>
  <c r="M127"/>
  <c r="N127" s="1"/>
  <c r="G127" s="1"/>
  <c r="V127" s="1"/>
  <c r="O126"/>
  <c r="M126"/>
  <c r="N126" s="1"/>
  <c r="G126" s="1"/>
  <c r="V126" s="1"/>
  <c r="O125"/>
  <c r="M125"/>
  <c r="N125" s="1"/>
  <c r="G125" s="1"/>
  <c r="V125" s="1"/>
  <c r="O124"/>
  <c r="M124"/>
  <c r="N124" s="1"/>
  <c r="G124" s="1"/>
  <c r="V124" s="1"/>
  <c r="O123"/>
  <c r="M123"/>
  <c r="N123" s="1"/>
  <c r="G123" s="1"/>
  <c r="V123" s="1"/>
  <c r="O122"/>
  <c r="M122"/>
  <c r="N122" s="1"/>
  <c r="G122" s="1"/>
  <c r="V122" s="1"/>
  <c r="O121"/>
  <c r="M121"/>
  <c r="N121" s="1"/>
  <c r="G121" s="1"/>
  <c r="V121" s="1"/>
  <c r="O120"/>
  <c r="M120"/>
  <c r="N120" s="1"/>
  <c r="G120" s="1"/>
  <c r="V120" s="1"/>
  <c r="O119"/>
  <c r="M119"/>
  <c r="N119" s="1"/>
  <c r="G119" s="1"/>
  <c r="V119" s="1"/>
  <c r="O118"/>
  <c r="M118"/>
  <c r="N118" s="1"/>
  <c r="G118" s="1"/>
  <c r="V118" s="1"/>
  <c r="O117"/>
  <c r="M117"/>
  <c r="N117" s="1"/>
  <c r="G117" s="1"/>
  <c r="V117" s="1"/>
  <c r="O116"/>
  <c r="M116"/>
  <c r="N116" s="1"/>
  <c r="G116" s="1"/>
  <c r="V116" s="1"/>
  <c r="O115"/>
  <c r="M115"/>
  <c r="N115" s="1"/>
  <c r="G115" s="1"/>
  <c r="V115" s="1"/>
  <c r="O114"/>
  <c r="M114"/>
  <c r="N114" s="1"/>
  <c r="G114" s="1"/>
  <c r="V114" s="1"/>
  <c r="O113"/>
  <c r="M113"/>
  <c r="N113" s="1"/>
  <c r="G113" s="1"/>
  <c r="V113" s="1"/>
  <c r="O112"/>
  <c r="M112"/>
  <c r="N112" s="1"/>
  <c r="G112" s="1"/>
  <c r="V112" s="1"/>
  <c r="O111"/>
  <c r="M111"/>
  <c r="N111" s="1"/>
  <c r="G111" s="1"/>
  <c r="V111" s="1"/>
  <c r="O110"/>
  <c r="M110"/>
  <c r="N110" s="1"/>
  <c r="G110" s="1"/>
  <c r="V110" s="1"/>
  <c r="O109"/>
  <c r="M109"/>
  <c r="N109" s="1"/>
  <c r="G109" s="1"/>
  <c r="V109" s="1"/>
  <c r="O108"/>
  <c r="M108"/>
  <c r="N108" s="1"/>
  <c r="G108" s="1"/>
  <c r="V108" s="1"/>
  <c r="O132"/>
  <c r="M132"/>
  <c r="N132" s="1"/>
  <c r="G132" s="1"/>
  <c r="V132" s="1"/>
  <c r="O107"/>
  <c r="M107"/>
  <c r="N107" s="1"/>
  <c r="G107" s="1"/>
  <c r="V107" s="1"/>
  <c r="O106"/>
  <c r="M106"/>
  <c r="N106" s="1"/>
  <c r="G106" s="1"/>
  <c r="V106" s="1"/>
  <c r="O105"/>
  <c r="M105"/>
  <c r="N105" s="1"/>
  <c r="G105" s="1"/>
  <c r="V105" s="1"/>
  <c r="O104"/>
  <c r="M104"/>
  <c r="N104" s="1"/>
  <c r="G104" s="1"/>
  <c r="V104" s="1"/>
  <c r="O103"/>
  <c r="M103"/>
  <c r="N103" s="1"/>
  <c r="G103" s="1"/>
  <c r="V103" s="1"/>
  <c r="O102"/>
  <c r="M102"/>
  <c r="N102" s="1"/>
  <c r="G102" s="1"/>
  <c r="V102" s="1"/>
  <c r="O101"/>
  <c r="M101"/>
  <c r="N101" s="1"/>
  <c r="G101" s="1"/>
  <c r="V101" s="1"/>
  <c r="O100"/>
  <c r="M100"/>
  <c r="N100" s="1"/>
  <c r="G100" s="1"/>
  <c r="V100" s="1"/>
  <c r="O99"/>
  <c r="M99"/>
  <c r="N99" s="1"/>
  <c r="G99" s="1"/>
  <c r="V99" s="1"/>
  <c r="O98"/>
  <c r="M98"/>
  <c r="N98" s="1"/>
  <c r="G98" s="1"/>
  <c r="V98" s="1"/>
  <c r="O97"/>
  <c r="M97"/>
  <c r="N97" s="1"/>
  <c r="G97" s="1"/>
  <c r="V97" s="1"/>
  <c r="O96"/>
  <c r="M96"/>
  <c r="N96" s="1"/>
  <c r="G96" s="1"/>
  <c r="V96" s="1"/>
  <c r="O95"/>
  <c r="M95"/>
  <c r="N95" s="1"/>
  <c r="G95" s="1"/>
  <c r="V95" s="1"/>
  <c r="O94"/>
  <c r="M94"/>
  <c r="N94" s="1"/>
  <c r="G94" s="1"/>
  <c r="V94" s="1"/>
  <c r="O93"/>
  <c r="M93"/>
  <c r="N93" s="1"/>
  <c r="G93" s="1"/>
  <c r="V93" s="1"/>
  <c r="O92"/>
  <c r="M92"/>
  <c r="N92" s="1"/>
  <c r="G92" s="1"/>
  <c r="V92" s="1"/>
  <c r="O91"/>
  <c r="M91"/>
  <c r="N91" s="1"/>
  <c r="G91" s="1"/>
  <c r="V91" s="1"/>
  <c r="O90"/>
  <c r="M90"/>
  <c r="N90" s="1"/>
  <c r="G90" s="1"/>
  <c r="V90" s="1"/>
  <c r="O89"/>
  <c r="M89"/>
  <c r="N89" s="1"/>
  <c r="G89" s="1"/>
  <c r="V89" s="1"/>
  <c r="O88"/>
  <c r="M88"/>
  <c r="N88" s="1"/>
  <c r="G88" s="1"/>
  <c r="V88" s="1"/>
  <c r="O87"/>
  <c r="M87"/>
  <c r="N87" s="1"/>
  <c r="G87" s="1"/>
  <c r="V87" s="1"/>
  <c r="O86"/>
  <c r="M86"/>
  <c r="N86" s="1"/>
  <c r="G86" s="1"/>
  <c r="V86" s="1"/>
  <c r="O85"/>
  <c r="M85"/>
  <c r="N85" s="1"/>
  <c r="G85" s="1"/>
  <c r="V85" s="1"/>
  <c r="O84"/>
  <c r="M84"/>
  <c r="N84" s="1"/>
  <c r="G84" s="1"/>
  <c r="V84" s="1"/>
  <c r="O83"/>
  <c r="M83"/>
  <c r="N83" s="1"/>
  <c r="G83" s="1"/>
  <c r="V83" s="1"/>
  <c r="O82"/>
  <c r="M82"/>
  <c r="N82" s="1"/>
  <c r="G82" s="1"/>
  <c r="V82" s="1"/>
  <c r="O81"/>
  <c r="M81"/>
  <c r="N81" s="1"/>
  <c r="G81" s="1"/>
  <c r="V81" s="1"/>
  <c r="O80"/>
  <c r="M80"/>
  <c r="N80" s="1"/>
  <c r="G80" s="1"/>
  <c r="V80" s="1"/>
  <c r="M79"/>
  <c r="N79" s="1"/>
  <c r="G79" s="1"/>
  <c r="V79" s="1"/>
  <c r="O76"/>
  <c r="M76"/>
  <c r="N76" s="1"/>
  <c r="G76" s="1"/>
  <c r="V76" s="1"/>
  <c r="O75"/>
  <c r="M75"/>
  <c r="N75" s="1"/>
  <c r="G75" s="1"/>
  <c r="O74"/>
  <c r="M74"/>
  <c r="N74" s="1"/>
  <c r="G74" s="1"/>
  <c r="O73"/>
  <c r="M73"/>
  <c r="N73" s="1"/>
  <c r="G73" s="1"/>
  <c r="V73" s="1"/>
  <c r="O72"/>
  <c r="M72"/>
  <c r="N72" s="1"/>
  <c r="G72" s="1"/>
  <c r="O71"/>
  <c r="M71"/>
  <c r="N71" s="1"/>
  <c r="G71" s="1"/>
  <c r="O70"/>
  <c r="M70"/>
  <c r="N70" s="1"/>
  <c r="G70" s="1"/>
  <c r="O69"/>
  <c r="M69"/>
  <c r="N69" s="1"/>
  <c r="G69" s="1"/>
  <c r="V69" s="1"/>
  <c r="O68"/>
  <c r="M68"/>
  <c r="N68" s="1"/>
  <c r="G68" s="1"/>
  <c r="O67"/>
  <c r="M67"/>
  <c r="N67" s="1"/>
  <c r="G67" s="1"/>
  <c r="O66"/>
  <c r="M66"/>
  <c r="N66" s="1"/>
  <c r="G66" s="1"/>
  <c r="O79"/>
  <c r="O78"/>
  <c r="M78"/>
  <c r="N78" s="1"/>
  <c r="G78" s="1"/>
  <c r="V78" s="1"/>
  <c r="O77"/>
  <c r="M77"/>
  <c r="N77" s="1"/>
  <c r="G77" s="1"/>
  <c r="V77" s="1"/>
  <c r="O65"/>
  <c r="M65"/>
  <c r="N65" s="1"/>
  <c r="G65" s="1"/>
  <c r="O64"/>
  <c r="M64"/>
  <c r="N64" s="1"/>
  <c r="G64" s="1"/>
  <c r="O63"/>
  <c r="M63"/>
  <c r="N63" s="1"/>
  <c r="G63" s="1"/>
  <c r="V63" s="1"/>
  <c r="O62"/>
  <c r="M62"/>
  <c r="N62" s="1"/>
  <c r="G62" s="1"/>
  <c r="V62" s="1"/>
  <c r="O61"/>
  <c r="M61"/>
  <c r="N61" s="1"/>
  <c r="G61" s="1"/>
  <c r="O60"/>
  <c r="M60"/>
  <c r="N60" s="1"/>
  <c r="G60" s="1"/>
  <c r="V60" s="1"/>
  <c r="O59"/>
  <c r="M59"/>
  <c r="N59" s="1"/>
  <c r="G59" s="1"/>
  <c r="V59" s="1"/>
  <c r="O58"/>
  <c r="M58"/>
  <c r="N58" s="1"/>
  <c r="G58" s="1"/>
  <c r="V58" s="1"/>
  <c r="O57"/>
  <c r="M57"/>
  <c r="N57" s="1"/>
  <c r="G57" s="1"/>
  <c r="O56"/>
  <c r="M56"/>
  <c r="N56" s="1"/>
  <c r="G56" s="1"/>
  <c r="O55"/>
  <c r="M55"/>
  <c r="N55" s="1"/>
  <c r="G55" s="1"/>
  <c r="O54"/>
  <c r="M54"/>
  <c r="N54" s="1"/>
  <c r="G54" s="1"/>
  <c r="V54" s="1"/>
  <c r="O53"/>
  <c r="M53"/>
  <c r="N53" s="1"/>
  <c r="G53" s="1"/>
  <c r="O52"/>
  <c r="M52"/>
  <c r="N52" s="1"/>
  <c r="G52" s="1"/>
  <c r="V52" s="1"/>
  <c r="O51"/>
  <c r="M51"/>
  <c r="N51" s="1"/>
  <c r="G51" s="1"/>
  <c r="V51" s="1"/>
  <c r="O50"/>
  <c r="M50"/>
  <c r="N50" s="1"/>
  <c r="G50" s="1"/>
  <c r="O49"/>
  <c r="M49"/>
  <c r="N49" s="1"/>
  <c r="G49" s="1"/>
  <c r="O48"/>
  <c r="M48"/>
  <c r="N48" s="1"/>
  <c r="G48" s="1"/>
  <c r="V48" s="1"/>
  <c r="O47"/>
  <c r="M47"/>
  <c r="N47" s="1"/>
  <c r="G47" s="1"/>
  <c r="O46"/>
  <c r="M46"/>
  <c r="N46" s="1"/>
  <c r="G46" s="1"/>
  <c r="O45"/>
  <c r="M45"/>
  <c r="N45" s="1"/>
  <c r="G45" s="1"/>
  <c r="O44"/>
  <c r="M44"/>
  <c r="N44" s="1"/>
  <c r="G44" s="1"/>
  <c r="V44" s="1"/>
  <c r="O43"/>
  <c r="M43"/>
  <c r="N43" s="1"/>
  <c r="G43" s="1"/>
  <c r="O42"/>
  <c r="M42"/>
  <c r="N42" s="1"/>
  <c r="G42" s="1"/>
  <c r="O41"/>
  <c r="M41"/>
  <c r="N41" s="1"/>
  <c r="G41" s="1"/>
  <c r="O40"/>
  <c r="M40"/>
  <c r="N40" s="1"/>
  <c r="G40" s="1"/>
  <c r="V40" s="1"/>
  <c r="O39"/>
  <c r="M39"/>
  <c r="N39" s="1"/>
  <c r="G39" s="1"/>
  <c r="V39" s="1"/>
  <c r="O38"/>
  <c r="M38"/>
  <c r="N38" s="1"/>
  <c r="G38" s="1"/>
  <c r="O37"/>
  <c r="M37"/>
  <c r="N37" s="1"/>
  <c r="G37" s="1"/>
  <c r="O36"/>
  <c r="M36"/>
  <c r="N36" s="1"/>
  <c r="G36" s="1"/>
  <c r="V36" s="1"/>
  <c r="O35"/>
  <c r="M35"/>
  <c r="N35" s="1"/>
  <c r="G35" s="1"/>
  <c r="O34"/>
  <c r="M34"/>
  <c r="N34" s="1"/>
  <c r="G34" s="1"/>
  <c r="O33"/>
  <c r="M33"/>
  <c r="N33" s="1"/>
  <c r="G33" s="1"/>
  <c r="O32"/>
  <c r="M32"/>
  <c r="N32" s="1"/>
  <c r="G32" s="1"/>
  <c r="O31"/>
  <c r="M31"/>
  <c r="N31" s="1"/>
  <c r="G31" s="1"/>
  <c r="V31" s="1"/>
  <c r="O30"/>
  <c r="M30"/>
  <c r="O29"/>
  <c r="M29"/>
  <c r="N29" s="1"/>
  <c r="G29" s="1"/>
  <c r="O28"/>
  <c r="M28"/>
  <c r="N28" s="1"/>
  <c r="G28" s="1"/>
  <c r="O27"/>
  <c r="M27"/>
  <c r="N27" s="1"/>
  <c r="G27" s="1"/>
  <c r="O26"/>
  <c r="M26"/>
  <c r="N26" s="1"/>
  <c r="G26" s="1"/>
  <c r="O25"/>
  <c r="M25"/>
  <c r="N25" s="1"/>
  <c r="G25" s="1"/>
  <c r="O20"/>
  <c r="M20"/>
  <c r="N20" s="1"/>
  <c r="G20" s="1"/>
  <c r="O14"/>
  <c r="M14"/>
  <c r="N14" s="1"/>
  <c r="G14" s="1"/>
  <c r="I14" s="1"/>
  <c r="J14" s="1"/>
  <c r="O13"/>
  <c r="M13"/>
  <c r="N13" s="1"/>
  <c r="G13" s="1"/>
  <c r="I13" s="1"/>
  <c r="J13" s="1"/>
  <c r="O24"/>
  <c r="M24"/>
  <c r="N24" s="1"/>
  <c r="G24" s="1"/>
  <c r="V24" s="1"/>
  <c r="O23"/>
  <c r="M23"/>
  <c r="N23" s="1"/>
  <c r="G23" s="1"/>
  <c r="O22"/>
  <c r="M22"/>
  <c r="N22" s="1"/>
  <c r="G22" s="1"/>
  <c r="O21"/>
  <c r="M21"/>
  <c r="N21" s="1"/>
  <c r="G21" s="1"/>
  <c r="O19"/>
  <c r="M19"/>
  <c r="O18"/>
  <c r="M18"/>
  <c r="N18" s="1"/>
  <c r="G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E30"/>
  <c r="N30"/>
  <c r="G30" s="1"/>
  <c r="V30" s="1"/>
  <c r="F30"/>
  <c r="E26"/>
  <c r="F26"/>
  <c r="F23"/>
  <c r="E23"/>
  <c r="N19"/>
  <c r="G19" s="1"/>
  <c r="F19"/>
  <c r="E19"/>
  <c r="F17"/>
  <c r="E17"/>
  <c r="F11"/>
  <c r="E11"/>
  <c r="F9"/>
  <c r="E9"/>
  <c r="E27"/>
  <c r="F27"/>
  <c r="E20"/>
  <c r="F20"/>
  <c r="E16"/>
  <c r="F16"/>
  <c r="E14"/>
  <c r="F14"/>
  <c r="E67"/>
  <c r="F67"/>
  <c r="E69"/>
  <c r="F69"/>
  <c r="E71"/>
  <c r="F71"/>
  <c r="E73"/>
  <c r="F73"/>
  <c r="E75"/>
  <c r="F75"/>
  <c r="F31"/>
  <c r="E31"/>
  <c r="F33"/>
  <c r="E33"/>
  <c r="F35"/>
  <c r="E35"/>
  <c r="F37"/>
  <c r="E37"/>
  <c r="F39"/>
  <c r="E39"/>
  <c r="F41"/>
  <c r="E41"/>
  <c r="F43"/>
  <c r="E43"/>
  <c r="F45"/>
  <c r="E45"/>
  <c r="F47"/>
  <c r="E47"/>
  <c r="F49"/>
  <c r="E49"/>
  <c r="F51"/>
  <c r="E51"/>
  <c r="F53"/>
  <c r="E53"/>
  <c r="F55"/>
  <c r="E55"/>
  <c r="F57"/>
  <c r="E57"/>
  <c r="F59"/>
  <c r="E59"/>
  <c r="F61"/>
  <c r="E61"/>
  <c r="F63"/>
  <c r="E63"/>
  <c r="F65"/>
  <c r="E65"/>
  <c r="F78"/>
  <c r="E78"/>
  <c r="E80"/>
  <c r="F80"/>
  <c r="E82"/>
  <c r="F82"/>
  <c r="E84"/>
  <c r="F84"/>
  <c r="E86"/>
  <c r="F86"/>
  <c r="E88"/>
  <c r="F88"/>
  <c r="E90"/>
  <c r="F90"/>
  <c r="E92"/>
  <c r="F92"/>
  <c r="E94"/>
  <c r="F94"/>
  <c r="E96"/>
  <c r="F96"/>
  <c r="E98"/>
  <c r="F98"/>
  <c r="E100"/>
  <c r="F100"/>
  <c r="E102"/>
  <c r="F102"/>
  <c r="E104"/>
  <c r="F104"/>
  <c r="E106"/>
  <c r="F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E28"/>
  <c r="F28"/>
  <c r="F24"/>
  <c r="E24"/>
  <c r="F22"/>
  <c r="E22"/>
  <c r="F21"/>
  <c r="E21"/>
  <c r="F18"/>
  <c r="E18"/>
  <c r="F12"/>
  <c r="E12"/>
  <c r="F10"/>
  <c r="E10"/>
  <c r="E29"/>
  <c r="F29"/>
  <c r="E25"/>
  <c r="F25"/>
  <c r="E15"/>
  <c r="F15"/>
  <c r="E13"/>
  <c r="F13"/>
  <c r="E66"/>
  <c r="F66"/>
  <c r="E68"/>
  <c r="F68"/>
  <c r="E70"/>
  <c r="F70"/>
  <c r="E72"/>
  <c r="F72"/>
  <c r="E74"/>
  <c r="F74"/>
  <c r="E76"/>
  <c r="F76"/>
  <c r="F32"/>
  <c r="E32"/>
  <c r="F34"/>
  <c r="E34"/>
  <c r="F36"/>
  <c r="E36"/>
  <c r="F38"/>
  <c r="E38"/>
  <c r="F40"/>
  <c r="E40"/>
  <c r="F42"/>
  <c r="E42"/>
  <c r="F44"/>
  <c r="E44"/>
  <c r="F46"/>
  <c r="E46"/>
  <c r="F48"/>
  <c r="E48"/>
  <c r="F50"/>
  <c r="E50"/>
  <c r="F52"/>
  <c r="E52"/>
  <c r="F54"/>
  <c r="E54"/>
  <c r="F56"/>
  <c r="E56"/>
  <c r="F58"/>
  <c r="E58"/>
  <c r="F60"/>
  <c r="E60"/>
  <c r="F62"/>
  <c r="E62"/>
  <c r="F64"/>
  <c r="E64"/>
  <c r="F77"/>
  <c r="E77"/>
  <c r="F79"/>
  <c r="E79"/>
  <c r="E81"/>
  <c r="F81"/>
  <c r="E83"/>
  <c r="F83"/>
  <c r="E85"/>
  <c r="F85"/>
  <c r="E87"/>
  <c r="F87"/>
  <c r="E89"/>
  <c r="F89"/>
  <c r="E91"/>
  <c r="F91"/>
  <c r="E93"/>
  <c r="F93"/>
  <c r="E95"/>
  <c r="F95"/>
  <c r="E97"/>
  <c r="F97"/>
  <c r="E99"/>
  <c r="F99"/>
  <c r="E101"/>
  <c r="F101"/>
  <c r="E103"/>
  <c r="F103"/>
  <c r="E105"/>
  <c r="F105"/>
  <c r="E107"/>
  <c r="F107"/>
  <c r="E109"/>
  <c r="F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F15" i="4"/>
  <c r="E15"/>
  <c r="F13"/>
  <c r="E13"/>
  <c r="E28"/>
  <c r="F28"/>
  <c r="E30"/>
  <c r="F30"/>
  <c r="E32"/>
  <c r="F32"/>
  <c r="E34"/>
  <c r="F34"/>
  <c r="E36"/>
  <c r="F36"/>
  <c r="E38"/>
  <c r="F38"/>
  <c r="E40"/>
  <c r="F40"/>
  <c r="E42"/>
  <c r="F42"/>
  <c r="E44"/>
  <c r="F44"/>
  <c r="E46"/>
  <c r="F46"/>
  <c r="E48"/>
  <c r="F48"/>
  <c r="E50"/>
  <c r="F50"/>
  <c r="E52"/>
  <c r="F52"/>
  <c r="E54"/>
  <c r="F54"/>
  <c r="E56"/>
  <c r="F56"/>
  <c r="E58"/>
  <c r="F58"/>
  <c r="E60"/>
  <c r="F60"/>
  <c r="E62"/>
  <c r="F62"/>
  <c r="E64"/>
  <c r="F64"/>
  <c r="E77"/>
  <c r="F77"/>
  <c r="E79"/>
  <c r="F79"/>
  <c r="F67"/>
  <c r="E67"/>
  <c r="F69"/>
  <c r="E69"/>
  <c r="F71"/>
  <c r="E71"/>
  <c r="F73"/>
  <c r="E73"/>
  <c r="F75"/>
  <c r="E75"/>
  <c r="F80"/>
  <c r="E80"/>
  <c r="E82"/>
  <c r="F82"/>
  <c r="E84"/>
  <c r="F84"/>
  <c r="E86"/>
  <c r="F86"/>
  <c r="E88"/>
  <c r="F88"/>
  <c r="E90"/>
  <c r="F90"/>
  <c r="E92"/>
  <c r="F92"/>
  <c r="E94"/>
  <c r="F94"/>
  <c r="E96"/>
  <c r="F96"/>
  <c r="E98"/>
  <c r="F98"/>
  <c r="E100"/>
  <c r="F100"/>
  <c r="E102"/>
  <c r="F102"/>
  <c r="E104"/>
  <c r="F104"/>
  <c r="E106"/>
  <c r="F106"/>
  <c r="F108"/>
  <c r="E108"/>
  <c r="E110"/>
  <c r="F110"/>
  <c r="E112"/>
  <c r="F112"/>
  <c r="E114"/>
  <c r="F114"/>
  <c r="E116"/>
  <c r="F116"/>
  <c r="E118"/>
  <c r="F118"/>
  <c r="E120"/>
  <c r="F120"/>
  <c r="E122"/>
  <c r="F122"/>
  <c r="E124"/>
  <c r="F124"/>
  <c r="E126"/>
  <c r="F126"/>
  <c r="E128"/>
  <c r="F128"/>
  <c r="E130"/>
  <c r="F130"/>
  <c r="E132"/>
  <c r="F132"/>
  <c r="E26"/>
  <c r="F26"/>
  <c r="E24"/>
  <c r="F24"/>
  <c r="E22"/>
  <c r="F22"/>
  <c r="E18"/>
  <c r="F18"/>
  <c r="E12"/>
  <c r="F12"/>
  <c r="E10"/>
  <c r="F10"/>
  <c r="F20"/>
  <c r="E20"/>
  <c r="F16"/>
  <c r="E16"/>
  <c r="F14"/>
  <c r="E14"/>
  <c r="E29"/>
  <c r="F29"/>
  <c r="E31"/>
  <c r="F31"/>
  <c r="E33"/>
  <c r="F33"/>
  <c r="E35"/>
  <c r="F35"/>
  <c r="E37"/>
  <c r="F37"/>
  <c r="E39"/>
  <c r="F39"/>
  <c r="E41"/>
  <c r="F41"/>
  <c r="E43"/>
  <c r="F43"/>
  <c r="E45"/>
  <c r="F45"/>
  <c r="E47"/>
  <c r="F47"/>
  <c r="E49"/>
  <c r="F49"/>
  <c r="E51"/>
  <c r="F51"/>
  <c r="E53"/>
  <c r="F53"/>
  <c r="E55"/>
  <c r="F55"/>
  <c r="E57"/>
  <c r="F57"/>
  <c r="E59"/>
  <c r="F59"/>
  <c r="E61"/>
  <c r="F61"/>
  <c r="E63"/>
  <c r="F63"/>
  <c r="E65"/>
  <c r="F65"/>
  <c r="E78"/>
  <c r="F78"/>
  <c r="F66"/>
  <c r="E66"/>
  <c r="F68"/>
  <c r="E68"/>
  <c r="F70"/>
  <c r="E70"/>
  <c r="F72"/>
  <c r="E72"/>
  <c r="F74"/>
  <c r="E74"/>
  <c r="F76"/>
  <c r="E76"/>
  <c r="E81"/>
  <c r="F81"/>
  <c r="E83"/>
  <c r="F83"/>
  <c r="E85"/>
  <c r="F85"/>
  <c r="E87"/>
  <c r="F87"/>
  <c r="E89"/>
  <c r="F89"/>
  <c r="E91"/>
  <c r="F91"/>
  <c r="E93"/>
  <c r="F93"/>
  <c r="E95"/>
  <c r="F95"/>
  <c r="E97"/>
  <c r="F97"/>
  <c r="E99"/>
  <c r="F99"/>
  <c r="E101"/>
  <c r="F101"/>
  <c r="E103"/>
  <c r="F103"/>
  <c r="E105"/>
  <c r="F105"/>
  <c r="E107"/>
  <c r="F107"/>
  <c r="E109"/>
  <c r="F109"/>
  <c r="E111"/>
  <c r="F111"/>
  <c r="E113"/>
  <c r="F113"/>
  <c r="E115"/>
  <c r="F115"/>
  <c r="E117"/>
  <c r="F117"/>
  <c r="E119"/>
  <c r="F119"/>
  <c r="E121"/>
  <c r="F121"/>
  <c r="E123"/>
  <c r="F123"/>
  <c r="E125"/>
  <c r="F125"/>
  <c r="E127"/>
  <c r="F127"/>
  <c r="E129"/>
  <c r="F129"/>
  <c r="E131"/>
  <c r="F131"/>
  <c r="F133"/>
  <c r="E133"/>
  <c r="E25"/>
  <c r="F25"/>
  <c r="E23"/>
  <c r="F23"/>
  <c r="E21"/>
  <c r="F21"/>
  <c r="E19"/>
  <c r="F19"/>
  <c r="E17"/>
  <c r="F17"/>
  <c r="E11"/>
  <c r="F11"/>
  <c r="E9"/>
  <c r="F9"/>
  <c r="O133"/>
  <c r="M133"/>
  <c r="N133" s="1"/>
  <c r="G133" s="1"/>
  <c r="V133" s="1"/>
  <c r="O131"/>
  <c r="M131"/>
  <c r="N131" s="1"/>
  <c r="G131" s="1"/>
  <c r="O130"/>
  <c r="M130"/>
  <c r="N130" s="1"/>
  <c r="G130" s="1"/>
  <c r="V130" s="1"/>
  <c r="O129"/>
  <c r="M129"/>
  <c r="N129" s="1"/>
  <c r="G129" s="1"/>
  <c r="O128"/>
  <c r="M128"/>
  <c r="N128" s="1"/>
  <c r="G128" s="1"/>
  <c r="V128" s="1"/>
  <c r="O127"/>
  <c r="M127"/>
  <c r="N127" s="1"/>
  <c r="G127" s="1"/>
  <c r="O126"/>
  <c r="M126"/>
  <c r="N126" s="1"/>
  <c r="G126" s="1"/>
  <c r="V126" s="1"/>
  <c r="O125"/>
  <c r="M125"/>
  <c r="N125" s="1"/>
  <c r="G125" s="1"/>
  <c r="O124"/>
  <c r="M124"/>
  <c r="N124" s="1"/>
  <c r="G124" s="1"/>
  <c r="V124" s="1"/>
  <c r="O123"/>
  <c r="M123"/>
  <c r="N123" s="1"/>
  <c r="G123" s="1"/>
  <c r="O122"/>
  <c r="M122"/>
  <c r="N122" s="1"/>
  <c r="G122" s="1"/>
  <c r="V122" s="1"/>
  <c r="O121"/>
  <c r="M121"/>
  <c r="N121" s="1"/>
  <c r="G121" s="1"/>
  <c r="O120"/>
  <c r="M120"/>
  <c r="N120" s="1"/>
  <c r="G120" s="1"/>
  <c r="V120" s="1"/>
  <c r="O119"/>
  <c r="M119"/>
  <c r="N119" s="1"/>
  <c r="G119" s="1"/>
  <c r="O118"/>
  <c r="M118"/>
  <c r="N118" s="1"/>
  <c r="G118" s="1"/>
  <c r="V118" s="1"/>
  <c r="O117"/>
  <c r="M117"/>
  <c r="N117" s="1"/>
  <c r="G117" s="1"/>
  <c r="O116"/>
  <c r="M116"/>
  <c r="N116" s="1"/>
  <c r="G116" s="1"/>
  <c r="V116" s="1"/>
  <c r="O115"/>
  <c r="M115"/>
  <c r="N115" s="1"/>
  <c r="G115" s="1"/>
  <c r="O114"/>
  <c r="M114"/>
  <c r="N114" s="1"/>
  <c r="G114" s="1"/>
  <c r="O113"/>
  <c r="M113"/>
  <c r="N113" s="1"/>
  <c r="G113" s="1"/>
  <c r="O112"/>
  <c r="M112"/>
  <c r="N112" s="1"/>
  <c r="G112" s="1"/>
  <c r="V112" s="1"/>
  <c r="O111"/>
  <c r="M111"/>
  <c r="N111" s="1"/>
  <c r="G111" s="1"/>
  <c r="O110"/>
  <c r="M110"/>
  <c r="N110" s="1"/>
  <c r="G110" s="1"/>
  <c r="V110" s="1"/>
  <c r="O109"/>
  <c r="M109"/>
  <c r="N109" s="1"/>
  <c r="G109" s="1"/>
  <c r="O132"/>
  <c r="M132"/>
  <c r="N132" s="1"/>
  <c r="G132" s="1"/>
  <c r="M108"/>
  <c r="N108" s="1"/>
  <c r="G108" s="1"/>
  <c r="V108" s="1"/>
  <c r="O107"/>
  <c r="M107"/>
  <c r="N107" s="1"/>
  <c r="G107" s="1"/>
  <c r="V107" s="1"/>
  <c r="O106"/>
  <c r="M106"/>
  <c r="N106" s="1"/>
  <c r="G106" s="1"/>
  <c r="V106" s="1"/>
  <c r="O105"/>
  <c r="M105"/>
  <c r="N105" s="1"/>
  <c r="G105" s="1"/>
  <c r="V105" s="1"/>
  <c r="O104"/>
  <c r="M104"/>
  <c r="N104" s="1"/>
  <c r="G104" s="1"/>
  <c r="O103"/>
  <c r="M103"/>
  <c r="N103" s="1"/>
  <c r="G103" s="1"/>
  <c r="V103" s="1"/>
  <c r="O102"/>
  <c r="M102"/>
  <c r="N102" s="1"/>
  <c r="G102" s="1"/>
  <c r="V102" s="1"/>
  <c r="O101"/>
  <c r="M101"/>
  <c r="N101" s="1"/>
  <c r="G101" s="1"/>
  <c r="V101" s="1"/>
  <c r="O100"/>
  <c r="M100"/>
  <c r="N100" s="1"/>
  <c r="G100" s="1"/>
  <c r="O99"/>
  <c r="M99"/>
  <c r="N99" s="1"/>
  <c r="G99" s="1"/>
  <c r="V99" s="1"/>
  <c r="O98"/>
  <c r="M98"/>
  <c r="N98" s="1"/>
  <c r="G98" s="1"/>
  <c r="V98" s="1"/>
  <c r="O97"/>
  <c r="M97"/>
  <c r="N97" s="1"/>
  <c r="G97" s="1"/>
  <c r="V97" s="1"/>
  <c r="O96"/>
  <c r="M96"/>
  <c r="N96" s="1"/>
  <c r="G96" s="1"/>
  <c r="O95"/>
  <c r="M95"/>
  <c r="N95" s="1"/>
  <c r="G95" s="1"/>
  <c r="V95" s="1"/>
  <c r="O94"/>
  <c r="M94"/>
  <c r="N94" s="1"/>
  <c r="G94" s="1"/>
  <c r="V94" s="1"/>
  <c r="O93"/>
  <c r="M93"/>
  <c r="N93" s="1"/>
  <c r="G93" s="1"/>
  <c r="V93" s="1"/>
  <c r="O92"/>
  <c r="M92"/>
  <c r="N92" s="1"/>
  <c r="G92" s="1"/>
  <c r="O91"/>
  <c r="M91"/>
  <c r="N91" s="1"/>
  <c r="G91" s="1"/>
  <c r="V91" s="1"/>
  <c r="O90"/>
  <c r="M90"/>
  <c r="N90" s="1"/>
  <c r="G90" s="1"/>
  <c r="V90" s="1"/>
  <c r="O89"/>
  <c r="M89"/>
  <c r="N89" s="1"/>
  <c r="G89" s="1"/>
  <c r="V89" s="1"/>
  <c r="O88"/>
  <c r="M88"/>
  <c r="N88" s="1"/>
  <c r="G88" s="1"/>
  <c r="O87"/>
  <c r="M87"/>
  <c r="N87" s="1"/>
  <c r="G87" s="1"/>
  <c r="O86"/>
  <c r="M86"/>
  <c r="N86" s="1"/>
  <c r="G86" s="1"/>
  <c r="V86" s="1"/>
  <c r="O85"/>
  <c r="M85"/>
  <c r="N85" s="1"/>
  <c r="G85" s="1"/>
  <c r="V85" s="1"/>
  <c r="O84"/>
  <c r="M84"/>
  <c r="N84" s="1"/>
  <c r="G84" s="1"/>
  <c r="O83"/>
  <c r="M83"/>
  <c r="N83" s="1"/>
  <c r="G83" s="1"/>
  <c r="V83" s="1"/>
  <c r="O82"/>
  <c r="M82"/>
  <c r="N82" s="1"/>
  <c r="G82" s="1"/>
  <c r="V82" s="1"/>
  <c r="O81"/>
  <c r="M81"/>
  <c r="N81" s="1"/>
  <c r="G81" s="1"/>
  <c r="V81" s="1"/>
  <c r="O80"/>
  <c r="M80"/>
  <c r="N80" s="1"/>
  <c r="G80" s="1"/>
  <c r="O108"/>
  <c r="O79"/>
  <c r="M79"/>
  <c r="N79" s="1"/>
  <c r="G79" s="1"/>
  <c r="V79" s="1"/>
  <c r="O78"/>
  <c r="M78"/>
  <c r="N78" s="1"/>
  <c r="G78" s="1"/>
  <c r="O77"/>
  <c r="M77"/>
  <c r="N77" s="1"/>
  <c r="G77" s="1"/>
  <c r="V77" s="1"/>
  <c r="O65"/>
  <c r="M65"/>
  <c r="N65" s="1"/>
  <c r="G65" s="1"/>
  <c r="O64"/>
  <c r="M64"/>
  <c r="N64" s="1"/>
  <c r="G64" s="1"/>
  <c r="O63"/>
  <c r="M63"/>
  <c r="N63" s="1"/>
  <c r="G63" s="1"/>
  <c r="O62"/>
  <c r="M62"/>
  <c r="N62" s="1"/>
  <c r="G62" s="1"/>
  <c r="O61"/>
  <c r="M61"/>
  <c r="N61" s="1"/>
  <c r="G61" s="1"/>
  <c r="O60"/>
  <c r="M60"/>
  <c r="N60" s="1"/>
  <c r="G60" s="1"/>
  <c r="O59"/>
  <c r="M59"/>
  <c r="N59" s="1"/>
  <c r="G59" s="1"/>
  <c r="O58"/>
  <c r="M58"/>
  <c r="N58" s="1"/>
  <c r="G58" s="1"/>
  <c r="O57"/>
  <c r="M57"/>
  <c r="N57" s="1"/>
  <c r="G57" s="1"/>
  <c r="O56"/>
  <c r="M56"/>
  <c r="N56" s="1"/>
  <c r="G56" s="1"/>
  <c r="O55"/>
  <c r="M55"/>
  <c r="N55" s="1"/>
  <c r="G55" s="1"/>
  <c r="O54"/>
  <c r="M54"/>
  <c r="N54" s="1"/>
  <c r="G54" s="1"/>
  <c r="O53"/>
  <c r="M53"/>
  <c r="N53" s="1"/>
  <c r="G53" s="1"/>
  <c r="O52"/>
  <c r="M52"/>
  <c r="N52" s="1"/>
  <c r="G52" s="1"/>
  <c r="O51"/>
  <c r="M51"/>
  <c r="N51" s="1"/>
  <c r="G51" s="1"/>
  <c r="O50"/>
  <c r="M50"/>
  <c r="N50" s="1"/>
  <c r="G50" s="1"/>
  <c r="O49"/>
  <c r="M49"/>
  <c r="N49" s="1"/>
  <c r="G49" s="1"/>
  <c r="O48"/>
  <c r="M48"/>
  <c r="N48" s="1"/>
  <c r="G48" s="1"/>
  <c r="O47"/>
  <c r="M47"/>
  <c r="N47" s="1"/>
  <c r="G47" s="1"/>
  <c r="O46"/>
  <c r="M46"/>
  <c r="N46" s="1"/>
  <c r="G46" s="1"/>
  <c r="O45"/>
  <c r="M45"/>
  <c r="N45" s="1"/>
  <c r="G45" s="1"/>
  <c r="O44"/>
  <c r="M44"/>
  <c r="N44" s="1"/>
  <c r="G44" s="1"/>
  <c r="O43"/>
  <c r="M43"/>
  <c r="N43" s="1"/>
  <c r="G43" s="1"/>
  <c r="O42"/>
  <c r="M42"/>
  <c r="N42" s="1"/>
  <c r="G42" s="1"/>
  <c r="O41"/>
  <c r="M41"/>
  <c r="N41" s="1"/>
  <c r="G41" s="1"/>
  <c r="O40"/>
  <c r="M40"/>
  <c r="N40" s="1"/>
  <c r="G40" s="1"/>
  <c r="O39"/>
  <c r="M39"/>
  <c r="N39" s="1"/>
  <c r="G39" s="1"/>
  <c r="O38"/>
  <c r="M38"/>
  <c r="N38" s="1"/>
  <c r="G38" s="1"/>
  <c r="O37"/>
  <c r="M37"/>
  <c r="N37" s="1"/>
  <c r="G37" s="1"/>
  <c r="O36"/>
  <c r="M36"/>
  <c r="N36" s="1"/>
  <c r="G36" s="1"/>
  <c r="O35"/>
  <c r="M35"/>
  <c r="N35" s="1"/>
  <c r="G35" s="1"/>
  <c r="O34"/>
  <c r="M34"/>
  <c r="N34" s="1"/>
  <c r="G34" s="1"/>
  <c r="O33"/>
  <c r="M33"/>
  <c r="N33" s="1"/>
  <c r="G33" s="1"/>
  <c r="O32"/>
  <c r="M32"/>
  <c r="N32" s="1"/>
  <c r="G32" s="1"/>
  <c r="O31"/>
  <c r="M31"/>
  <c r="N31" s="1"/>
  <c r="G31" s="1"/>
  <c r="O30"/>
  <c r="M30"/>
  <c r="N30" s="1"/>
  <c r="G30" s="1"/>
  <c r="O29"/>
  <c r="M29"/>
  <c r="N29" s="1"/>
  <c r="G29" s="1"/>
  <c r="O28"/>
  <c r="M28"/>
  <c r="N28" s="1"/>
  <c r="G28" s="1"/>
  <c r="O76"/>
  <c r="M76"/>
  <c r="N76" s="1"/>
  <c r="G76" s="1"/>
  <c r="O75"/>
  <c r="M75"/>
  <c r="N75" s="1"/>
  <c r="G75" s="1"/>
  <c r="O74"/>
  <c r="M74"/>
  <c r="N74" s="1"/>
  <c r="G74" s="1"/>
  <c r="O73"/>
  <c r="M73"/>
  <c r="N73" s="1"/>
  <c r="G73" s="1"/>
  <c r="O72"/>
  <c r="M72"/>
  <c r="N72" s="1"/>
  <c r="G72" s="1"/>
  <c r="O71"/>
  <c r="M71"/>
  <c r="N71" s="1"/>
  <c r="G71" s="1"/>
  <c r="O70"/>
  <c r="M70"/>
  <c r="N70" s="1"/>
  <c r="G70" s="1"/>
  <c r="O69"/>
  <c r="M69"/>
  <c r="N69" s="1"/>
  <c r="G69" s="1"/>
  <c r="O68"/>
  <c r="M68"/>
  <c r="N68" s="1"/>
  <c r="G68" s="1"/>
  <c r="O67"/>
  <c r="M67"/>
  <c r="N67" s="1"/>
  <c r="G67" s="1"/>
  <c r="O66"/>
  <c r="M66"/>
  <c r="N66" s="1"/>
  <c r="G66" s="1"/>
  <c r="O27"/>
  <c r="M27"/>
  <c r="N27" s="1"/>
  <c r="G27" s="1"/>
  <c r="V27" s="1"/>
  <c r="O26"/>
  <c r="M26"/>
  <c r="N26" s="1"/>
  <c r="G26" s="1"/>
  <c r="O25"/>
  <c r="M25"/>
  <c r="N25" s="1"/>
  <c r="G25" s="1"/>
  <c r="O24"/>
  <c r="M24"/>
  <c r="N24" s="1"/>
  <c r="G24" s="1"/>
  <c r="O23"/>
  <c r="M23"/>
  <c r="N23" s="1"/>
  <c r="G23" s="1"/>
  <c r="O22"/>
  <c r="M22"/>
  <c r="N22" s="1"/>
  <c r="G22" s="1"/>
  <c r="O21"/>
  <c r="M21"/>
  <c r="N21" s="1"/>
  <c r="G21" s="1"/>
  <c r="O19"/>
  <c r="M19"/>
  <c r="N19" s="1"/>
  <c r="G19" s="1"/>
  <c r="O18"/>
  <c r="M18"/>
  <c r="N18" s="1"/>
  <c r="G18" s="1"/>
  <c r="O17"/>
  <c r="M17"/>
  <c r="N17" s="1"/>
  <c r="G17" s="1"/>
  <c r="O16"/>
  <c r="M16"/>
  <c r="N16" s="1"/>
  <c r="G16" s="1"/>
  <c r="O15"/>
  <c r="M15"/>
  <c r="N15" s="1"/>
  <c r="G15" s="1"/>
  <c r="O12"/>
  <c r="M12"/>
  <c r="N12" s="1"/>
  <c r="G12" s="1"/>
  <c r="I12" s="1"/>
  <c r="J12" s="1"/>
  <c r="O11"/>
  <c r="M11"/>
  <c r="N11" s="1"/>
  <c r="G11" s="1"/>
  <c r="I11" s="1"/>
  <c r="J11" s="1"/>
  <c r="O10"/>
  <c r="M10"/>
  <c r="N10" s="1"/>
  <c r="G10" s="1"/>
  <c r="O20"/>
  <c r="M20"/>
  <c r="N20" s="1"/>
  <c r="G20" s="1"/>
  <c r="O14"/>
  <c r="M14"/>
  <c r="N14" s="1"/>
  <c r="G14" s="1"/>
  <c r="I14" s="1"/>
  <c r="J14" s="1"/>
  <c r="O13"/>
  <c r="M13"/>
  <c r="N13" s="1"/>
  <c r="G13" s="1"/>
  <c r="I13" s="1"/>
  <c r="J13" s="1"/>
  <c r="V87"/>
  <c r="V114"/>
  <c r="K20" i="25" l="1"/>
  <c r="I20"/>
  <c r="V20"/>
  <c r="X9"/>
  <c r="I10"/>
  <c r="J10" s="1"/>
  <c r="K15"/>
  <c r="I15"/>
  <c r="J15" s="1"/>
  <c r="K16"/>
  <c r="H16" s="1"/>
  <c r="I16"/>
  <c r="J16" s="1"/>
  <c r="K17"/>
  <c r="H17" s="1"/>
  <c r="I17"/>
  <c r="K18"/>
  <c r="H18" s="1"/>
  <c r="I18"/>
  <c r="V18"/>
  <c r="K19"/>
  <c r="H19" s="1"/>
  <c r="I19"/>
  <c r="V19"/>
  <c r="Q21"/>
  <c r="K21"/>
  <c r="H21" s="1"/>
  <c r="V21"/>
  <c r="I21"/>
  <c r="Q22"/>
  <c r="S22" s="1"/>
  <c r="K22"/>
  <c r="H22" s="1"/>
  <c r="R22"/>
  <c r="T22" s="1"/>
  <c r="I22"/>
  <c r="V22"/>
  <c r="Q23"/>
  <c r="S23" s="1"/>
  <c r="K23"/>
  <c r="H23" s="1"/>
  <c r="R23"/>
  <c r="T23" s="1"/>
  <c r="I23"/>
  <c r="V23"/>
  <c r="Q24"/>
  <c r="S24" s="1"/>
  <c r="K24"/>
  <c r="H24" s="1"/>
  <c r="R24"/>
  <c r="T24" s="1"/>
  <c r="I24"/>
  <c r="V24"/>
  <c r="Q25"/>
  <c r="S25" s="1"/>
  <c r="K25"/>
  <c r="H25" s="1"/>
  <c r="R25"/>
  <c r="I25"/>
  <c r="V25"/>
  <c r="Q26"/>
  <c r="S26" s="1"/>
  <c r="K26"/>
  <c r="H26" s="1"/>
  <c r="R26"/>
  <c r="T26" s="1"/>
  <c r="I26"/>
  <c r="V26"/>
  <c r="Q27"/>
  <c r="S27" s="1"/>
  <c r="K27"/>
  <c r="H27" s="1"/>
  <c r="R27"/>
  <c r="T27" s="1"/>
  <c r="I27"/>
  <c r="V27"/>
  <c r="Q28"/>
  <c r="S28" s="1"/>
  <c r="K28"/>
  <c r="H28" s="1"/>
  <c r="R28"/>
  <c r="T28" s="1"/>
  <c r="I28"/>
  <c r="V28"/>
  <c r="Q29"/>
  <c r="S29" s="1"/>
  <c r="K29"/>
  <c r="H29" s="1"/>
  <c r="R29"/>
  <c r="T29" s="1"/>
  <c r="I29"/>
  <c r="V29"/>
  <c r="R31"/>
  <c r="T31" s="1"/>
  <c r="Q31"/>
  <c r="S31" s="1"/>
  <c r="K31"/>
  <c r="H31" s="1"/>
  <c r="I31"/>
  <c r="V31"/>
  <c r="R32"/>
  <c r="T32" s="1"/>
  <c r="Q32"/>
  <c r="S32" s="1"/>
  <c r="K32"/>
  <c r="H32" s="1"/>
  <c r="I32"/>
  <c r="V32"/>
  <c r="R33"/>
  <c r="T33" s="1"/>
  <c r="Q33"/>
  <c r="S33" s="1"/>
  <c r="K33"/>
  <c r="H33" s="1"/>
  <c r="I33"/>
  <c r="V33"/>
  <c r="R34"/>
  <c r="T34" s="1"/>
  <c r="Q34"/>
  <c r="S34" s="1"/>
  <c r="K34"/>
  <c r="H34" s="1"/>
  <c r="I34"/>
  <c r="V34"/>
  <c r="R35"/>
  <c r="T35" s="1"/>
  <c r="Q35"/>
  <c r="S35" s="1"/>
  <c r="K35"/>
  <c r="H35" s="1"/>
  <c r="I35"/>
  <c r="V35"/>
  <c r="R36"/>
  <c r="T36" s="1"/>
  <c r="Q36"/>
  <c r="S36" s="1"/>
  <c r="K36"/>
  <c r="H36" s="1"/>
  <c r="I36"/>
  <c r="V36"/>
  <c r="R37"/>
  <c r="T37" s="1"/>
  <c r="Q37"/>
  <c r="S37" s="1"/>
  <c r="K37"/>
  <c r="H37" s="1"/>
  <c r="I37"/>
  <c r="V37"/>
  <c r="R38"/>
  <c r="T38" s="1"/>
  <c r="Q38"/>
  <c r="S38" s="1"/>
  <c r="K38"/>
  <c r="H38" s="1"/>
  <c r="I38"/>
  <c r="V38"/>
  <c r="R39"/>
  <c r="T39" s="1"/>
  <c r="Q39"/>
  <c r="S39" s="1"/>
  <c r="K39"/>
  <c r="H39" s="1"/>
  <c r="I39"/>
  <c r="V39"/>
  <c r="R40"/>
  <c r="T40" s="1"/>
  <c r="Q40"/>
  <c r="S40" s="1"/>
  <c r="K40"/>
  <c r="H40" s="1"/>
  <c r="I40"/>
  <c r="V40"/>
  <c r="R41"/>
  <c r="T41" s="1"/>
  <c r="Q41"/>
  <c r="S41" s="1"/>
  <c r="K41"/>
  <c r="H41" s="1"/>
  <c r="I41"/>
  <c r="V41"/>
  <c r="R42"/>
  <c r="T42" s="1"/>
  <c r="Q42"/>
  <c r="S42" s="1"/>
  <c r="K42"/>
  <c r="H42" s="1"/>
  <c r="I42"/>
  <c r="V42"/>
  <c r="R43"/>
  <c r="T43" s="1"/>
  <c r="Q43"/>
  <c r="S43" s="1"/>
  <c r="K43"/>
  <c r="H43" s="1"/>
  <c r="I43"/>
  <c r="V43"/>
  <c r="R44"/>
  <c r="T44" s="1"/>
  <c r="Q44"/>
  <c r="S44" s="1"/>
  <c r="K44"/>
  <c r="H44" s="1"/>
  <c r="I44"/>
  <c r="V44"/>
  <c r="R45"/>
  <c r="T45" s="1"/>
  <c r="Q45"/>
  <c r="S45" s="1"/>
  <c r="K45"/>
  <c r="H45" s="1"/>
  <c r="I45"/>
  <c r="V45"/>
  <c r="R46"/>
  <c r="T46" s="1"/>
  <c r="Q46"/>
  <c r="S46" s="1"/>
  <c r="K46"/>
  <c r="H46" s="1"/>
  <c r="I46"/>
  <c r="V46"/>
  <c r="R47"/>
  <c r="T47" s="1"/>
  <c r="Q47"/>
  <c r="S47" s="1"/>
  <c r="K47"/>
  <c r="H47" s="1"/>
  <c r="I47"/>
  <c r="V47"/>
  <c r="R48"/>
  <c r="T48" s="1"/>
  <c r="Q48"/>
  <c r="S48" s="1"/>
  <c r="K48"/>
  <c r="H48" s="1"/>
  <c r="I48"/>
  <c r="V48"/>
  <c r="R49"/>
  <c r="T49" s="1"/>
  <c r="Q49"/>
  <c r="S49" s="1"/>
  <c r="K49"/>
  <c r="H49" s="1"/>
  <c r="I49"/>
  <c r="V49"/>
  <c r="R50"/>
  <c r="T50" s="1"/>
  <c r="Q50"/>
  <c r="S50" s="1"/>
  <c r="K50"/>
  <c r="H50" s="1"/>
  <c r="I50"/>
  <c r="V50"/>
  <c r="R51"/>
  <c r="T51" s="1"/>
  <c r="Q51"/>
  <c r="S51" s="1"/>
  <c r="K51"/>
  <c r="H51" s="1"/>
  <c r="I51"/>
  <c r="V51"/>
  <c r="R52"/>
  <c r="T52" s="1"/>
  <c r="Q52"/>
  <c r="S52" s="1"/>
  <c r="K52"/>
  <c r="H52" s="1"/>
  <c r="I52"/>
  <c r="V52"/>
  <c r="R53"/>
  <c r="T53" s="1"/>
  <c r="Q53"/>
  <c r="S53" s="1"/>
  <c r="K53"/>
  <c r="H53" s="1"/>
  <c r="I53"/>
  <c r="V53"/>
  <c r="R54"/>
  <c r="T54" s="1"/>
  <c r="Q54"/>
  <c r="S54" s="1"/>
  <c r="K54"/>
  <c r="I54"/>
  <c r="V54"/>
  <c r="R55"/>
  <c r="T55" s="1"/>
  <c r="Q55"/>
  <c r="S55" s="1"/>
  <c r="K55"/>
  <c r="H55" s="1"/>
  <c r="I55"/>
  <c r="V55"/>
  <c r="R56"/>
  <c r="T56" s="1"/>
  <c r="Q56"/>
  <c r="S56" s="1"/>
  <c r="K56"/>
  <c r="I56"/>
  <c r="V56"/>
  <c r="R57"/>
  <c r="T57" s="1"/>
  <c r="Q57"/>
  <c r="S57" s="1"/>
  <c r="K57"/>
  <c r="H57" s="1"/>
  <c r="I57"/>
  <c r="V57"/>
  <c r="R58"/>
  <c r="T58" s="1"/>
  <c r="Q58"/>
  <c r="S58" s="1"/>
  <c r="K58"/>
  <c r="H58" s="1"/>
  <c r="I58"/>
  <c r="V58"/>
  <c r="R59"/>
  <c r="T59" s="1"/>
  <c r="Q59"/>
  <c r="S59" s="1"/>
  <c r="K59"/>
  <c r="H59" s="1"/>
  <c r="I59"/>
  <c r="V59"/>
  <c r="R60"/>
  <c r="T60" s="1"/>
  <c r="Q60"/>
  <c r="S60" s="1"/>
  <c r="K60"/>
  <c r="H60" s="1"/>
  <c r="I60"/>
  <c r="V60"/>
  <c r="R61"/>
  <c r="T61" s="1"/>
  <c r="Q61"/>
  <c r="S61" s="1"/>
  <c r="K61"/>
  <c r="H61" s="1"/>
  <c r="I61"/>
  <c r="V61"/>
  <c r="R62"/>
  <c r="T62" s="1"/>
  <c r="Q62"/>
  <c r="S62" s="1"/>
  <c r="K62"/>
  <c r="H62" s="1"/>
  <c r="I62"/>
  <c r="V62"/>
  <c r="R63"/>
  <c r="T63" s="1"/>
  <c r="Q63"/>
  <c r="S63" s="1"/>
  <c r="K63"/>
  <c r="H63" s="1"/>
  <c r="I63"/>
  <c r="V63"/>
  <c r="R64"/>
  <c r="T64" s="1"/>
  <c r="Q64"/>
  <c r="S64" s="1"/>
  <c r="K64"/>
  <c r="H64" s="1"/>
  <c r="I64"/>
  <c r="V64"/>
  <c r="R65"/>
  <c r="T65" s="1"/>
  <c r="Q65"/>
  <c r="S65" s="1"/>
  <c r="K65"/>
  <c r="H65" s="1"/>
  <c r="I65"/>
  <c r="V65"/>
  <c r="Q66"/>
  <c r="S66" s="1"/>
  <c r="K66"/>
  <c r="H66" s="1"/>
  <c r="R66"/>
  <c r="T66" s="1"/>
  <c r="I66"/>
  <c r="V66"/>
  <c r="Q67"/>
  <c r="S67" s="1"/>
  <c r="K67"/>
  <c r="H67" s="1"/>
  <c r="R67"/>
  <c r="T67" s="1"/>
  <c r="I67"/>
  <c r="V67"/>
  <c r="Q68"/>
  <c r="S68" s="1"/>
  <c r="K68"/>
  <c r="H68" s="1"/>
  <c r="R68"/>
  <c r="T68" s="1"/>
  <c r="I68"/>
  <c r="V68"/>
  <c r="Q69"/>
  <c r="S69" s="1"/>
  <c r="K69"/>
  <c r="H69" s="1"/>
  <c r="R69"/>
  <c r="T69" s="1"/>
  <c r="I69"/>
  <c r="V69"/>
  <c r="Q70"/>
  <c r="S70" s="1"/>
  <c r="K70"/>
  <c r="H70" s="1"/>
  <c r="R70"/>
  <c r="T70" s="1"/>
  <c r="I70"/>
  <c r="V70"/>
  <c r="Q71"/>
  <c r="S71" s="1"/>
  <c r="K71"/>
  <c r="H71" s="1"/>
  <c r="R71"/>
  <c r="T71" s="1"/>
  <c r="I71"/>
  <c r="V71"/>
  <c r="Q72"/>
  <c r="S72" s="1"/>
  <c r="K72"/>
  <c r="H72" s="1"/>
  <c r="R72"/>
  <c r="T72" s="1"/>
  <c r="I72"/>
  <c r="V72"/>
  <c r="Q73"/>
  <c r="S73" s="1"/>
  <c r="K73"/>
  <c r="H73" s="1"/>
  <c r="R73"/>
  <c r="T73" s="1"/>
  <c r="I73"/>
  <c r="V73"/>
  <c r="Q74"/>
  <c r="S74" s="1"/>
  <c r="K74"/>
  <c r="H74" s="1"/>
  <c r="R74"/>
  <c r="T74" s="1"/>
  <c r="I74"/>
  <c r="V74"/>
  <c r="Q75"/>
  <c r="S75" s="1"/>
  <c r="K75"/>
  <c r="H75" s="1"/>
  <c r="R75"/>
  <c r="T75" s="1"/>
  <c r="I75"/>
  <c r="V75"/>
  <c r="Q76"/>
  <c r="S76" s="1"/>
  <c r="K76"/>
  <c r="H76" s="1"/>
  <c r="R76"/>
  <c r="T76" s="1"/>
  <c r="I76"/>
  <c r="V76"/>
  <c r="R132"/>
  <c r="T132" s="1"/>
  <c r="K132"/>
  <c r="H132" s="1"/>
  <c r="Q132"/>
  <c r="S132" s="1"/>
  <c r="I132"/>
  <c r="J132" s="1"/>
  <c r="P13"/>
  <c r="P14"/>
  <c r="P20"/>
  <c r="P10"/>
  <c r="P11"/>
  <c r="P12"/>
  <c r="P15"/>
  <c r="P16"/>
  <c r="P17"/>
  <c r="P18"/>
  <c r="P19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77"/>
  <c r="P78"/>
  <c r="P79"/>
  <c r="P80"/>
  <c r="P81"/>
  <c r="P82"/>
  <c r="P66"/>
  <c r="P67"/>
  <c r="P68"/>
  <c r="P69"/>
  <c r="P70"/>
  <c r="P71"/>
  <c r="P72"/>
  <c r="P73"/>
  <c r="P74"/>
  <c r="P75"/>
  <c r="P76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R30"/>
  <c r="T30" s="1"/>
  <c r="Q30"/>
  <c r="S30" s="1"/>
  <c r="K30"/>
  <c r="H30" s="1"/>
  <c r="I30"/>
  <c r="R77"/>
  <c r="T77" s="1"/>
  <c r="Q77"/>
  <c r="S77" s="1"/>
  <c r="K77"/>
  <c r="H77" s="1"/>
  <c r="I77"/>
  <c r="R78"/>
  <c r="T78" s="1"/>
  <c r="Q78"/>
  <c r="S78" s="1"/>
  <c r="K78"/>
  <c r="H78" s="1"/>
  <c r="I78"/>
  <c r="R79"/>
  <c r="T79" s="1"/>
  <c r="Q79"/>
  <c r="S79" s="1"/>
  <c r="K79"/>
  <c r="H79" s="1"/>
  <c r="I79"/>
  <c r="R80"/>
  <c r="T80" s="1"/>
  <c r="Q80"/>
  <c r="S80" s="1"/>
  <c r="K80"/>
  <c r="H80" s="1"/>
  <c r="I80"/>
  <c r="R81"/>
  <c r="T81" s="1"/>
  <c r="Q81"/>
  <c r="S81" s="1"/>
  <c r="K81"/>
  <c r="H81" s="1"/>
  <c r="I81"/>
  <c r="R82"/>
  <c r="T82" s="1"/>
  <c r="Q82"/>
  <c r="S82" s="1"/>
  <c r="K82"/>
  <c r="H82" s="1"/>
  <c r="I82"/>
  <c r="R83"/>
  <c r="T83" s="1"/>
  <c r="Q83"/>
  <c r="S83" s="1"/>
  <c r="K83"/>
  <c r="H83" s="1"/>
  <c r="I83"/>
  <c r="R84"/>
  <c r="T84" s="1"/>
  <c r="Q84"/>
  <c r="S84" s="1"/>
  <c r="K84"/>
  <c r="H84" s="1"/>
  <c r="I84"/>
  <c r="R85"/>
  <c r="T85" s="1"/>
  <c r="Q85"/>
  <c r="S85" s="1"/>
  <c r="K85"/>
  <c r="H85" s="1"/>
  <c r="I85"/>
  <c r="R86"/>
  <c r="T86" s="1"/>
  <c r="Q86"/>
  <c r="S86" s="1"/>
  <c r="K86"/>
  <c r="H86" s="1"/>
  <c r="I86"/>
  <c r="R87"/>
  <c r="T87" s="1"/>
  <c r="Q87"/>
  <c r="S87" s="1"/>
  <c r="K87"/>
  <c r="H87" s="1"/>
  <c r="I87"/>
  <c r="R88"/>
  <c r="T88" s="1"/>
  <c r="Q88"/>
  <c r="S88" s="1"/>
  <c r="K88"/>
  <c r="H88" s="1"/>
  <c r="I88"/>
  <c r="R89"/>
  <c r="T89" s="1"/>
  <c r="Q89"/>
  <c r="S89" s="1"/>
  <c r="K89"/>
  <c r="H89" s="1"/>
  <c r="I89"/>
  <c r="R90"/>
  <c r="T90" s="1"/>
  <c r="Q90"/>
  <c r="S90" s="1"/>
  <c r="K90"/>
  <c r="H90" s="1"/>
  <c r="I90"/>
  <c r="R91"/>
  <c r="T91" s="1"/>
  <c r="Q91"/>
  <c r="S91" s="1"/>
  <c r="K91"/>
  <c r="H91" s="1"/>
  <c r="I91"/>
  <c r="R92"/>
  <c r="T92" s="1"/>
  <c r="Q92"/>
  <c r="S92" s="1"/>
  <c r="K92"/>
  <c r="H92" s="1"/>
  <c r="I92"/>
  <c r="R93"/>
  <c r="T93" s="1"/>
  <c r="Q93"/>
  <c r="S93" s="1"/>
  <c r="K93"/>
  <c r="H93" s="1"/>
  <c r="I93"/>
  <c r="R94"/>
  <c r="T94" s="1"/>
  <c r="Q94"/>
  <c r="S94" s="1"/>
  <c r="K94"/>
  <c r="H94" s="1"/>
  <c r="I94"/>
  <c r="R95"/>
  <c r="T95" s="1"/>
  <c r="Q95"/>
  <c r="S95" s="1"/>
  <c r="K95"/>
  <c r="H95" s="1"/>
  <c r="I95"/>
  <c r="R96"/>
  <c r="T96" s="1"/>
  <c r="Q96"/>
  <c r="S96" s="1"/>
  <c r="K96"/>
  <c r="H96" s="1"/>
  <c r="I96"/>
  <c r="R97"/>
  <c r="T97" s="1"/>
  <c r="Q97"/>
  <c r="S97" s="1"/>
  <c r="K97"/>
  <c r="H97" s="1"/>
  <c r="I97"/>
  <c r="R98"/>
  <c r="T98" s="1"/>
  <c r="Q98"/>
  <c r="S98" s="1"/>
  <c r="K98"/>
  <c r="H98" s="1"/>
  <c r="I98"/>
  <c r="R99"/>
  <c r="T99" s="1"/>
  <c r="Q99"/>
  <c r="S99" s="1"/>
  <c r="K99"/>
  <c r="H99" s="1"/>
  <c r="I99"/>
  <c r="R100"/>
  <c r="T100" s="1"/>
  <c r="Q100"/>
  <c r="S100" s="1"/>
  <c r="K100"/>
  <c r="H100" s="1"/>
  <c r="I100"/>
  <c r="R101"/>
  <c r="T101" s="1"/>
  <c r="Q101"/>
  <c r="S101" s="1"/>
  <c r="K101"/>
  <c r="H101" s="1"/>
  <c r="I101"/>
  <c r="R102"/>
  <c r="T102" s="1"/>
  <c r="Q102"/>
  <c r="S102" s="1"/>
  <c r="K102"/>
  <c r="H102" s="1"/>
  <c r="I102"/>
  <c r="R103"/>
  <c r="T103" s="1"/>
  <c r="Q103"/>
  <c r="S103" s="1"/>
  <c r="K103"/>
  <c r="H103" s="1"/>
  <c r="I103"/>
  <c r="R104"/>
  <c r="T104" s="1"/>
  <c r="Q104"/>
  <c r="S104" s="1"/>
  <c r="K104"/>
  <c r="H104" s="1"/>
  <c r="I104"/>
  <c r="R105"/>
  <c r="T105" s="1"/>
  <c r="Q105"/>
  <c r="S105" s="1"/>
  <c r="K105"/>
  <c r="H105" s="1"/>
  <c r="I105"/>
  <c r="R106"/>
  <c r="T106" s="1"/>
  <c r="Q106"/>
  <c r="S106" s="1"/>
  <c r="K106"/>
  <c r="H106" s="1"/>
  <c r="I106"/>
  <c r="R107"/>
  <c r="T107" s="1"/>
  <c r="Q107"/>
  <c r="S107" s="1"/>
  <c r="K107"/>
  <c r="H107" s="1"/>
  <c r="I107"/>
  <c r="Q108"/>
  <c r="S108" s="1"/>
  <c r="R108"/>
  <c r="T108" s="1"/>
  <c r="K108"/>
  <c r="H108" s="1"/>
  <c r="I108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V133"/>
  <c r="V128"/>
  <c r="V124"/>
  <c r="V120"/>
  <c r="V116"/>
  <c r="R3" s="1"/>
  <c r="V112"/>
  <c r="V108"/>
  <c r="V105"/>
  <c r="V101"/>
  <c r="V97"/>
  <c r="V93"/>
  <c r="V89"/>
  <c r="V85"/>
  <c r="V80"/>
  <c r="P80" i="21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R33" i="24"/>
  <c r="T33" s="1"/>
  <c r="Q33"/>
  <c r="S33" s="1"/>
  <c r="K33"/>
  <c r="H33" s="1"/>
  <c r="I33"/>
  <c r="V33"/>
  <c r="R37"/>
  <c r="T37" s="1"/>
  <c r="Q37"/>
  <c r="S37" s="1"/>
  <c r="K37"/>
  <c r="H37" s="1"/>
  <c r="I37"/>
  <c r="V37"/>
  <c r="R41"/>
  <c r="T41" s="1"/>
  <c r="Q41"/>
  <c r="S41" s="1"/>
  <c r="K41"/>
  <c r="H41" s="1"/>
  <c r="I41"/>
  <c r="V41"/>
  <c r="Q67"/>
  <c r="S67" s="1"/>
  <c r="K67"/>
  <c r="H67" s="1"/>
  <c r="R67"/>
  <c r="T67" s="1"/>
  <c r="I67"/>
  <c r="V67"/>
  <c r="Q68"/>
  <c r="S68" s="1"/>
  <c r="K68"/>
  <c r="H68" s="1"/>
  <c r="R68"/>
  <c r="T68" s="1"/>
  <c r="I68"/>
  <c r="V68"/>
  <c r="Q71"/>
  <c r="S71" s="1"/>
  <c r="K71"/>
  <c r="H71" s="1"/>
  <c r="R71"/>
  <c r="T71" s="1"/>
  <c r="I71"/>
  <c r="V71"/>
  <c r="Q72"/>
  <c r="S72" s="1"/>
  <c r="K72"/>
  <c r="H72" s="1"/>
  <c r="R72"/>
  <c r="T72" s="1"/>
  <c r="I72"/>
  <c r="V72"/>
  <c r="Q75"/>
  <c r="S75" s="1"/>
  <c r="K75"/>
  <c r="H75" s="1"/>
  <c r="R75"/>
  <c r="T75" s="1"/>
  <c r="I75"/>
  <c r="V75"/>
  <c r="Q76"/>
  <c r="S76" s="1"/>
  <c r="K76"/>
  <c r="H76" s="1"/>
  <c r="R76"/>
  <c r="T76" s="1"/>
  <c r="I76"/>
  <c r="V76"/>
  <c r="K20"/>
  <c r="I20"/>
  <c r="V20"/>
  <c r="X9"/>
  <c r="I10"/>
  <c r="J10" s="1"/>
  <c r="K15"/>
  <c r="I15"/>
  <c r="J15" s="1"/>
  <c r="K16"/>
  <c r="H16" s="1"/>
  <c r="I16"/>
  <c r="J16" s="1"/>
  <c r="K17"/>
  <c r="H17" s="1"/>
  <c r="I17"/>
  <c r="K18"/>
  <c r="H18" s="1"/>
  <c r="I18"/>
  <c r="V18"/>
  <c r="K19"/>
  <c r="H19" s="1"/>
  <c r="I19"/>
  <c r="V19"/>
  <c r="Q21"/>
  <c r="K21"/>
  <c r="H21" s="1"/>
  <c r="V21"/>
  <c r="I21"/>
  <c r="Q22"/>
  <c r="S22" s="1"/>
  <c r="K22"/>
  <c r="H22" s="1"/>
  <c r="R22"/>
  <c r="T22" s="1"/>
  <c r="I22"/>
  <c r="V22"/>
  <c r="Q23"/>
  <c r="S23" s="1"/>
  <c r="K23"/>
  <c r="H23" s="1"/>
  <c r="R23"/>
  <c r="T23" s="1"/>
  <c r="I23"/>
  <c r="V23"/>
  <c r="Q24"/>
  <c r="S24" s="1"/>
  <c r="K24"/>
  <c r="H24" s="1"/>
  <c r="R24"/>
  <c r="T24" s="1"/>
  <c r="I24"/>
  <c r="V24"/>
  <c r="Q25"/>
  <c r="S25" s="1"/>
  <c r="K25"/>
  <c r="H25" s="1"/>
  <c r="R25"/>
  <c r="I25"/>
  <c r="V25"/>
  <c r="Q26"/>
  <c r="S26" s="1"/>
  <c r="K26"/>
  <c r="H26" s="1"/>
  <c r="R26"/>
  <c r="T26" s="1"/>
  <c r="I26"/>
  <c r="V26"/>
  <c r="Q27"/>
  <c r="S27" s="1"/>
  <c r="K27"/>
  <c r="H27" s="1"/>
  <c r="R27"/>
  <c r="T27" s="1"/>
  <c r="I27"/>
  <c r="V27"/>
  <c r="Q28"/>
  <c r="S28" s="1"/>
  <c r="K28"/>
  <c r="H28" s="1"/>
  <c r="R28"/>
  <c r="T28" s="1"/>
  <c r="I28"/>
  <c r="V28"/>
  <c r="Q29"/>
  <c r="S29" s="1"/>
  <c r="K29"/>
  <c r="H29" s="1"/>
  <c r="R29"/>
  <c r="T29" s="1"/>
  <c r="I29"/>
  <c r="V29"/>
  <c r="Q30"/>
  <c r="S30" s="1"/>
  <c r="K30"/>
  <c r="H30" s="1"/>
  <c r="R30"/>
  <c r="T30" s="1"/>
  <c r="I30"/>
  <c r="V30"/>
  <c r="Q31"/>
  <c r="S31" s="1"/>
  <c r="K31"/>
  <c r="H31" s="1"/>
  <c r="R31"/>
  <c r="T31" s="1"/>
  <c r="I31"/>
  <c r="V31"/>
  <c r="R34"/>
  <c r="T34" s="1"/>
  <c r="Q34"/>
  <c r="S34" s="1"/>
  <c r="K34"/>
  <c r="H34" s="1"/>
  <c r="I34"/>
  <c r="V34"/>
  <c r="R36"/>
  <c r="T36" s="1"/>
  <c r="Q36"/>
  <c r="S36" s="1"/>
  <c r="K36"/>
  <c r="H36" s="1"/>
  <c r="I36"/>
  <c r="V36"/>
  <c r="R38"/>
  <c r="T38" s="1"/>
  <c r="Q38"/>
  <c r="S38" s="1"/>
  <c r="K38"/>
  <c r="H38" s="1"/>
  <c r="I38"/>
  <c r="V38"/>
  <c r="R40"/>
  <c r="T40" s="1"/>
  <c r="Q40"/>
  <c r="S40" s="1"/>
  <c r="K40"/>
  <c r="H40" s="1"/>
  <c r="I40"/>
  <c r="V40"/>
  <c r="R42"/>
  <c r="T42" s="1"/>
  <c r="Q42"/>
  <c r="S42" s="1"/>
  <c r="K42"/>
  <c r="H42" s="1"/>
  <c r="I42"/>
  <c r="V42"/>
  <c r="R43"/>
  <c r="T43" s="1"/>
  <c r="Q43"/>
  <c r="S43" s="1"/>
  <c r="K43"/>
  <c r="H43" s="1"/>
  <c r="I43"/>
  <c r="V43"/>
  <c r="R44"/>
  <c r="T44" s="1"/>
  <c r="Q44"/>
  <c r="S44" s="1"/>
  <c r="K44"/>
  <c r="H44" s="1"/>
  <c r="I44"/>
  <c r="V44"/>
  <c r="R45"/>
  <c r="T45" s="1"/>
  <c r="Q45"/>
  <c r="S45" s="1"/>
  <c r="K45"/>
  <c r="H45" s="1"/>
  <c r="I45"/>
  <c r="V45"/>
  <c r="R46"/>
  <c r="T46" s="1"/>
  <c r="Q46"/>
  <c r="S46" s="1"/>
  <c r="K46"/>
  <c r="H46" s="1"/>
  <c r="I46"/>
  <c r="V46"/>
  <c r="R47"/>
  <c r="T47" s="1"/>
  <c r="Q47"/>
  <c r="S47" s="1"/>
  <c r="K47"/>
  <c r="H47" s="1"/>
  <c r="I47"/>
  <c r="V47"/>
  <c r="R48"/>
  <c r="T48" s="1"/>
  <c r="Q48"/>
  <c r="S48" s="1"/>
  <c r="K48"/>
  <c r="H48" s="1"/>
  <c r="I48"/>
  <c r="V48"/>
  <c r="R49"/>
  <c r="T49" s="1"/>
  <c r="Q49"/>
  <c r="S49" s="1"/>
  <c r="K49"/>
  <c r="H49" s="1"/>
  <c r="I49"/>
  <c r="V49"/>
  <c r="R50"/>
  <c r="T50" s="1"/>
  <c r="Q50"/>
  <c r="S50" s="1"/>
  <c r="K50"/>
  <c r="H50" s="1"/>
  <c r="I50"/>
  <c r="V50"/>
  <c r="R51"/>
  <c r="T51" s="1"/>
  <c r="Q51"/>
  <c r="S51" s="1"/>
  <c r="K51"/>
  <c r="H51" s="1"/>
  <c r="I51"/>
  <c r="V51"/>
  <c r="R52"/>
  <c r="T52" s="1"/>
  <c r="Q52"/>
  <c r="S52" s="1"/>
  <c r="K52"/>
  <c r="H52" s="1"/>
  <c r="I52"/>
  <c r="V52"/>
  <c r="R53"/>
  <c r="T53" s="1"/>
  <c r="Q53"/>
  <c r="S53" s="1"/>
  <c r="K53"/>
  <c r="I53"/>
  <c r="V53"/>
  <c r="R54"/>
  <c r="T54" s="1"/>
  <c r="Q54"/>
  <c r="S54" s="1"/>
  <c r="K54"/>
  <c r="H54" s="1"/>
  <c r="I54"/>
  <c r="V54"/>
  <c r="R55"/>
  <c r="T55" s="1"/>
  <c r="Q55"/>
  <c r="S55" s="1"/>
  <c r="K55"/>
  <c r="I55"/>
  <c r="V55"/>
  <c r="R56"/>
  <c r="T56" s="1"/>
  <c r="Q56"/>
  <c r="S56" s="1"/>
  <c r="K56"/>
  <c r="H56" s="1"/>
  <c r="I56"/>
  <c r="V56"/>
  <c r="R57"/>
  <c r="T57" s="1"/>
  <c r="Q57"/>
  <c r="S57" s="1"/>
  <c r="K57"/>
  <c r="H57" s="1"/>
  <c r="I57"/>
  <c r="V57"/>
  <c r="R58"/>
  <c r="T58" s="1"/>
  <c r="Q58"/>
  <c r="S58" s="1"/>
  <c r="K58"/>
  <c r="H58" s="1"/>
  <c r="I58"/>
  <c r="V58"/>
  <c r="R59"/>
  <c r="T59" s="1"/>
  <c r="Q59"/>
  <c r="S59" s="1"/>
  <c r="K59"/>
  <c r="H59" s="1"/>
  <c r="I59"/>
  <c r="V59"/>
  <c r="R60"/>
  <c r="T60" s="1"/>
  <c r="Q60"/>
  <c r="S60" s="1"/>
  <c r="K60"/>
  <c r="H60" s="1"/>
  <c r="I60"/>
  <c r="V60"/>
  <c r="R61"/>
  <c r="T61" s="1"/>
  <c r="Q61"/>
  <c r="S61" s="1"/>
  <c r="K61"/>
  <c r="H61" s="1"/>
  <c r="I61"/>
  <c r="V61"/>
  <c r="R62"/>
  <c r="T62" s="1"/>
  <c r="Q62"/>
  <c r="S62" s="1"/>
  <c r="K62"/>
  <c r="H62" s="1"/>
  <c r="I62"/>
  <c r="V62"/>
  <c r="R32"/>
  <c r="T32" s="1"/>
  <c r="Q32"/>
  <c r="S32" s="1"/>
  <c r="K32"/>
  <c r="H32" s="1"/>
  <c r="I32"/>
  <c r="R63"/>
  <c r="T63" s="1"/>
  <c r="Q63"/>
  <c r="S63" s="1"/>
  <c r="K63"/>
  <c r="H63" s="1"/>
  <c r="I63"/>
  <c r="R64"/>
  <c r="T64" s="1"/>
  <c r="Q64"/>
  <c r="S64" s="1"/>
  <c r="K64"/>
  <c r="H64" s="1"/>
  <c r="I64"/>
  <c r="R65"/>
  <c r="T65" s="1"/>
  <c r="Q65"/>
  <c r="S65" s="1"/>
  <c r="K65"/>
  <c r="H65" s="1"/>
  <c r="I65"/>
  <c r="R77"/>
  <c r="T77" s="1"/>
  <c r="Q77"/>
  <c r="S77" s="1"/>
  <c r="K77"/>
  <c r="H77" s="1"/>
  <c r="I77"/>
  <c r="R78"/>
  <c r="T78" s="1"/>
  <c r="Q78"/>
  <c r="S78" s="1"/>
  <c r="K78"/>
  <c r="H78" s="1"/>
  <c r="I78"/>
  <c r="R79"/>
  <c r="T79" s="1"/>
  <c r="Q79"/>
  <c r="S79" s="1"/>
  <c r="K79"/>
  <c r="H79" s="1"/>
  <c r="I79"/>
  <c r="R80"/>
  <c r="T80" s="1"/>
  <c r="Q80"/>
  <c r="S80" s="1"/>
  <c r="K80"/>
  <c r="H80" s="1"/>
  <c r="I80"/>
  <c r="R81"/>
  <c r="T81" s="1"/>
  <c r="Q81"/>
  <c r="S81" s="1"/>
  <c r="K81"/>
  <c r="H81" s="1"/>
  <c r="I81"/>
  <c r="R82"/>
  <c r="T82" s="1"/>
  <c r="Q82"/>
  <c r="S82" s="1"/>
  <c r="K82"/>
  <c r="H82" s="1"/>
  <c r="I82"/>
  <c r="R84"/>
  <c r="T84" s="1"/>
  <c r="Q84"/>
  <c r="S84" s="1"/>
  <c r="K84"/>
  <c r="H84" s="1"/>
  <c r="I84"/>
  <c r="R85"/>
  <c r="T85" s="1"/>
  <c r="Q85"/>
  <c r="S85" s="1"/>
  <c r="K85"/>
  <c r="H85" s="1"/>
  <c r="I85"/>
  <c r="R86"/>
  <c r="T86" s="1"/>
  <c r="Q86"/>
  <c r="S86" s="1"/>
  <c r="K86"/>
  <c r="H86" s="1"/>
  <c r="I86"/>
  <c r="R87"/>
  <c r="T87" s="1"/>
  <c r="Q87"/>
  <c r="S87" s="1"/>
  <c r="K87"/>
  <c r="H87" s="1"/>
  <c r="I87"/>
  <c r="R88"/>
  <c r="T88" s="1"/>
  <c r="Q88"/>
  <c r="S88" s="1"/>
  <c r="K88"/>
  <c r="H88" s="1"/>
  <c r="I88"/>
  <c r="R89"/>
  <c r="T89" s="1"/>
  <c r="Q89"/>
  <c r="S89" s="1"/>
  <c r="K89"/>
  <c r="H89" s="1"/>
  <c r="I89"/>
  <c r="R90"/>
  <c r="T90" s="1"/>
  <c r="Q90"/>
  <c r="S90" s="1"/>
  <c r="K90"/>
  <c r="H90" s="1"/>
  <c r="I90"/>
  <c r="R91"/>
  <c r="T91" s="1"/>
  <c r="Q91"/>
  <c r="S91" s="1"/>
  <c r="K91"/>
  <c r="H91" s="1"/>
  <c r="I91"/>
  <c r="R92"/>
  <c r="T92" s="1"/>
  <c r="Q92"/>
  <c r="S92" s="1"/>
  <c r="K92"/>
  <c r="H92" s="1"/>
  <c r="I92"/>
  <c r="R93"/>
  <c r="T93" s="1"/>
  <c r="Q93"/>
  <c r="S93" s="1"/>
  <c r="K93"/>
  <c r="H93" s="1"/>
  <c r="I93"/>
  <c r="R94"/>
  <c r="T94" s="1"/>
  <c r="Q94"/>
  <c r="S94" s="1"/>
  <c r="K94"/>
  <c r="H94" s="1"/>
  <c r="I94"/>
  <c r="R95"/>
  <c r="T95" s="1"/>
  <c r="Q95"/>
  <c r="S95" s="1"/>
  <c r="K95"/>
  <c r="H95" s="1"/>
  <c r="I95"/>
  <c r="R96"/>
  <c r="T96" s="1"/>
  <c r="Q96"/>
  <c r="S96" s="1"/>
  <c r="K96"/>
  <c r="H96" s="1"/>
  <c r="I96"/>
  <c r="R97"/>
  <c r="T97" s="1"/>
  <c r="Q97"/>
  <c r="S97" s="1"/>
  <c r="K97"/>
  <c r="H97" s="1"/>
  <c r="I97"/>
  <c r="R98"/>
  <c r="T98" s="1"/>
  <c r="Q98"/>
  <c r="S98" s="1"/>
  <c r="K98"/>
  <c r="H98" s="1"/>
  <c r="I98"/>
  <c r="R99"/>
  <c r="T99" s="1"/>
  <c r="Q99"/>
  <c r="S99" s="1"/>
  <c r="K99"/>
  <c r="H99" s="1"/>
  <c r="I99"/>
  <c r="R100"/>
  <c r="T100" s="1"/>
  <c r="Q100"/>
  <c r="S100" s="1"/>
  <c r="K100"/>
  <c r="H100" s="1"/>
  <c r="I100"/>
  <c r="R101"/>
  <c r="T101" s="1"/>
  <c r="Q101"/>
  <c r="S101" s="1"/>
  <c r="K101"/>
  <c r="H101" s="1"/>
  <c r="I101"/>
  <c r="R102"/>
  <c r="T102" s="1"/>
  <c r="Q102"/>
  <c r="S102" s="1"/>
  <c r="K102"/>
  <c r="H102" s="1"/>
  <c r="I102"/>
  <c r="R103"/>
  <c r="T103" s="1"/>
  <c r="Q103"/>
  <c r="S103" s="1"/>
  <c r="K103"/>
  <c r="H103" s="1"/>
  <c r="I103"/>
  <c r="R104"/>
  <c r="T104" s="1"/>
  <c r="Q104"/>
  <c r="S104" s="1"/>
  <c r="K104"/>
  <c r="H104" s="1"/>
  <c r="I104"/>
  <c r="R105"/>
  <c r="T105" s="1"/>
  <c r="Q105"/>
  <c r="S105" s="1"/>
  <c r="K105"/>
  <c r="H105" s="1"/>
  <c r="I105"/>
  <c r="R106"/>
  <c r="T106" s="1"/>
  <c r="Q106"/>
  <c r="S106" s="1"/>
  <c r="K106"/>
  <c r="H106" s="1"/>
  <c r="I106"/>
  <c r="R107"/>
  <c r="T107" s="1"/>
  <c r="Q107"/>
  <c r="S107" s="1"/>
  <c r="K107"/>
  <c r="H107" s="1"/>
  <c r="I107"/>
  <c r="Q108"/>
  <c r="S108" s="1"/>
  <c r="R108"/>
  <c r="T108" s="1"/>
  <c r="K108"/>
  <c r="H108" s="1"/>
  <c r="I108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Q74"/>
  <c r="S74" s="1"/>
  <c r="K74"/>
  <c r="H74" s="1"/>
  <c r="R74"/>
  <c r="T74" s="1"/>
  <c r="I74"/>
  <c r="Q70"/>
  <c r="S70" s="1"/>
  <c r="K70"/>
  <c r="H70" s="1"/>
  <c r="R70"/>
  <c r="T70" s="1"/>
  <c r="I70"/>
  <c r="Q66"/>
  <c r="S66" s="1"/>
  <c r="K66"/>
  <c r="H66" s="1"/>
  <c r="R66"/>
  <c r="T66" s="1"/>
  <c r="I66"/>
  <c r="R39"/>
  <c r="T39" s="1"/>
  <c r="Q39"/>
  <c r="S39" s="1"/>
  <c r="K39"/>
  <c r="H39" s="1"/>
  <c r="I39"/>
  <c r="R35"/>
  <c r="T35" s="1"/>
  <c r="Q35"/>
  <c r="S35" s="1"/>
  <c r="K35"/>
  <c r="H35" s="1"/>
  <c r="I35"/>
  <c r="Q73"/>
  <c r="S73" s="1"/>
  <c r="K73"/>
  <c r="H73" s="1"/>
  <c r="R73"/>
  <c r="T73" s="1"/>
  <c r="I73"/>
  <c r="Q69"/>
  <c r="S69" s="1"/>
  <c r="K69"/>
  <c r="H69" s="1"/>
  <c r="R69"/>
  <c r="T69" s="1"/>
  <c r="I69"/>
  <c r="R83"/>
  <c r="T83" s="1"/>
  <c r="Q83"/>
  <c r="S83" s="1"/>
  <c r="K83"/>
  <c r="H83" s="1"/>
  <c r="I83"/>
  <c r="R132"/>
  <c r="T132" s="1"/>
  <c r="K132"/>
  <c r="H132" s="1"/>
  <c r="Q132"/>
  <c r="S132" s="1"/>
  <c r="I132"/>
  <c r="J132" s="1"/>
  <c r="V130"/>
  <c r="V126"/>
  <c r="V122"/>
  <c r="V118"/>
  <c r="V114"/>
  <c r="V110"/>
  <c r="V107"/>
  <c r="V103"/>
  <c r="V99"/>
  <c r="V95"/>
  <c r="V91"/>
  <c r="V87"/>
  <c r="V74"/>
  <c r="V70"/>
  <c r="V66"/>
  <c r="V78"/>
  <c r="V63"/>
  <c r="V129"/>
  <c r="V125"/>
  <c r="V121"/>
  <c r="V117"/>
  <c r="V113"/>
  <c r="V109"/>
  <c r="V106"/>
  <c r="V102"/>
  <c r="V98"/>
  <c r="V94"/>
  <c r="V90"/>
  <c r="V86"/>
  <c r="V82"/>
  <c r="V73"/>
  <c r="V69"/>
  <c r="V81"/>
  <c r="V77"/>
  <c r="V35"/>
  <c r="V39"/>
  <c r="P13"/>
  <c r="P14"/>
  <c r="P20"/>
  <c r="P10"/>
  <c r="P11"/>
  <c r="P12"/>
  <c r="P15"/>
  <c r="P16"/>
  <c r="P17"/>
  <c r="P18"/>
  <c r="P19"/>
  <c r="P21"/>
  <c r="P22"/>
  <c r="P23"/>
  <c r="P24"/>
  <c r="P25"/>
  <c r="P26"/>
  <c r="P27"/>
  <c r="P28"/>
  <c r="P29"/>
  <c r="P30"/>
  <c r="P3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77"/>
  <c r="P78"/>
  <c r="P79"/>
  <c r="P80"/>
  <c r="P81"/>
  <c r="P82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V133"/>
  <c r="V128"/>
  <c r="V124"/>
  <c r="V120"/>
  <c r="V116"/>
  <c r="V112"/>
  <c r="V108"/>
  <c r="V105"/>
  <c r="V101"/>
  <c r="V97"/>
  <c r="V93"/>
  <c r="V89"/>
  <c r="V85"/>
  <c r="V80"/>
  <c r="V65"/>
  <c r="P83" i="22"/>
  <c r="P66"/>
  <c r="P67"/>
  <c r="P68"/>
  <c r="P69"/>
  <c r="P70"/>
  <c r="P71"/>
  <c r="P72"/>
  <c r="P73"/>
  <c r="P74"/>
  <c r="P75"/>
  <c r="P76"/>
  <c r="P80" i="23"/>
  <c r="K20"/>
  <c r="I20"/>
  <c r="V20"/>
  <c r="I10"/>
  <c r="J10" s="1"/>
  <c r="X9"/>
  <c r="K15"/>
  <c r="I15"/>
  <c r="J15" s="1"/>
  <c r="K16"/>
  <c r="H16" s="1"/>
  <c r="I16"/>
  <c r="J16" s="1"/>
  <c r="K17"/>
  <c r="H17" s="1"/>
  <c r="I17"/>
  <c r="K18"/>
  <c r="H18" s="1"/>
  <c r="I18"/>
  <c r="V18"/>
  <c r="K19"/>
  <c r="H19" s="1"/>
  <c r="I19"/>
  <c r="V19"/>
  <c r="Q21"/>
  <c r="K21"/>
  <c r="H21" s="1"/>
  <c r="V21"/>
  <c r="I21"/>
  <c r="Q22"/>
  <c r="S22" s="1"/>
  <c r="K22"/>
  <c r="H22" s="1"/>
  <c r="R22"/>
  <c r="T22" s="1"/>
  <c r="I22"/>
  <c r="V22"/>
  <c r="Q23"/>
  <c r="S23" s="1"/>
  <c r="K23"/>
  <c r="H23" s="1"/>
  <c r="R23"/>
  <c r="T23" s="1"/>
  <c r="I23"/>
  <c r="V23"/>
  <c r="Q24"/>
  <c r="S24" s="1"/>
  <c r="K24"/>
  <c r="H24" s="1"/>
  <c r="R24"/>
  <c r="T24" s="1"/>
  <c r="I24"/>
  <c r="V24"/>
  <c r="Q25"/>
  <c r="S25" s="1"/>
  <c r="K25"/>
  <c r="H25" s="1"/>
  <c r="R25"/>
  <c r="I25"/>
  <c r="V25"/>
  <c r="Q26"/>
  <c r="S26" s="1"/>
  <c r="K26"/>
  <c r="H26" s="1"/>
  <c r="R26"/>
  <c r="T26" s="1"/>
  <c r="I26"/>
  <c r="V26"/>
  <c r="Q27"/>
  <c r="S27" s="1"/>
  <c r="K27"/>
  <c r="H27" s="1"/>
  <c r="R27"/>
  <c r="T27" s="1"/>
  <c r="I27"/>
  <c r="V27"/>
  <c r="R66"/>
  <c r="T66" s="1"/>
  <c r="Q66"/>
  <c r="S66" s="1"/>
  <c r="K66"/>
  <c r="H66" s="1"/>
  <c r="I66"/>
  <c r="V66"/>
  <c r="R67"/>
  <c r="T67" s="1"/>
  <c r="Q67"/>
  <c r="S67" s="1"/>
  <c r="K67"/>
  <c r="H67" s="1"/>
  <c r="I67"/>
  <c r="V67"/>
  <c r="R68"/>
  <c r="T68" s="1"/>
  <c r="Q68"/>
  <c r="S68" s="1"/>
  <c r="K68"/>
  <c r="H68" s="1"/>
  <c r="I68"/>
  <c r="V68"/>
  <c r="R69"/>
  <c r="T69" s="1"/>
  <c r="Q69"/>
  <c r="S69" s="1"/>
  <c r="K69"/>
  <c r="H69" s="1"/>
  <c r="I69"/>
  <c r="V69"/>
  <c r="R70"/>
  <c r="T70" s="1"/>
  <c r="Q70"/>
  <c r="S70" s="1"/>
  <c r="K70"/>
  <c r="H70" s="1"/>
  <c r="I70"/>
  <c r="V70"/>
  <c r="R71"/>
  <c r="T71" s="1"/>
  <c r="Q71"/>
  <c r="S71" s="1"/>
  <c r="K71"/>
  <c r="H71" s="1"/>
  <c r="I71"/>
  <c r="V71"/>
  <c r="R72"/>
  <c r="T72" s="1"/>
  <c r="Q72"/>
  <c r="S72" s="1"/>
  <c r="K72"/>
  <c r="H72" s="1"/>
  <c r="I72"/>
  <c r="V72"/>
  <c r="R73"/>
  <c r="T73" s="1"/>
  <c r="Q73"/>
  <c r="S73" s="1"/>
  <c r="K73"/>
  <c r="H73" s="1"/>
  <c r="I73"/>
  <c r="V73"/>
  <c r="R74"/>
  <c r="T74" s="1"/>
  <c r="Q74"/>
  <c r="S74" s="1"/>
  <c r="K74"/>
  <c r="H74" s="1"/>
  <c r="I74"/>
  <c r="V74"/>
  <c r="R75"/>
  <c r="T75" s="1"/>
  <c r="Q75"/>
  <c r="S75" s="1"/>
  <c r="K75"/>
  <c r="H75" s="1"/>
  <c r="I75"/>
  <c r="V75"/>
  <c r="R76"/>
  <c r="T76" s="1"/>
  <c r="Q76"/>
  <c r="S76" s="1"/>
  <c r="K76"/>
  <c r="H76" s="1"/>
  <c r="I76"/>
  <c r="V76"/>
  <c r="Q29"/>
  <c r="S29" s="1"/>
  <c r="K29"/>
  <c r="H29" s="1"/>
  <c r="R29"/>
  <c r="T29" s="1"/>
  <c r="I29"/>
  <c r="V29"/>
  <c r="Q30"/>
  <c r="S30" s="1"/>
  <c r="K30"/>
  <c r="H30" s="1"/>
  <c r="R30"/>
  <c r="T30" s="1"/>
  <c r="I30"/>
  <c r="V30"/>
  <c r="Q31"/>
  <c r="S31" s="1"/>
  <c r="K31"/>
  <c r="H31" s="1"/>
  <c r="R31"/>
  <c r="T31" s="1"/>
  <c r="I31"/>
  <c r="V31"/>
  <c r="Q32"/>
  <c r="S32" s="1"/>
  <c r="K32"/>
  <c r="H32" s="1"/>
  <c r="R32"/>
  <c r="T32" s="1"/>
  <c r="I32"/>
  <c r="V32"/>
  <c r="Q33"/>
  <c r="S33" s="1"/>
  <c r="K33"/>
  <c r="H33" s="1"/>
  <c r="R33"/>
  <c r="T33" s="1"/>
  <c r="I33"/>
  <c r="V33"/>
  <c r="Q34"/>
  <c r="S34" s="1"/>
  <c r="K34"/>
  <c r="H34" s="1"/>
  <c r="R34"/>
  <c r="T34" s="1"/>
  <c r="I34"/>
  <c r="V34"/>
  <c r="Q35"/>
  <c r="S35" s="1"/>
  <c r="K35"/>
  <c r="H35" s="1"/>
  <c r="R35"/>
  <c r="T35" s="1"/>
  <c r="I35"/>
  <c r="V35"/>
  <c r="Q36"/>
  <c r="S36" s="1"/>
  <c r="K36"/>
  <c r="H36" s="1"/>
  <c r="R36"/>
  <c r="T36" s="1"/>
  <c r="I36"/>
  <c r="V36"/>
  <c r="Q37"/>
  <c r="S37" s="1"/>
  <c r="K37"/>
  <c r="H37" s="1"/>
  <c r="R37"/>
  <c r="T37" s="1"/>
  <c r="I37"/>
  <c r="V37"/>
  <c r="Q38"/>
  <c r="S38" s="1"/>
  <c r="K38"/>
  <c r="H38" s="1"/>
  <c r="R38"/>
  <c r="T38" s="1"/>
  <c r="I38"/>
  <c r="V38"/>
  <c r="Q39"/>
  <c r="S39" s="1"/>
  <c r="K39"/>
  <c r="H39" s="1"/>
  <c r="R39"/>
  <c r="T39" s="1"/>
  <c r="I39"/>
  <c r="V39"/>
  <c r="Q40"/>
  <c r="S40" s="1"/>
  <c r="K40"/>
  <c r="H40" s="1"/>
  <c r="R40"/>
  <c r="T40" s="1"/>
  <c r="I40"/>
  <c r="V40"/>
  <c r="Q41"/>
  <c r="S41" s="1"/>
  <c r="K41"/>
  <c r="H41" s="1"/>
  <c r="R41"/>
  <c r="T41" s="1"/>
  <c r="I41"/>
  <c r="V41"/>
  <c r="Q42"/>
  <c r="S42" s="1"/>
  <c r="K42"/>
  <c r="H42" s="1"/>
  <c r="R42"/>
  <c r="T42" s="1"/>
  <c r="I42"/>
  <c r="V42"/>
  <c r="Q43"/>
  <c r="S43" s="1"/>
  <c r="K43"/>
  <c r="H43" s="1"/>
  <c r="R43"/>
  <c r="T43" s="1"/>
  <c r="I43"/>
  <c r="V43"/>
  <c r="Q44"/>
  <c r="S44" s="1"/>
  <c r="K44"/>
  <c r="H44" s="1"/>
  <c r="R44"/>
  <c r="T44" s="1"/>
  <c r="I44"/>
  <c r="V44"/>
  <c r="Q45"/>
  <c r="S45" s="1"/>
  <c r="K45"/>
  <c r="H45" s="1"/>
  <c r="R45"/>
  <c r="T45" s="1"/>
  <c r="I45"/>
  <c r="V45"/>
  <c r="Q46"/>
  <c r="S46" s="1"/>
  <c r="K46"/>
  <c r="H46" s="1"/>
  <c r="R46"/>
  <c r="T46" s="1"/>
  <c r="I46"/>
  <c r="V46"/>
  <c r="Q47"/>
  <c r="S47" s="1"/>
  <c r="K47"/>
  <c r="H47" s="1"/>
  <c r="R47"/>
  <c r="T47" s="1"/>
  <c r="I47"/>
  <c r="V47"/>
  <c r="Q48"/>
  <c r="S48" s="1"/>
  <c r="K48"/>
  <c r="H48" s="1"/>
  <c r="R48"/>
  <c r="T48" s="1"/>
  <c r="I48"/>
  <c r="V48"/>
  <c r="Q49"/>
  <c r="S49" s="1"/>
  <c r="K49"/>
  <c r="H49" s="1"/>
  <c r="R49"/>
  <c r="T49" s="1"/>
  <c r="I49"/>
  <c r="V49"/>
  <c r="Q50"/>
  <c r="S50" s="1"/>
  <c r="K50"/>
  <c r="H50" s="1"/>
  <c r="R50"/>
  <c r="T50" s="1"/>
  <c r="I50"/>
  <c r="V50"/>
  <c r="Q51"/>
  <c r="S51" s="1"/>
  <c r="K51"/>
  <c r="H51" s="1"/>
  <c r="R51"/>
  <c r="T51" s="1"/>
  <c r="I51"/>
  <c r="V51"/>
  <c r="Q52"/>
  <c r="S52" s="1"/>
  <c r="K52"/>
  <c r="H52" s="1"/>
  <c r="R52"/>
  <c r="T52" s="1"/>
  <c r="I52"/>
  <c r="V52"/>
  <c r="Q53"/>
  <c r="S53" s="1"/>
  <c r="K53"/>
  <c r="R53"/>
  <c r="T53" s="1"/>
  <c r="I53"/>
  <c r="V53"/>
  <c r="Q54"/>
  <c r="S54" s="1"/>
  <c r="K54"/>
  <c r="R54"/>
  <c r="T54" s="1"/>
  <c r="I54"/>
  <c r="V54"/>
  <c r="Q55"/>
  <c r="S55" s="1"/>
  <c r="K55"/>
  <c r="R55"/>
  <c r="T55" s="1"/>
  <c r="I55"/>
  <c r="V55"/>
  <c r="Q56"/>
  <c r="S56" s="1"/>
  <c r="K56"/>
  <c r="R56"/>
  <c r="T56" s="1"/>
  <c r="I56"/>
  <c r="V56"/>
  <c r="Q57"/>
  <c r="S57" s="1"/>
  <c r="K57"/>
  <c r="H57" s="1"/>
  <c r="R57"/>
  <c r="T57" s="1"/>
  <c r="I57"/>
  <c r="V57"/>
  <c r="Q58"/>
  <c r="S58" s="1"/>
  <c r="K58"/>
  <c r="H58" s="1"/>
  <c r="R58"/>
  <c r="T58" s="1"/>
  <c r="I58"/>
  <c r="V58"/>
  <c r="Q59"/>
  <c r="S59" s="1"/>
  <c r="K59"/>
  <c r="H59" s="1"/>
  <c r="R59"/>
  <c r="T59" s="1"/>
  <c r="I59"/>
  <c r="V59"/>
  <c r="Q60"/>
  <c r="S60" s="1"/>
  <c r="K60"/>
  <c r="H60" s="1"/>
  <c r="R60"/>
  <c r="T60" s="1"/>
  <c r="I60"/>
  <c r="V60"/>
  <c r="Q61"/>
  <c r="S61" s="1"/>
  <c r="K61"/>
  <c r="H61" s="1"/>
  <c r="R61"/>
  <c r="T61" s="1"/>
  <c r="I61"/>
  <c r="V61"/>
  <c r="Q62"/>
  <c r="S62" s="1"/>
  <c r="K62"/>
  <c r="H62" s="1"/>
  <c r="R62"/>
  <c r="T62" s="1"/>
  <c r="I62"/>
  <c r="V62"/>
  <c r="Q63"/>
  <c r="S63" s="1"/>
  <c r="K63"/>
  <c r="H63" s="1"/>
  <c r="R63"/>
  <c r="T63" s="1"/>
  <c r="I63"/>
  <c r="V63"/>
  <c r="Q64"/>
  <c r="S64" s="1"/>
  <c r="K64"/>
  <c r="H64" s="1"/>
  <c r="R64"/>
  <c r="T64" s="1"/>
  <c r="I64"/>
  <c r="V64"/>
  <c r="Q65"/>
  <c r="S65" s="1"/>
  <c r="K65"/>
  <c r="H65" s="1"/>
  <c r="R65"/>
  <c r="T65" s="1"/>
  <c r="I65"/>
  <c r="V65"/>
  <c r="Q81"/>
  <c r="S81" s="1"/>
  <c r="K81"/>
  <c r="H81" s="1"/>
  <c r="R81"/>
  <c r="T81" s="1"/>
  <c r="I81"/>
  <c r="Q82"/>
  <c r="S82" s="1"/>
  <c r="K82"/>
  <c r="H82" s="1"/>
  <c r="R82"/>
  <c r="T82" s="1"/>
  <c r="I82"/>
  <c r="Q83"/>
  <c r="S83" s="1"/>
  <c r="K83"/>
  <c r="H83" s="1"/>
  <c r="R83"/>
  <c r="T83" s="1"/>
  <c r="I83"/>
  <c r="Q84"/>
  <c r="S84" s="1"/>
  <c r="K84"/>
  <c r="H84" s="1"/>
  <c r="R84"/>
  <c r="T84" s="1"/>
  <c r="I84"/>
  <c r="Q85"/>
  <c r="S85" s="1"/>
  <c r="K85"/>
  <c r="H85" s="1"/>
  <c r="R85"/>
  <c r="T85" s="1"/>
  <c r="I85"/>
  <c r="Q86"/>
  <c r="S86" s="1"/>
  <c r="K86"/>
  <c r="H86" s="1"/>
  <c r="R86"/>
  <c r="T86" s="1"/>
  <c r="I86"/>
  <c r="Q87"/>
  <c r="S87" s="1"/>
  <c r="K87"/>
  <c r="H87" s="1"/>
  <c r="R87"/>
  <c r="T87" s="1"/>
  <c r="I87"/>
  <c r="Q88"/>
  <c r="S88" s="1"/>
  <c r="K88"/>
  <c r="H88" s="1"/>
  <c r="R88"/>
  <c r="T88" s="1"/>
  <c r="I88"/>
  <c r="Q89"/>
  <c r="S89" s="1"/>
  <c r="K89"/>
  <c r="H89" s="1"/>
  <c r="R89"/>
  <c r="T89" s="1"/>
  <c r="I89"/>
  <c r="Q90"/>
  <c r="S90" s="1"/>
  <c r="K90"/>
  <c r="H90" s="1"/>
  <c r="R90"/>
  <c r="T90" s="1"/>
  <c r="I90"/>
  <c r="Q91"/>
  <c r="S91" s="1"/>
  <c r="K91"/>
  <c r="H91" s="1"/>
  <c r="R91"/>
  <c r="T91" s="1"/>
  <c r="I91"/>
  <c r="Q92"/>
  <c r="S92" s="1"/>
  <c r="K92"/>
  <c r="H92" s="1"/>
  <c r="R92"/>
  <c r="T92" s="1"/>
  <c r="I92"/>
  <c r="Q93"/>
  <c r="S93" s="1"/>
  <c r="K93"/>
  <c r="H93" s="1"/>
  <c r="R93"/>
  <c r="T93" s="1"/>
  <c r="I93"/>
  <c r="Q94"/>
  <c r="S94" s="1"/>
  <c r="K94"/>
  <c r="H94" s="1"/>
  <c r="R94"/>
  <c r="T94" s="1"/>
  <c r="I94"/>
  <c r="Q95"/>
  <c r="S95" s="1"/>
  <c r="K95"/>
  <c r="H95" s="1"/>
  <c r="R95"/>
  <c r="T95" s="1"/>
  <c r="I95"/>
  <c r="Q96"/>
  <c r="S96" s="1"/>
  <c r="K96"/>
  <c r="H96" s="1"/>
  <c r="R96"/>
  <c r="T96" s="1"/>
  <c r="I96"/>
  <c r="Q97"/>
  <c r="S97" s="1"/>
  <c r="K97"/>
  <c r="H97" s="1"/>
  <c r="R97"/>
  <c r="T97" s="1"/>
  <c r="I97"/>
  <c r="Q98"/>
  <c r="S98" s="1"/>
  <c r="K98"/>
  <c r="H98" s="1"/>
  <c r="R98"/>
  <c r="T98" s="1"/>
  <c r="I98"/>
  <c r="Q99"/>
  <c r="S99" s="1"/>
  <c r="K99"/>
  <c r="H99" s="1"/>
  <c r="R99"/>
  <c r="T99" s="1"/>
  <c r="I99"/>
  <c r="Q100"/>
  <c r="S100" s="1"/>
  <c r="K100"/>
  <c r="H100" s="1"/>
  <c r="R100"/>
  <c r="T100" s="1"/>
  <c r="I100"/>
  <c r="Q101"/>
  <c r="S101" s="1"/>
  <c r="K101"/>
  <c r="H101" s="1"/>
  <c r="R101"/>
  <c r="T101" s="1"/>
  <c r="I101"/>
  <c r="Q102"/>
  <c r="S102" s="1"/>
  <c r="K102"/>
  <c r="H102" s="1"/>
  <c r="R102"/>
  <c r="T102" s="1"/>
  <c r="I102"/>
  <c r="Q103"/>
  <c r="S103" s="1"/>
  <c r="K103"/>
  <c r="H103" s="1"/>
  <c r="R103"/>
  <c r="T103" s="1"/>
  <c r="I103"/>
  <c r="Q104"/>
  <c r="S104" s="1"/>
  <c r="K104"/>
  <c r="H104" s="1"/>
  <c r="R104"/>
  <c r="T104" s="1"/>
  <c r="I104"/>
  <c r="Q105"/>
  <c r="S105" s="1"/>
  <c r="K105"/>
  <c r="H105" s="1"/>
  <c r="R105"/>
  <c r="T105" s="1"/>
  <c r="I105"/>
  <c r="Q106"/>
  <c r="S106" s="1"/>
  <c r="K106"/>
  <c r="H106" s="1"/>
  <c r="R106"/>
  <c r="T106" s="1"/>
  <c r="I106"/>
  <c r="Q107"/>
  <c r="S107" s="1"/>
  <c r="K107"/>
  <c r="H107" s="1"/>
  <c r="R107"/>
  <c r="T107" s="1"/>
  <c r="I107"/>
  <c r="R108"/>
  <c r="T108" s="1"/>
  <c r="Q108"/>
  <c r="S108" s="1"/>
  <c r="K108"/>
  <c r="H108" s="1"/>
  <c r="I108"/>
  <c r="P13"/>
  <c r="P14"/>
  <c r="P20"/>
  <c r="P10"/>
  <c r="P11"/>
  <c r="P12"/>
  <c r="P15"/>
  <c r="P16"/>
  <c r="P17"/>
  <c r="P18"/>
  <c r="P19"/>
  <c r="P21"/>
  <c r="P22"/>
  <c r="P23"/>
  <c r="P24"/>
  <c r="P25"/>
  <c r="P26"/>
  <c r="P27"/>
  <c r="P28"/>
  <c r="P66"/>
  <c r="P67"/>
  <c r="P68"/>
  <c r="P69"/>
  <c r="P70"/>
  <c r="P71"/>
  <c r="P72"/>
  <c r="P73"/>
  <c r="P74"/>
  <c r="P75"/>
  <c r="P76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77"/>
  <c r="P78"/>
  <c r="P79"/>
  <c r="P132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V105"/>
  <c r="V101"/>
  <c r="V97"/>
  <c r="V93"/>
  <c r="V89"/>
  <c r="V85"/>
  <c r="V81"/>
  <c r="Q28"/>
  <c r="S28" s="1"/>
  <c r="K28"/>
  <c r="H28" s="1"/>
  <c r="R28"/>
  <c r="T28" s="1"/>
  <c r="I28"/>
  <c r="Q77"/>
  <c r="S77" s="1"/>
  <c r="K77"/>
  <c r="H77" s="1"/>
  <c r="R77"/>
  <c r="T77" s="1"/>
  <c r="I77"/>
  <c r="Q78"/>
  <c r="S78" s="1"/>
  <c r="K78"/>
  <c r="H78" s="1"/>
  <c r="R78"/>
  <c r="T78" s="1"/>
  <c r="I78"/>
  <c r="Q79"/>
  <c r="S79" s="1"/>
  <c r="K79"/>
  <c r="H79" s="1"/>
  <c r="R79"/>
  <c r="T79" s="1"/>
  <c r="I79"/>
  <c r="R80"/>
  <c r="T80" s="1"/>
  <c r="K80"/>
  <c r="H80" s="1"/>
  <c r="Q80"/>
  <c r="S80" s="1"/>
  <c r="I80"/>
  <c r="R132"/>
  <c r="T132" s="1"/>
  <c r="K132"/>
  <c r="H132" s="1"/>
  <c r="Q132"/>
  <c r="S132" s="1"/>
  <c r="I132"/>
  <c r="J132" s="1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P81"/>
  <c r="P82"/>
  <c r="P83"/>
  <c r="V130"/>
  <c r="V126"/>
  <c r="V122"/>
  <c r="V118"/>
  <c r="V114"/>
  <c r="V110"/>
  <c r="V107"/>
  <c r="V103"/>
  <c r="V99"/>
  <c r="V95"/>
  <c r="V91"/>
  <c r="V87"/>
  <c r="V83"/>
  <c r="V78"/>
  <c r="V28"/>
  <c r="P62" i="20"/>
  <c r="P63"/>
  <c r="P64"/>
  <c r="P65"/>
  <c r="P108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3" i="21"/>
  <c r="P14"/>
  <c r="P20"/>
  <c r="P10"/>
  <c r="P11"/>
  <c r="P12"/>
  <c r="P15"/>
  <c r="P16"/>
  <c r="P17"/>
  <c r="P18"/>
  <c r="P19"/>
  <c r="P21"/>
  <c r="P22"/>
  <c r="P23"/>
  <c r="P24"/>
  <c r="P25"/>
  <c r="P26"/>
  <c r="P27"/>
  <c r="P28"/>
  <c r="P66"/>
  <c r="P67"/>
  <c r="P68"/>
  <c r="P69"/>
  <c r="P70"/>
  <c r="P71"/>
  <c r="P72"/>
  <c r="P73"/>
  <c r="P74"/>
  <c r="P75"/>
  <c r="P76"/>
  <c r="P83" i="16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77"/>
  <c r="P78"/>
  <c r="P79"/>
  <c r="P80"/>
  <c r="P81"/>
  <c r="P82"/>
  <c r="Q66" i="22"/>
  <c r="S66" s="1"/>
  <c r="K66"/>
  <c r="H66" s="1"/>
  <c r="R66"/>
  <c r="T66" s="1"/>
  <c r="I66"/>
  <c r="V66"/>
  <c r="Q67"/>
  <c r="S67" s="1"/>
  <c r="K67"/>
  <c r="H67" s="1"/>
  <c r="R67"/>
  <c r="T67" s="1"/>
  <c r="I67"/>
  <c r="V67"/>
  <c r="Q68"/>
  <c r="S68" s="1"/>
  <c r="K68"/>
  <c r="H68" s="1"/>
  <c r="R68"/>
  <c r="T68" s="1"/>
  <c r="I68"/>
  <c r="V68"/>
  <c r="Q69"/>
  <c r="S69" s="1"/>
  <c r="K69"/>
  <c r="H69" s="1"/>
  <c r="R69"/>
  <c r="T69" s="1"/>
  <c r="I69"/>
  <c r="V69"/>
  <c r="Q70"/>
  <c r="S70" s="1"/>
  <c r="K70"/>
  <c r="H70" s="1"/>
  <c r="R70"/>
  <c r="T70" s="1"/>
  <c r="I70"/>
  <c r="V70"/>
  <c r="Q71"/>
  <c r="S71" s="1"/>
  <c r="K71"/>
  <c r="H71" s="1"/>
  <c r="R71"/>
  <c r="T71" s="1"/>
  <c r="I71"/>
  <c r="V71"/>
  <c r="Q72"/>
  <c r="S72" s="1"/>
  <c r="K72"/>
  <c r="H72" s="1"/>
  <c r="R72"/>
  <c r="T72" s="1"/>
  <c r="I72"/>
  <c r="V72"/>
  <c r="Q73"/>
  <c r="S73" s="1"/>
  <c r="K73"/>
  <c r="H73" s="1"/>
  <c r="R73"/>
  <c r="T73" s="1"/>
  <c r="I73"/>
  <c r="V73"/>
  <c r="Q74"/>
  <c r="S74" s="1"/>
  <c r="K74"/>
  <c r="H74" s="1"/>
  <c r="R74"/>
  <c r="T74" s="1"/>
  <c r="I74"/>
  <c r="V74"/>
  <c r="Q75"/>
  <c r="S75" s="1"/>
  <c r="K75"/>
  <c r="H75" s="1"/>
  <c r="R75"/>
  <c r="T75" s="1"/>
  <c r="I75"/>
  <c r="V75"/>
  <c r="Q76"/>
  <c r="S76" s="1"/>
  <c r="K76"/>
  <c r="H76" s="1"/>
  <c r="R76"/>
  <c r="T76" s="1"/>
  <c r="I76"/>
  <c r="V76"/>
  <c r="K20"/>
  <c r="I20"/>
  <c r="V20"/>
  <c r="I10"/>
  <c r="J10" s="1"/>
  <c r="X9"/>
  <c r="K15"/>
  <c r="I15"/>
  <c r="J15" s="1"/>
  <c r="K16"/>
  <c r="H16" s="1"/>
  <c r="I16"/>
  <c r="J16" s="1"/>
  <c r="K17"/>
  <c r="H17" s="1"/>
  <c r="I17"/>
  <c r="K18"/>
  <c r="H18" s="1"/>
  <c r="I18"/>
  <c r="V18"/>
  <c r="K19"/>
  <c r="H19" s="1"/>
  <c r="I19"/>
  <c r="V19"/>
  <c r="Q21"/>
  <c r="K21"/>
  <c r="H21" s="1"/>
  <c r="V21"/>
  <c r="I21"/>
  <c r="Q22"/>
  <c r="S22" s="1"/>
  <c r="K22"/>
  <c r="H22" s="1"/>
  <c r="R22"/>
  <c r="T22" s="1"/>
  <c r="I22"/>
  <c r="V22"/>
  <c r="Q23"/>
  <c r="S23" s="1"/>
  <c r="K23"/>
  <c r="H23" s="1"/>
  <c r="R23"/>
  <c r="T23" s="1"/>
  <c r="I23"/>
  <c r="V23"/>
  <c r="Q24"/>
  <c r="S24" s="1"/>
  <c r="K24"/>
  <c r="H24" s="1"/>
  <c r="R24"/>
  <c r="T24" s="1"/>
  <c r="I24"/>
  <c r="V24"/>
  <c r="Q25"/>
  <c r="S25" s="1"/>
  <c r="K25"/>
  <c r="H25" s="1"/>
  <c r="R25"/>
  <c r="I25"/>
  <c r="V25"/>
  <c r="Q26"/>
  <c r="S26" s="1"/>
  <c r="K26"/>
  <c r="H26" s="1"/>
  <c r="R26"/>
  <c r="T26" s="1"/>
  <c r="I26"/>
  <c r="V26"/>
  <c r="Q27"/>
  <c r="S27" s="1"/>
  <c r="K27"/>
  <c r="H27" s="1"/>
  <c r="R27"/>
  <c r="T27" s="1"/>
  <c r="I27"/>
  <c r="V27"/>
  <c r="Q28"/>
  <c r="S28" s="1"/>
  <c r="K28"/>
  <c r="H28" s="1"/>
  <c r="R28"/>
  <c r="T28" s="1"/>
  <c r="I28"/>
  <c r="V28"/>
  <c r="Q29"/>
  <c r="S29" s="1"/>
  <c r="K29"/>
  <c r="H29" s="1"/>
  <c r="R29"/>
  <c r="T29" s="1"/>
  <c r="I29"/>
  <c r="V29"/>
  <c r="Q30"/>
  <c r="S30" s="1"/>
  <c r="K30"/>
  <c r="H30" s="1"/>
  <c r="R30"/>
  <c r="T30" s="1"/>
  <c r="I30"/>
  <c r="V30"/>
  <c r="Q31"/>
  <c r="S31" s="1"/>
  <c r="K31"/>
  <c r="H31" s="1"/>
  <c r="R31"/>
  <c r="T31" s="1"/>
  <c r="I31"/>
  <c r="V31"/>
  <c r="R33"/>
  <c r="T33" s="1"/>
  <c r="Q33"/>
  <c r="S33" s="1"/>
  <c r="K33"/>
  <c r="H33" s="1"/>
  <c r="I33"/>
  <c r="V33"/>
  <c r="R34"/>
  <c r="T34" s="1"/>
  <c r="Q34"/>
  <c r="S34" s="1"/>
  <c r="K34"/>
  <c r="H34" s="1"/>
  <c r="I34"/>
  <c r="V34"/>
  <c r="R35"/>
  <c r="T35" s="1"/>
  <c r="Q35"/>
  <c r="S35" s="1"/>
  <c r="K35"/>
  <c r="H35" s="1"/>
  <c r="I35"/>
  <c r="V35"/>
  <c r="R36"/>
  <c r="T36" s="1"/>
  <c r="Q36"/>
  <c r="S36" s="1"/>
  <c r="K36"/>
  <c r="H36" s="1"/>
  <c r="I36"/>
  <c r="V36"/>
  <c r="R37"/>
  <c r="T37" s="1"/>
  <c r="Q37"/>
  <c r="S37" s="1"/>
  <c r="K37"/>
  <c r="H37" s="1"/>
  <c r="I37"/>
  <c r="V37"/>
  <c r="R38"/>
  <c r="T38" s="1"/>
  <c r="Q38"/>
  <c r="S38" s="1"/>
  <c r="K38"/>
  <c r="H38" s="1"/>
  <c r="I38"/>
  <c r="V38"/>
  <c r="R39"/>
  <c r="T39" s="1"/>
  <c r="Q39"/>
  <c r="S39" s="1"/>
  <c r="K39"/>
  <c r="H39" s="1"/>
  <c r="I39"/>
  <c r="V39"/>
  <c r="R40"/>
  <c r="T40" s="1"/>
  <c r="Q40"/>
  <c r="S40" s="1"/>
  <c r="K40"/>
  <c r="H40" s="1"/>
  <c r="I40"/>
  <c r="V40"/>
  <c r="R41"/>
  <c r="T41" s="1"/>
  <c r="Q41"/>
  <c r="S41" s="1"/>
  <c r="K41"/>
  <c r="H41" s="1"/>
  <c r="I41"/>
  <c r="V41"/>
  <c r="R42"/>
  <c r="T42" s="1"/>
  <c r="Q42"/>
  <c r="S42" s="1"/>
  <c r="K42"/>
  <c r="H42" s="1"/>
  <c r="I42"/>
  <c r="V42"/>
  <c r="R43"/>
  <c r="T43" s="1"/>
  <c r="Q43"/>
  <c r="S43" s="1"/>
  <c r="K43"/>
  <c r="H43" s="1"/>
  <c r="I43"/>
  <c r="V43"/>
  <c r="R44"/>
  <c r="T44" s="1"/>
  <c r="Q44"/>
  <c r="S44" s="1"/>
  <c r="K44"/>
  <c r="H44" s="1"/>
  <c r="I44"/>
  <c r="V44"/>
  <c r="R45"/>
  <c r="T45" s="1"/>
  <c r="Q45"/>
  <c r="S45" s="1"/>
  <c r="K45"/>
  <c r="H45" s="1"/>
  <c r="I45"/>
  <c r="V45"/>
  <c r="R46"/>
  <c r="T46" s="1"/>
  <c r="Q46"/>
  <c r="S46" s="1"/>
  <c r="K46"/>
  <c r="H46" s="1"/>
  <c r="I46"/>
  <c r="V46"/>
  <c r="R47"/>
  <c r="T47" s="1"/>
  <c r="Q47"/>
  <c r="S47" s="1"/>
  <c r="K47"/>
  <c r="H47" s="1"/>
  <c r="I47"/>
  <c r="V47"/>
  <c r="R48"/>
  <c r="T48" s="1"/>
  <c r="Q48"/>
  <c r="S48" s="1"/>
  <c r="K48"/>
  <c r="H48" s="1"/>
  <c r="I48"/>
  <c r="V48"/>
  <c r="R49"/>
  <c r="T49" s="1"/>
  <c r="Q49"/>
  <c r="S49" s="1"/>
  <c r="K49"/>
  <c r="H49" s="1"/>
  <c r="I49"/>
  <c r="V49"/>
  <c r="R50"/>
  <c r="T50" s="1"/>
  <c r="Q50"/>
  <c r="S50" s="1"/>
  <c r="K50"/>
  <c r="H50" s="1"/>
  <c r="I50"/>
  <c r="V50"/>
  <c r="R51"/>
  <c r="T51" s="1"/>
  <c r="Q51"/>
  <c r="S51" s="1"/>
  <c r="K51"/>
  <c r="H51" s="1"/>
  <c r="I51"/>
  <c r="V51"/>
  <c r="R52"/>
  <c r="T52" s="1"/>
  <c r="Q52"/>
  <c r="S52" s="1"/>
  <c r="K52"/>
  <c r="H52" s="1"/>
  <c r="I52"/>
  <c r="V52"/>
  <c r="R53"/>
  <c r="T53" s="1"/>
  <c r="Q53"/>
  <c r="S53" s="1"/>
  <c r="K53"/>
  <c r="H53" s="1"/>
  <c r="I53"/>
  <c r="V53"/>
  <c r="R54"/>
  <c r="T54" s="1"/>
  <c r="Q54"/>
  <c r="S54" s="1"/>
  <c r="K54"/>
  <c r="I54"/>
  <c r="V54"/>
  <c r="R55"/>
  <c r="T55" s="1"/>
  <c r="Q55"/>
  <c r="S55" s="1"/>
  <c r="K55"/>
  <c r="H55" s="1"/>
  <c r="I55"/>
  <c r="V55"/>
  <c r="R56"/>
  <c r="T56" s="1"/>
  <c r="Q56"/>
  <c r="S56" s="1"/>
  <c r="K56"/>
  <c r="I56"/>
  <c r="V56"/>
  <c r="R57"/>
  <c r="T57" s="1"/>
  <c r="Q57"/>
  <c r="S57" s="1"/>
  <c r="K57"/>
  <c r="H57" s="1"/>
  <c r="I57"/>
  <c r="V57"/>
  <c r="R58"/>
  <c r="T58" s="1"/>
  <c r="Q58"/>
  <c r="S58" s="1"/>
  <c r="K58"/>
  <c r="H58" s="1"/>
  <c r="I58"/>
  <c r="V58"/>
  <c r="R59"/>
  <c r="T59" s="1"/>
  <c r="Q59"/>
  <c r="S59" s="1"/>
  <c r="K59"/>
  <c r="H59" s="1"/>
  <c r="I59"/>
  <c r="V59"/>
  <c r="R60"/>
  <c r="T60" s="1"/>
  <c r="Q60"/>
  <c r="S60" s="1"/>
  <c r="K60"/>
  <c r="H60" s="1"/>
  <c r="I60"/>
  <c r="V60"/>
  <c r="R61"/>
  <c r="T61" s="1"/>
  <c r="Q61"/>
  <c r="S61" s="1"/>
  <c r="K61"/>
  <c r="H61" s="1"/>
  <c r="I61"/>
  <c r="V61"/>
  <c r="R62"/>
  <c r="T62" s="1"/>
  <c r="Q62"/>
  <c r="S62" s="1"/>
  <c r="K62"/>
  <c r="H62" s="1"/>
  <c r="I62"/>
  <c r="V62"/>
  <c r="R63"/>
  <c r="T63" s="1"/>
  <c r="Q63"/>
  <c r="S63" s="1"/>
  <c r="K63"/>
  <c r="H63" s="1"/>
  <c r="I63"/>
  <c r="V63"/>
  <c r="R64"/>
  <c r="T64" s="1"/>
  <c r="Q64"/>
  <c r="S64" s="1"/>
  <c r="K64"/>
  <c r="H64" s="1"/>
  <c r="I64"/>
  <c r="V64"/>
  <c r="R65"/>
  <c r="T65" s="1"/>
  <c r="Q65"/>
  <c r="S65" s="1"/>
  <c r="K65"/>
  <c r="H65" s="1"/>
  <c r="I65"/>
  <c r="V65"/>
  <c r="R83"/>
  <c r="T83" s="1"/>
  <c r="Q83"/>
  <c r="S83" s="1"/>
  <c r="K83"/>
  <c r="H83" s="1"/>
  <c r="I83"/>
  <c r="P13"/>
  <c r="P14"/>
  <c r="P20"/>
  <c r="P10"/>
  <c r="P11"/>
  <c r="P12"/>
  <c r="P15"/>
  <c r="P16"/>
  <c r="P17"/>
  <c r="P18"/>
  <c r="P19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77"/>
  <c r="P78"/>
  <c r="P79"/>
  <c r="P80"/>
  <c r="P81"/>
  <c r="P82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32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R32"/>
  <c r="T32" s="1"/>
  <c r="Q32"/>
  <c r="S32" s="1"/>
  <c r="K32"/>
  <c r="H32" s="1"/>
  <c r="I32"/>
  <c r="R77"/>
  <c r="T77" s="1"/>
  <c r="Q77"/>
  <c r="S77" s="1"/>
  <c r="K77"/>
  <c r="H77" s="1"/>
  <c r="I77"/>
  <c r="R78"/>
  <c r="T78" s="1"/>
  <c r="Q78"/>
  <c r="S78" s="1"/>
  <c r="K78"/>
  <c r="H78" s="1"/>
  <c r="I78"/>
  <c r="R79"/>
  <c r="T79" s="1"/>
  <c r="Q79"/>
  <c r="S79" s="1"/>
  <c r="K79"/>
  <c r="H79" s="1"/>
  <c r="I79"/>
  <c r="R80"/>
  <c r="T80" s="1"/>
  <c r="Q80"/>
  <c r="S80" s="1"/>
  <c r="K80"/>
  <c r="H80" s="1"/>
  <c r="I80"/>
  <c r="R81"/>
  <c r="T81" s="1"/>
  <c r="Q81"/>
  <c r="S81" s="1"/>
  <c r="K81"/>
  <c r="H81" s="1"/>
  <c r="I81"/>
  <c r="R82"/>
  <c r="T82" s="1"/>
  <c r="Q82"/>
  <c r="S82" s="1"/>
  <c r="K82"/>
  <c r="H82" s="1"/>
  <c r="I82"/>
  <c r="R84"/>
  <c r="T84" s="1"/>
  <c r="Q84"/>
  <c r="S84" s="1"/>
  <c r="K84"/>
  <c r="H84" s="1"/>
  <c r="I84"/>
  <c r="R85"/>
  <c r="T85" s="1"/>
  <c r="Q85"/>
  <c r="S85" s="1"/>
  <c r="K85"/>
  <c r="H85" s="1"/>
  <c r="I85"/>
  <c r="R86"/>
  <c r="T86" s="1"/>
  <c r="Q86"/>
  <c r="S86" s="1"/>
  <c r="K86"/>
  <c r="H86" s="1"/>
  <c r="I86"/>
  <c r="R87"/>
  <c r="T87" s="1"/>
  <c r="Q87"/>
  <c r="S87" s="1"/>
  <c r="K87"/>
  <c r="H87" s="1"/>
  <c r="I87"/>
  <c r="R88"/>
  <c r="T88" s="1"/>
  <c r="Q88"/>
  <c r="S88" s="1"/>
  <c r="K88"/>
  <c r="H88" s="1"/>
  <c r="I88"/>
  <c r="R89"/>
  <c r="T89" s="1"/>
  <c r="Q89"/>
  <c r="S89" s="1"/>
  <c r="K89"/>
  <c r="H89" s="1"/>
  <c r="I89"/>
  <c r="R90"/>
  <c r="T90" s="1"/>
  <c r="Q90"/>
  <c r="S90" s="1"/>
  <c r="K90"/>
  <c r="H90" s="1"/>
  <c r="I90"/>
  <c r="R91"/>
  <c r="T91" s="1"/>
  <c r="Q91"/>
  <c r="S91" s="1"/>
  <c r="K91"/>
  <c r="H91" s="1"/>
  <c r="I91"/>
  <c r="R92"/>
  <c r="T92" s="1"/>
  <c r="Q92"/>
  <c r="S92" s="1"/>
  <c r="K92"/>
  <c r="H92" s="1"/>
  <c r="I92"/>
  <c r="R93"/>
  <c r="T93" s="1"/>
  <c r="Q93"/>
  <c r="S93" s="1"/>
  <c r="K93"/>
  <c r="H93" s="1"/>
  <c r="I93"/>
  <c r="R94"/>
  <c r="T94" s="1"/>
  <c r="Q94"/>
  <c r="S94" s="1"/>
  <c r="K94"/>
  <c r="H94" s="1"/>
  <c r="I94"/>
  <c r="R95"/>
  <c r="T95" s="1"/>
  <c r="Q95"/>
  <c r="S95" s="1"/>
  <c r="K95"/>
  <c r="H95" s="1"/>
  <c r="I95"/>
  <c r="R96"/>
  <c r="T96" s="1"/>
  <c r="Q96"/>
  <c r="S96" s="1"/>
  <c r="K96"/>
  <c r="H96" s="1"/>
  <c r="I96"/>
  <c r="R97"/>
  <c r="T97" s="1"/>
  <c r="Q97"/>
  <c r="S97" s="1"/>
  <c r="K97"/>
  <c r="H97" s="1"/>
  <c r="I97"/>
  <c r="R98"/>
  <c r="T98" s="1"/>
  <c r="Q98"/>
  <c r="S98" s="1"/>
  <c r="K98"/>
  <c r="H98" s="1"/>
  <c r="I98"/>
  <c r="R99"/>
  <c r="T99" s="1"/>
  <c r="Q99"/>
  <c r="S99" s="1"/>
  <c r="K99"/>
  <c r="H99" s="1"/>
  <c r="I99"/>
  <c r="R100"/>
  <c r="T100" s="1"/>
  <c r="Q100"/>
  <c r="S100" s="1"/>
  <c r="K100"/>
  <c r="H100" s="1"/>
  <c r="I100"/>
  <c r="R101"/>
  <c r="T101" s="1"/>
  <c r="Q101"/>
  <c r="S101" s="1"/>
  <c r="K101"/>
  <c r="H101" s="1"/>
  <c r="I101"/>
  <c r="R102"/>
  <c r="T102" s="1"/>
  <c r="Q102"/>
  <c r="S102" s="1"/>
  <c r="K102"/>
  <c r="H102" s="1"/>
  <c r="I102"/>
  <c r="R103"/>
  <c r="T103" s="1"/>
  <c r="Q103"/>
  <c r="S103" s="1"/>
  <c r="K103"/>
  <c r="H103" s="1"/>
  <c r="I103"/>
  <c r="R104"/>
  <c r="T104" s="1"/>
  <c r="Q104"/>
  <c r="S104" s="1"/>
  <c r="K104"/>
  <c r="H104" s="1"/>
  <c r="I104"/>
  <c r="R105"/>
  <c r="T105" s="1"/>
  <c r="Q105"/>
  <c r="S105" s="1"/>
  <c r="K105"/>
  <c r="H105" s="1"/>
  <c r="I105"/>
  <c r="R106"/>
  <c r="T106" s="1"/>
  <c r="Q106"/>
  <c r="S106" s="1"/>
  <c r="K106"/>
  <c r="H106" s="1"/>
  <c r="I106"/>
  <c r="R107"/>
  <c r="T107" s="1"/>
  <c r="Q107"/>
  <c r="S107" s="1"/>
  <c r="K107"/>
  <c r="H107" s="1"/>
  <c r="I107"/>
  <c r="R108"/>
  <c r="T108" s="1"/>
  <c r="K108"/>
  <c r="H108" s="1"/>
  <c r="Q108"/>
  <c r="S108" s="1"/>
  <c r="I108"/>
  <c r="R132"/>
  <c r="T132" s="1"/>
  <c r="K132"/>
  <c r="H132" s="1"/>
  <c r="Q132"/>
  <c r="S132" s="1"/>
  <c r="I132"/>
  <c r="J132" s="1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V129"/>
  <c r="V125"/>
  <c r="V121"/>
  <c r="V117"/>
  <c r="V113"/>
  <c r="V109"/>
  <c r="V106"/>
  <c r="V102"/>
  <c r="V98"/>
  <c r="V94"/>
  <c r="V90"/>
  <c r="V86"/>
  <c r="V81"/>
  <c r="V77"/>
  <c r="P75" i="20"/>
  <c r="P76"/>
  <c r="Q30" i="21"/>
  <c r="S30" s="1"/>
  <c r="K30"/>
  <c r="H30" s="1"/>
  <c r="R30"/>
  <c r="T30" s="1"/>
  <c r="I30"/>
  <c r="V30"/>
  <c r="Q31"/>
  <c r="S31" s="1"/>
  <c r="K31"/>
  <c r="H31" s="1"/>
  <c r="R31"/>
  <c r="T31" s="1"/>
  <c r="I31"/>
  <c r="V31"/>
  <c r="Q32"/>
  <c r="S32" s="1"/>
  <c r="K32"/>
  <c r="H32" s="1"/>
  <c r="R32"/>
  <c r="T32" s="1"/>
  <c r="I32"/>
  <c r="V32"/>
  <c r="Q33"/>
  <c r="S33" s="1"/>
  <c r="K33"/>
  <c r="H33" s="1"/>
  <c r="R33"/>
  <c r="T33" s="1"/>
  <c r="I33"/>
  <c r="V33"/>
  <c r="Q34"/>
  <c r="S34" s="1"/>
  <c r="K34"/>
  <c r="H34" s="1"/>
  <c r="R34"/>
  <c r="T34" s="1"/>
  <c r="I34"/>
  <c r="V34"/>
  <c r="Q35"/>
  <c r="S35" s="1"/>
  <c r="K35"/>
  <c r="H35" s="1"/>
  <c r="R35"/>
  <c r="T35" s="1"/>
  <c r="I35"/>
  <c r="V35"/>
  <c r="Q36"/>
  <c r="S36" s="1"/>
  <c r="K36"/>
  <c r="H36" s="1"/>
  <c r="R36"/>
  <c r="T36" s="1"/>
  <c r="I36"/>
  <c r="V36"/>
  <c r="Q37"/>
  <c r="S37" s="1"/>
  <c r="K37"/>
  <c r="H37" s="1"/>
  <c r="R37"/>
  <c r="T37" s="1"/>
  <c r="I37"/>
  <c r="V37"/>
  <c r="Q38"/>
  <c r="S38" s="1"/>
  <c r="K38"/>
  <c r="H38" s="1"/>
  <c r="R38"/>
  <c r="T38" s="1"/>
  <c r="I38"/>
  <c r="V38"/>
  <c r="Q39"/>
  <c r="S39" s="1"/>
  <c r="K39"/>
  <c r="H39" s="1"/>
  <c r="R39"/>
  <c r="T39" s="1"/>
  <c r="I39"/>
  <c r="V39"/>
  <c r="Q40"/>
  <c r="S40" s="1"/>
  <c r="K40"/>
  <c r="H40" s="1"/>
  <c r="R40"/>
  <c r="T40" s="1"/>
  <c r="I40"/>
  <c r="V40"/>
  <c r="Q41"/>
  <c r="S41" s="1"/>
  <c r="K41"/>
  <c r="H41" s="1"/>
  <c r="R41"/>
  <c r="T41" s="1"/>
  <c r="I41"/>
  <c r="V41"/>
  <c r="Q42"/>
  <c r="S42" s="1"/>
  <c r="K42"/>
  <c r="H42" s="1"/>
  <c r="R42"/>
  <c r="T42" s="1"/>
  <c r="I42"/>
  <c r="V42"/>
  <c r="Q43"/>
  <c r="S43" s="1"/>
  <c r="K43"/>
  <c r="H43" s="1"/>
  <c r="R43"/>
  <c r="T43" s="1"/>
  <c r="I43"/>
  <c r="V43"/>
  <c r="Q44"/>
  <c r="S44" s="1"/>
  <c r="K44"/>
  <c r="H44" s="1"/>
  <c r="R44"/>
  <c r="T44" s="1"/>
  <c r="I44"/>
  <c r="V44"/>
  <c r="Q45"/>
  <c r="S45" s="1"/>
  <c r="K45"/>
  <c r="H45" s="1"/>
  <c r="R45"/>
  <c r="T45" s="1"/>
  <c r="I45"/>
  <c r="V45"/>
  <c r="Q46"/>
  <c r="S46" s="1"/>
  <c r="K46"/>
  <c r="H46" s="1"/>
  <c r="R46"/>
  <c r="T46" s="1"/>
  <c r="I46"/>
  <c r="V46"/>
  <c r="Q47"/>
  <c r="S47" s="1"/>
  <c r="K47"/>
  <c r="H47" s="1"/>
  <c r="R47"/>
  <c r="T47" s="1"/>
  <c r="I47"/>
  <c r="V47"/>
  <c r="Q48"/>
  <c r="S48" s="1"/>
  <c r="K48"/>
  <c r="H48" s="1"/>
  <c r="R48"/>
  <c r="T48" s="1"/>
  <c r="I48"/>
  <c r="V48"/>
  <c r="Q49"/>
  <c r="S49" s="1"/>
  <c r="K49"/>
  <c r="H49" s="1"/>
  <c r="R49"/>
  <c r="T49" s="1"/>
  <c r="I49"/>
  <c r="V49"/>
  <c r="Q50"/>
  <c r="S50" s="1"/>
  <c r="K50"/>
  <c r="H50" s="1"/>
  <c r="R50"/>
  <c r="T50" s="1"/>
  <c r="I50"/>
  <c r="V50"/>
  <c r="Q51"/>
  <c r="S51" s="1"/>
  <c r="K51"/>
  <c r="H51" s="1"/>
  <c r="R51"/>
  <c r="T51" s="1"/>
  <c r="I51"/>
  <c r="V51"/>
  <c r="Q52"/>
  <c r="S52" s="1"/>
  <c r="K52"/>
  <c r="H52" s="1"/>
  <c r="R52"/>
  <c r="T52" s="1"/>
  <c r="I52"/>
  <c r="V52"/>
  <c r="Q53"/>
  <c r="S53" s="1"/>
  <c r="K53"/>
  <c r="R53"/>
  <c r="T53" s="1"/>
  <c r="I53"/>
  <c r="V53"/>
  <c r="Q54"/>
  <c r="S54" s="1"/>
  <c r="K54"/>
  <c r="R54"/>
  <c r="T54" s="1"/>
  <c r="I54"/>
  <c r="V54"/>
  <c r="Q55"/>
  <c r="S55" s="1"/>
  <c r="K55"/>
  <c r="R55"/>
  <c r="T55" s="1"/>
  <c r="I55"/>
  <c r="V55"/>
  <c r="Q56"/>
  <c r="S56" s="1"/>
  <c r="K56"/>
  <c r="R56"/>
  <c r="T56" s="1"/>
  <c r="I56"/>
  <c r="V56"/>
  <c r="Q57"/>
  <c r="S57" s="1"/>
  <c r="K57"/>
  <c r="H57" s="1"/>
  <c r="R57"/>
  <c r="T57" s="1"/>
  <c r="I57"/>
  <c r="V57"/>
  <c r="Q58"/>
  <c r="S58" s="1"/>
  <c r="K58"/>
  <c r="H58" s="1"/>
  <c r="R58"/>
  <c r="T58" s="1"/>
  <c r="I58"/>
  <c r="V58"/>
  <c r="Q59"/>
  <c r="S59" s="1"/>
  <c r="K59"/>
  <c r="H59" s="1"/>
  <c r="R59"/>
  <c r="T59" s="1"/>
  <c r="I59"/>
  <c r="V59"/>
  <c r="Q60"/>
  <c r="S60" s="1"/>
  <c r="K60"/>
  <c r="H60" s="1"/>
  <c r="R60"/>
  <c r="T60" s="1"/>
  <c r="I60"/>
  <c r="V60"/>
  <c r="Q61"/>
  <c r="S61" s="1"/>
  <c r="K61"/>
  <c r="H61" s="1"/>
  <c r="R61"/>
  <c r="T61" s="1"/>
  <c r="I61"/>
  <c r="V61"/>
  <c r="Q62"/>
  <c r="S62" s="1"/>
  <c r="K62"/>
  <c r="H62" s="1"/>
  <c r="R62"/>
  <c r="T62" s="1"/>
  <c r="I62"/>
  <c r="V62"/>
  <c r="Q63"/>
  <c r="S63" s="1"/>
  <c r="K63"/>
  <c r="H63" s="1"/>
  <c r="R63"/>
  <c r="T63" s="1"/>
  <c r="I63"/>
  <c r="V63"/>
  <c r="Q64"/>
  <c r="S64" s="1"/>
  <c r="K64"/>
  <c r="H64" s="1"/>
  <c r="R64"/>
  <c r="T64" s="1"/>
  <c r="I64"/>
  <c r="V64"/>
  <c r="Q65"/>
  <c r="S65" s="1"/>
  <c r="K65"/>
  <c r="H65" s="1"/>
  <c r="R65"/>
  <c r="T65" s="1"/>
  <c r="I65"/>
  <c r="V65"/>
  <c r="K20"/>
  <c r="I20"/>
  <c r="V20"/>
  <c r="I10"/>
  <c r="J10" s="1"/>
  <c r="X9"/>
  <c r="K15"/>
  <c r="I15"/>
  <c r="J15" s="1"/>
  <c r="K16"/>
  <c r="H16" s="1"/>
  <c r="I16"/>
  <c r="J16" s="1"/>
  <c r="K17"/>
  <c r="H17" s="1"/>
  <c r="I17"/>
  <c r="K18"/>
  <c r="H18" s="1"/>
  <c r="I18"/>
  <c r="V18"/>
  <c r="K19"/>
  <c r="H19" s="1"/>
  <c r="I19"/>
  <c r="V19"/>
  <c r="Q21"/>
  <c r="K21"/>
  <c r="H21" s="1"/>
  <c r="V21"/>
  <c r="I21"/>
  <c r="Q22"/>
  <c r="S22" s="1"/>
  <c r="K22"/>
  <c r="H22" s="1"/>
  <c r="R22"/>
  <c r="T22" s="1"/>
  <c r="I22"/>
  <c r="V22"/>
  <c r="Q23"/>
  <c r="S23" s="1"/>
  <c r="K23"/>
  <c r="H23" s="1"/>
  <c r="R23"/>
  <c r="T23" s="1"/>
  <c r="I23"/>
  <c r="V23"/>
  <c r="Q24"/>
  <c r="S24" s="1"/>
  <c r="K24"/>
  <c r="H24" s="1"/>
  <c r="R24"/>
  <c r="T24" s="1"/>
  <c r="I24"/>
  <c r="V24"/>
  <c r="Q25"/>
  <c r="S25" s="1"/>
  <c r="K25"/>
  <c r="H25" s="1"/>
  <c r="R25"/>
  <c r="I25"/>
  <c r="V25"/>
  <c r="Q26"/>
  <c r="S26" s="1"/>
  <c r="K26"/>
  <c r="H26" s="1"/>
  <c r="R26"/>
  <c r="T26" s="1"/>
  <c r="I26"/>
  <c r="V26"/>
  <c r="Q27"/>
  <c r="S27" s="1"/>
  <c r="K27"/>
  <c r="H27" s="1"/>
  <c r="R27"/>
  <c r="T27" s="1"/>
  <c r="I27"/>
  <c r="V27"/>
  <c r="Q28"/>
  <c r="S28" s="1"/>
  <c r="K28"/>
  <c r="H28" s="1"/>
  <c r="R28"/>
  <c r="T28" s="1"/>
  <c r="I28"/>
  <c r="V28"/>
  <c r="R66"/>
  <c r="T66" s="1"/>
  <c r="Q66"/>
  <c r="S66" s="1"/>
  <c r="K66"/>
  <c r="H66" s="1"/>
  <c r="I66"/>
  <c r="V66"/>
  <c r="R67"/>
  <c r="T67" s="1"/>
  <c r="Q67"/>
  <c r="S67" s="1"/>
  <c r="K67"/>
  <c r="H67" s="1"/>
  <c r="I67"/>
  <c r="V67"/>
  <c r="R68"/>
  <c r="T68" s="1"/>
  <c r="Q68"/>
  <c r="S68" s="1"/>
  <c r="K68"/>
  <c r="H68" s="1"/>
  <c r="I68"/>
  <c r="V68"/>
  <c r="R69"/>
  <c r="T69" s="1"/>
  <c r="Q69"/>
  <c r="S69" s="1"/>
  <c r="K69"/>
  <c r="H69" s="1"/>
  <c r="I69"/>
  <c r="V69"/>
  <c r="R70"/>
  <c r="T70" s="1"/>
  <c r="Q70"/>
  <c r="S70" s="1"/>
  <c r="K70"/>
  <c r="H70" s="1"/>
  <c r="I70"/>
  <c r="V70"/>
  <c r="R71"/>
  <c r="T71" s="1"/>
  <c r="Q71"/>
  <c r="S71" s="1"/>
  <c r="K71"/>
  <c r="H71" s="1"/>
  <c r="I71"/>
  <c r="V71"/>
  <c r="R72"/>
  <c r="T72" s="1"/>
  <c r="Q72"/>
  <c r="S72" s="1"/>
  <c r="K72"/>
  <c r="H72" s="1"/>
  <c r="I72"/>
  <c r="V72"/>
  <c r="R73"/>
  <c r="T73" s="1"/>
  <c r="Q73"/>
  <c r="S73" s="1"/>
  <c r="K73"/>
  <c r="H73" s="1"/>
  <c r="I73"/>
  <c r="V73"/>
  <c r="R74"/>
  <c r="T74" s="1"/>
  <c r="Q74"/>
  <c r="S74" s="1"/>
  <c r="K74"/>
  <c r="H74" s="1"/>
  <c r="I74"/>
  <c r="V74"/>
  <c r="R75"/>
  <c r="T75" s="1"/>
  <c r="Q75"/>
  <c r="S75" s="1"/>
  <c r="K75"/>
  <c r="H75" s="1"/>
  <c r="I75"/>
  <c r="V75"/>
  <c r="R76"/>
  <c r="T76" s="1"/>
  <c r="Q76"/>
  <c r="S76" s="1"/>
  <c r="K76"/>
  <c r="H76" s="1"/>
  <c r="I76"/>
  <c r="V76"/>
  <c r="Q29"/>
  <c r="S29" s="1"/>
  <c r="K29"/>
  <c r="H29" s="1"/>
  <c r="R29"/>
  <c r="T29" s="1"/>
  <c r="I29"/>
  <c r="Q77"/>
  <c r="S77" s="1"/>
  <c r="K77"/>
  <c r="H77" s="1"/>
  <c r="R77"/>
  <c r="T77" s="1"/>
  <c r="I77"/>
  <c r="Q78"/>
  <c r="S78" s="1"/>
  <c r="K78"/>
  <c r="H78" s="1"/>
  <c r="R78"/>
  <c r="T78" s="1"/>
  <c r="I78"/>
  <c r="Q79"/>
  <c r="S79" s="1"/>
  <c r="K79"/>
  <c r="H79" s="1"/>
  <c r="R79"/>
  <c r="T79" s="1"/>
  <c r="I79"/>
  <c r="R80"/>
  <c r="T80" s="1"/>
  <c r="Q80"/>
  <c r="S80" s="1"/>
  <c r="K80"/>
  <c r="H80" s="1"/>
  <c r="I80"/>
  <c r="Q81"/>
  <c r="S81" s="1"/>
  <c r="K81"/>
  <c r="H81" s="1"/>
  <c r="R81"/>
  <c r="T81" s="1"/>
  <c r="I81"/>
  <c r="Q82"/>
  <c r="S82" s="1"/>
  <c r="K82"/>
  <c r="H82" s="1"/>
  <c r="R82"/>
  <c r="T82" s="1"/>
  <c r="I82"/>
  <c r="Q83"/>
  <c r="S83" s="1"/>
  <c r="K83"/>
  <c r="H83" s="1"/>
  <c r="R83"/>
  <c r="T83" s="1"/>
  <c r="I83"/>
  <c r="Q84"/>
  <c r="S84" s="1"/>
  <c r="K84"/>
  <c r="H84" s="1"/>
  <c r="R84"/>
  <c r="T84" s="1"/>
  <c r="I84"/>
  <c r="Q85"/>
  <c r="S85" s="1"/>
  <c r="K85"/>
  <c r="H85" s="1"/>
  <c r="R85"/>
  <c r="T85" s="1"/>
  <c r="I85"/>
  <c r="Q86"/>
  <c r="S86" s="1"/>
  <c r="K86"/>
  <c r="H86" s="1"/>
  <c r="R86"/>
  <c r="T86" s="1"/>
  <c r="I86"/>
  <c r="Q87"/>
  <c r="S87" s="1"/>
  <c r="K87"/>
  <c r="H87" s="1"/>
  <c r="R87"/>
  <c r="T87" s="1"/>
  <c r="I87"/>
  <c r="Q88"/>
  <c r="S88" s="1"/>
  <c r="K88"/>
  <c r="H88" s="1"/>
  <c r="R88"/>
  <c r="T88" s="1"/>
  <c r="I88"/>
  <c r="Q89"/>
  <c r="S89" s="1"/>
  <c r="K89"/>
  <c r="H89" s="1"/>
  <c r="R89"/>
  <c r="T89" s="1"/>
  <c r="I89"/>
  <c r="Q90"/>
  <c r="S90" s="1"/>
  <c r="K90"/>
  <c r="H90" s="1"/>
  <c r="R90"/>
  <c r="T90" s="1"/>
  <c r="I90"/>
  <c r="Q91"/>
  <c r="S91" s="1"/>
  <c r="K91"/>
  <c r="H91" s="1"/>
  <c r="R91"/>
  <c r="T91" s="1"/>
  <c r="I91"/>
  <c r="Q92"/>
  <c r="S92" s="1"/>
  <c r="K92"/>
  <c r="H92" s="1"/>
  <c r="R92"/>
  <c r="T92" s="1"/>
  <c r="I92"/>
  <c r="Q93"/>
  <c r="S93" s="1"/>
  <c r="K93"/>
  <c r="H93" s="1"/>
  <c r="R93"/>
  <c r="T93" s="1"/>
  <c r="I93"/>
  <c r="Q94"/>
  <c r="S94" s="1"/>
  <c r="K94"/>
  <c r="H94" s="1"/>
  <c r="R94"/>
  <c r="T94" s="1"/>
  <c r="I94"/>
  <c r="Q95"/>
  <c r="S95" s="1"/>
  <c r="K95"/>
  <c r="H95" s="1"/>
  <c r="R95"/>
  <c r="T95" s="1"/>
  <c r="I95"/>
  <c r="Q96"/>
  <c r="S96" s="1"/>
  <c r="K96"/>
  <c r="H96" s="1"/>
  <c r="R96"/>
  <c r="T96" s="1"/>
  <c r="I96"/>
  <c r="Q97"/>
  <c r="S97" s="1"/>
  <c r="K97"/>
  <c r="H97" s="1"/>
  <c r="R97"/>
  <c r="T97" s="1"/>
  <c r="I97"/>
  <c r="Q98"/>
  <c r="S98" s="1"/>
  <c r="K98"/>
  <c r="H98" s="1"/>
  <c r="R98"/>
  <c r="T98" s="1"/>
  <c r="I98"/>
  <c r="Q99"/>
  <c r="S99" s="1"/>
  <c r="K99"/>
  <c r="H99" s="1"/>
  <c r="R99"/>
  <c r="T99" s="1"/>
  <c r="I99"/>
  <c r="Q100"/>
  <c r="S100" s="1"/>
  <c r="K100"/>
  <c r="H100" s="1"/>
  <c r="R100"/>
  <c r="T100" s="1"/>
  <c r="I100"/>
  <c r="Q101"/>
  <c r="S101" s="1"/>
  <c r="K101"/>
  <c r="H101" s="1"/>
  <c r="R101"/>
  <c r="T101" s="1"/>
  <c r="I101"/>
  <c r="Q102"/>
  <c r="S102" s="1"/>
  <c r="K102"/>
  <c r="H102" s="1"/>
  <c r="R102"/>
  <c r="T102" s="1"/>
  <c r="I102"/>
  <c r="Q103"/>
  <c r="S103" s="1"/>
  <c r="K103"/>
  <c r="H103" s="1"/>
  <c r="R103"/>
  <c r="T103" s="1"/>
  <c r="I103"/>
  <c r="Q104"/>
  <c r="S104" s="1"/>
  <c r="K104"/>
  <c r="H104" s="1"/>
  <c r="R104"/>
  <c r="T104" s="1"/>
  <c r="I104"/>
  <c r="Q105"/>
  <c r="S105" s="1"/>
  <c r="K105"/>
  <c r="H105" s="1"/>
  <c r="R105"/>
  <c r="T105" s="1"/>
  <c r="I105"/>
  <c r="Q106"/>
  <c r="S106" s="1"/>
  <c r="K106"/>
  <c r="H106" s="1"/>
  <c r="R106"/>
  <c r="T106" s="1"/>
  <c r="I106"/>
  <c r="Q107"/>
  <c r="S107" s="1"/>
  <c r="K107"/>
  <c r="H107" s="1"/>
  <c r="R107"/>
  <c r="T107" s="1"/>
  <c r="I107"/>
  <c r="R108"/>
  <c r="T108" s="1"/>
  <c r="Q108"/>
  <c r="S108" s="1"/>
  <c r="K108"/>
  <c r="H108" s="1"/>
  <c r="I108"/>
  <c r="P132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V107"/>
  <c r="V103"/>
  <c r="V99"/>
  <c r="V95"/>
  <c r="V91"/>
  <c r="V87"/>
  <c r="V83"/>
  <c r="V79"/>
  <c r="R132"/>
  <c r="T132" s="1"/>
  <c r="K132"/>
  <c r="H132" s="1"/>
  <c r="Q132"/>
  <c r="S132" s="1"/>
  <c r="I132"/>
  <c r="J132" s="1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77"/>
  <c r="P78"/>
  <c r="P79"/>
  <c r="P81"/>
  <c r="P82"/>
  <c r="P83"/>
  <c r="P84"/>
  <c r="V133"/>
  <c r="V128"/>
  <c r="V124"/>
  <c r="V120"/>
  <c r="V116"/>
  <c r="V112"/>
  <c r="V132"/>
  <c r="V105"/>
  <c r="V101"/>
  <c r="V97"/>
  <c r="V93"/>
  <c r="V89"/>
  <c r="V85"/>
  <c r="V81"/>
  <c r="V77"/>
  <c r="P83" i="19"/>
  <c r="P60" i="20"/>
  <c r="P61"/>
  <c r="P84"/>
  <c r="P85"/>
  <c r="Q21"/>
  <c r="K21"/>
  <c r="H21" s="1"/>
  <c r="I21"/>
  <c r="V21"/>
  <c r="R24"/>
  <c r="T24" s="1"/>
  <c r="Q24"/>
  <c r="S24" s="1"/>
  <c r="K24"/>
  <c r="H24" s="1"/>
  <c r="I24"/>
  <c r="V24"/>
  <c r="R64"/>
  <c r="T64" s="1"/>
  <c r="Q64"/>
  <c r="S64" s="1"/>
  <c r="K64"/>
  <c r="H64" s="1"/>
  <c r="I64"/>
  <c r="R60"/>
  <c r="T60" s="1"/>
  <c r="Q60"/>
  <c r="S60" s="1"/>
  <c r="K60"/>
  <c r="H60" s="1"/>
  <c r="I60"/>
  <c r="R56"/>
  <c r="T56" s="1"/>
  <c r="Q56"/>
  <c r="S56" s="1"/>
  <c r="K56"/>
  <c r="H56" s="1"/>
  <c r="I56"/>
  <c r="R52"/>
  <c r="T52" s="1"/>
  <c r="Q52"/>
  <c r="S52" s="1"/>
  <c r="K52"/>
  <c r="H52" s="1"/>
  <c r="I52"/>
  <c r="R48"/>
  <c r="T48" s="1"/>
  <c r="Q48"/>
  <c r="S48" s="1"/>
  <c r="K48"/>
  <c r="H48" s="1"/>
  <c r="I48"/>
  <c r="R44"/>
  <c r="T44" s="1"/>
  <c r="Q44"/>
  <c r="S44" s="1"/>
  <c r="K44"/>
  <c r="H44" s="1"/>
  <c r="I44"/>
  <c r="R40"/>
  <c r="T40" s="1"/>
  <c r="Q40"/>
  <c r="S40" s="1"/>
  <c r="K40"/>
  <c r="H40" s="1"/>
  <c r="I40"/>
  <c r="R36"/>
  <c r="T36" s="1"/>
  <c r="Q36"/>
  <c r="S36" s="1"/>
  <c r="K36"/>
  <c r="H36" s="1"/>
  <c r="I36"/>
  <c r="R32"/>
  <c r="T32" s="1"/>
  <c r="Q32"/>
  <c r="S32" s="1"/>
  <c r="K32"/>
  <c r="H32" s="1"/>
  <c r="I32"/>
  <c r="R28"/>
  <c r="T28" s="1"/>
  <c r="Q28"/>
  <c r="S28" s="1"/>
  <c r="K28"/>
  <c r="H28" s="1"/>
  <c r="I28"/>
  <c r="Q73"/>
  <c r="S73" s="1"/>
  <c r="K73"/>
  <c r="H73" s="1"/>
  <c r="R73"/>
  <c r="T73" s="1"/>
  <c r="I73"/>
  <c r="Q69"/>
  <c r="S69" s="1"/>
  <c r="K69"/>
  <c r="H69" s="1"/>
  <c r="R69"/>
  <c r="T69" s="1"/>
  <c r="I69"/>
  <c r="K15"/>
  <c r="I15"/>
  <c r="J15" s="1"/>
  <c r="K17"/>
  <c r="H17" s="1"/>
  <c r="I17"/>
  <c r="R23"/>
  <c r="T23" s="1"/>
  <c r="Q23"/>
  <c r="S23" s="1"/>
  <c r="K23"/>
  <c r="H23" s="1"/>
  <c r="I23"/>
  <c r="R27"/>
  <c r="T27" s="1"/>
  <c r="Q27"/>
  <c r="S27" s="1"/>
  <c r="K27"/>
  <c r="H27" s="1"/>
  <c r="I27"/>
  <c r="R63"/>
  <c r="T63" s="1"/>
  <c r="Q63"/>
  <c r="S63" s="1"/>
  <c r="K63"/>
  <c r="H63" s="1"/>
  <c r="I63"/>
  <c r="R59"/>
  <c r="T59" s="1"/>
  <c r="Q59"/>
  <c r="S59" s="1"/>
  <c r="K59"/>
  <c r="H59" s="1"/>
  <c r="I59"/>
  <c r="R55"/>
  <c r="T55" s="1"/>
  <c r="Q55"/>
  <c r="S55" s="1"/>
  <c r="K55"/>
  <c r="I55"/>
  <c r="R51"/>
  <c r="T51" s="1"/>
  <c r="Q51"/>
  <c r="S51" s="1"/>
  <c r="K51"/>
  <c r="H51" s="1"/>
  <c r="I51"/>
  <c r="R47"/>
  <c r="T47" s="1"/>
  <c r="Q47"/>
  <c r="S47" s="1"/>
  <c r="K47"/>
  <c r="H47" s="1"/>
  <c r="I47"/>
  <c r="R43"/>
  <c r="T43" s="1"/>
  <c r="Q43"/>
  <c r="S43" s="1"/>
  <c r="K43"/>
  <c r="H43" s="1"/>
  <c r="I43"/>
  <c r="R39"/>
  <c r="T39" s="1"/>
  <c r="Q39"/>
  <c r="S39" s="1"/>
  <c r="K39"/>
  <c r="H39" s="1"/>
  <c r="I39"/>
  <c r="R35"/>
  <c r="T35" s="1"/>
  <c r="Q35"/>
  <c r="S35" s="1"/>
  <c r="K35"/>
  <c r="H35" s="1"/>
  <c r="I35"/>
  <c r="R31"/>
  <c r="T31" s="1"/>
  <c r="Q31"/>
  <c r="S31" s="1"/>
  <c r="K31"/>
  <c r="H31" s="1"/>
  <c r="I31"/>
  <c r="Q72"/>
  <c r="S72" s="1"/>
  <c r="K72"/>
  <c r="H72" s="1"/>
  <c r="R72"/>
  <c r="T72" s="1"/>
  <c r="I72"/>
  <c r="Q68"/>
  <c r="S68" s="1"/>
  <c r="K68"/>
  <c r="H68" s="1"/>
  <c r="R68"/>
  <c r="T68" s="1"/>
  <c r="I68"/>
  <c r="K16"/>
  <c r="H16" s="1"/>
  <c r="I16"/>
  <c r="J16" s="1"/>
  <c r="K20"/>
  <c r="I20"/>
  <c r="X9"/>
  <c r="I10"/>
  <c r="J10" s="1"/>
  <c r="K18"/>
  <c r="H18" s="1"/>
  <c r="I18"/>
  <c r="R22"/>
  <c r="T22" s="1"/>
  <c r="Q22"/>
  <c r="S22" s="1"/>
  <c r="K22"/>
  <c r="H22" s="1"/>
  <c r="I22"/>
  <c r="R26"/>
  <c r="T26" s="1"/>
  <c r="Q26"/>
  <c r="S26" s="1"/>
  <c r="K26"/>
  <c r="H26" s="1"/>
  <c r="I26"/>
  <c r="R77"/>
  <c r="T77" s="1"/>
  <c r="K77"/>
  <c r="H77" s="1"/>
  <c r="Q77"/>
  <c r="S77" s="1"/>
  <c r="I77"/>
  <c r="R80"/>
  <c r="T80" s="1"/>
  <c r="K80"/>
  <c r="H80" s="1"/>
  <c r="Q80"/>
  <c r="S80" s="1"/>
  <c r="I80"/>
  <c r="Q81"/>
  <c r="S81" s="1"/>
  <c r="K81"/>
  <c r="H81" s="1"/>
  <c r="R81"/>
  <c r="T81" s="1"/>
  <c r="I81"/>
  <c r="Q82"/>
  <c r="S82" s="1"/>
  <c r="K82"/>
  <c r="H82" s="1"/>
  <c r="R82"/>
  <c r="T82" s="1"/>
  <c r="I82"/>
  <c r="Q83"/>
  <c r="S83" s="1"/>
  <c r="K83"/>
  <c r="H83" s="1"/>
  <c r="R83"/>
  <c r="T83" s="1"/>
  <c r="I83"/>
  <c r="Q84"/>
  <c r="S84" s="1"/>
  <c r="K84"/>
  <c r="H84" s="1"/>
  <c r="R84"/>
  <c r="T84" s="1"/>
  <c r="I84"/>
  <c r="Q85"/>
  <c r="S85" s="1"/>
  <c r="K85"/>
  <c r="H85" s="1"/>
  <c r="R85"/>
  <c r="T85" s="1"/>
  <c r="I85"/>
  <c r="Q86"/>
  <c r="S86" s="1"/>
  <c r="K86"/>
  <c r="H86" s="1"/>
  <c r="R86"/>
  <c r="T86" s="1"/>
  <c r="I86"/>
  <c r="Q87"/>
  <c r="S87" s="1"/>
  <c r="K87"/>
  <c r="H87" s="1"/>
  <c r="R87"/>
  <c r="T87" s="1"/>
  <c r="I87"/>
  <c r="Q88"/>
  <c r="S88" s="1"/>
  <c r="K88"/>
  <c r="H88" s="1"/>
  <c r="R88"/>
  <c r="T88" s="1"/>
  <c r="I88"/>
  <c r="Q89"/>
  <c r="S89" s="1"/>
  <c r="K89"/>
  <c r="H89" s="1"/>
  <c r="R89"/>
  <c r="T89" s="1"/>
  <c r="I89"/>
  <c r="Q90"/>
  <c r="S90" s="1"/>
  <c r="K90"/>
  <c r="H90" s="1"/>
  <c r="R90"/>
  <c r="T90" s="1"/>
  <c r="I90"/>
  <c r="Q91"/>
  <c r="S91" s="1"/>
  <c r="K91"/>
  <c r="H91" s="1"/>
  <c r="R91"/>
  <c r="T91" s="1"/>
  <c r="I91"/>
  <c r="Q92"/>
  <c r="S92" s="1"/>
  <c r="K92"/>
  <c r="H92" s="1"/>
  <c r="R92"/>
  <c r="T92" s="1"/>
  <c r="I92"/>
  <c r="Q93"/>
  <c r="S93" s="1"/>
  <c r="K93"/>
  <c r="H93" s="1"/>
  <c r="R93"/>
  <c r="T93" s="1"/>
  <c r="I93"/>
  <c r="Q94"/>
  <c r="S94" s="1"/>
  <c r="K94"/>
  <c r="H94" s="1"/>
  <c r="R94"/>
  <c r="T94" s="1"/>
  <c r="I94"/>
  <c r="Q95"/>
  <c r="S95" s="1"/>
  <c r="K95"/>
  <c r="H95" s="1"/>
  <c r="R95"/>
  <c r="T95" s="1"/>
  <c r="I95"/>
  <c r="Q96"/>
  <c r="S96" s="1"/>
  <c r="K96"/>
  <c r="H96" s="1"/>
  <c r="R96"/>
  <c r="T96" s="1"/>
  <c r="I96"/>
  <c r="Q97"/>
  <c r="S97" s="1"/>
  <c r="K97"/>
  <c r="H97" s="1"/>
  <c r="R97"/>
  <c r="T97" s="1"/>
  <c r="I97"/>
  <c r="Q98"/>
  <c r="S98" s="1"/>
  <c r="K98"/>
  <c r="H98" s="1"/>
  <c r="R98"/>
  <c r="T98" s="1"/>
  <c r="I98"/>
  <c r="Q99"/>
  <c r="S99" s="1"/>
  <c r="K99"/>
  <c r="H99" s="1"/>
  <c r="R99"/>
  <c r="T99" s="1"/>
  <c r="I99"/>
  <c r="Q100"/>
  <c r="S100" s="1"/>
  <c r="K100"/>
  <c r="H100" s="1"/>
  <c r="R100"/>
  <c r="T100" s="1"/>
  <c r="I100"/>
  <c r="Q101"/>
  <c r="S101" s="1"/>
  <c r="K101"/>
  <c r="H101" s="1"/>
  <c r="R101"/>
  <c r="T101" s="1"/>
  <c r="I101"/>
  <c r="Q102"/>
  <c r="S102" s="1"/>
  <c r="K102"/>
  <c r="H102" s="1"/>
  <c r="R102"/>
  <c r="T102" s="1"/>
  <c r="I102"/>
  <c r="Q103"/>
  <c r="S103" s="1"/>
  <c r="K103"/>
  <c r="H103" s="1"/>
  <c r="R103"/>
  <c r="T103" s="1"/>
  <c r="I103"/>
  <c r="Q104"/>
  <c r="S104" s="1"/>
  <c r="K104"/>
  <c r="H104" s="1"/>
  <c r="R104"/>
  <c r="T104" s="1"/>
  <c r="I104"/>
  <c r="Q105"/>
  <c r="S105" s="1"/>
  <c r="K105"/>
  <c r="H105" s="1"/>
  <c r="R105"/>
  <c r="T105" s="1"/>
  <c r="I105"/>
  <c r="Q106"/>
  <c r="S106" s="1"/>
  <c r="K106"/>
  <c r="H106" s="1"/>
  <c r="R106"/>
  <c r="T106" s="1"/>
  <c r="I106"/>
  <c r="Q107"/>
  <c r="S107" s="1"/>
  <c r="K107"/>
  <c r="H107" s="1"/>
  <c r="R107"/>
  <c r="T107" s="1"/>
  <c r="I107"/>
  <c r="R108"/>
  <c r="T108" s="1"/>
  <c r="Q108"/>
  <c r="S108" s="1"/>
  <c r="K108"/>
  <c r="H108" s="1"/>
  <c r="I108"/>
  <c r="P66"/>
  <c r="P67"/>
  <c r="P68"/>
  <c r="P69"/>
  <c r="P70"/>
  <c r="P71"/>
  <c r="P72"/>
  <c r="P73"/>
  <c r="P74"/>
  <c r="P78"/>
  <c r="P80"/>
  <c r="P132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R62"/>
  <c r="T62" s="1"/>
  <c r="Q62"/>
  <c r="S62" s="1"/>
  <c r="K62"/>
  <c r="H62" s="1"/>
  <c r="I62"/>
  <c r="R58"/>
  <c r="T58" s="1"/>
  <c r="Q58"/>
  <c r="S58" s="1"/>
  <c r="K58"/>
  <c r="H58" s="1"/>
  <c r="I58"/>
  <c r="R54"/>
  <c r="T54" s="1"/>
  <c r="Q54"/>
  <c r="S54" s="1"/>
  <c r="K54"/>
  <c r="I54"/>
  <c r="R50"/>
  <c r="T50" s="1"/>
  <c r="Q50"/>
  <c r="S50" s="1"/>
  <c r="K50"/>
  <c r="H50" s="1"/>
  <c r="I50"/>
  <c r="R46"/>
  <c r="T46" s="1"/>
  <c r="Q46"/>
  <c r="S46" s="1"/>
  <c r="K46"/>
  <c r="H46" s="1"/>
  <c r="I46"/>
  <c r="R42"/>
  <c r="T42" s="1"/>
  <c r="Q42"/>
  <c r="S42" s="1"/>
  <c r="K42"/>
  <c r="H42" s="1"/>
  <c r="I42"/>
  <c r="R38"/>
  <c r="T38" s="1"/>
  <c r="Q38"/>
  <c r="S38" s="1"/>
  <c r="K38"/>
  <c r="H38" s="1"/>
  <c r="I38"/>
  <c r="R34"/>
  <c r="T34" s="1"/>
  <c r="Q34"/>
  <c r="S34" s="1"/>
  <c r="K34"/>
  <c r="H34" s="1"/>
  <c r="I34"/>
  <c r="R30"/>
  <c r="T30" s="1"/>
  <c r="Q30"/>
  <c r="S30" s="1"/>
  <c r="K30"/>
  <c r="H30" s="1"/>
  <c r="I30"/>
  <c r="Q71"/>
  <c r="S71" s="1"/>
  <c r="K71"/>
  <c r="H71" s="1"/>
  <c r="R71"/>
  <c r="T71" s="1"/>
  <c r="I71"/>
  <c r="Q67"/>
  <c r="S67" s="1"/>
  <c r="K67"/>
  <c r="H67" s="1"/>
  <c r="R67"/>
  <c r="T67" s="1"/>
  <c r="I67"/>
  <c r="K19"/>
  <c r="H19" s="1"/>
  <c r="I19"/>
  <c r="R25"/>
  <c r="Q25"/>
  <c r="S25" s="1"/>
  <c r="K25"/>
  <c r="H25" s="1"/>
  <c r="I25"/>
  <c r="R65"/>
  <c r="T65" s="1"/>
  <c r="Q65"/>
  <c r="S65" s="1"/>
  <c r="K65"/>
  <c r="H65" s="1"/>
  <c r="I65"/>
  <c r="R61"/>
  <c r="T61" s="1"/>
  <c r="Q61"/>
  <c r="S61" s="1"/>
  <c r="K61"/>
  <c r="H61" s="1"/>
  <c r="I61"/>
  <c r="R57"/>
  <c r="T57" s="1"/>
  <c r="Q57"/>
  <c r="S57" s="1"/>
  <c r="K57"/>
  <c r="H57" s="1"/>
  <c r="I57"/>
  <c r="R53"/>
  <c r="T53" s="1"/>
  <c r="Q53"/>
  <c r="S53" s="1"/>
  <c r="K53"/>
  <c r="I53"/>
  <c r="R49"/>
  <c r="T49" s="1"/>
  <c r="Q49"/>
  <c r="S49" s="1"/>
  <c r="K49"/>
  <c r="H49" s="1"/>
  <c r="I49"/>
  <c r="R45"/>
  <c r="T45" s="1"/>
  <c r="Q45"/>
  <c r="S45" s="1"/>
  <c r="K45"/>
  <c r="H45" s="1"/>
  <c r="I45"/>
  <c r="R41"/>
  <c r="T41" s="1"/>
  <c r="Q41"/>
  <c r="S41" s="1"/>
  <c r="K41"/>
  <c r="H41" s="1"/>
  <c r="I41"/>
  <c r="R37"/>
  <c r="T37" s="1"/>
  <c r="Q37"/>
  <c r="S37" s="1"/>
  <c r="K37"/>
  <c r="H37" s="1"/>
  <c r="I37"/>
  <c r="R33"/>
  <c r="T33" s="1"/>
  <c r="Q33"/>
  <c r="S33" s="1"/>
  <c r="K33"/>
  <c r="H33" s="1"/>
  <c r="I33"/>
  <c r="R29"/>
  <c r="T29" s="1"/>
  <c r="Q29"/>
  <c r="S29" s="1"/>
  <c r="K29"/>
  <c r="H29" s="1"/>
  <c r="I29"/>
  <c r="Q74"/>
  <c r="S74" s="1"/>
  <c r="K74"/>
  <c r="H74" s="1"/>
  <c r="R74"/>
  <c r="T74" s="1"/>
  <c r="I74"/>
  <c r="Q70"/>
  <c r="S70" s="1"/>
  <c r="K70"/>
  <c r="H70" s="1"/>
  <c r="R70"/>
  <c r="T70" s="1"/>
  <c r="I70"/>
  <c r="Q66"/>
  <c r="S66" s="1"/>
  <c r="K66"/>
  <c r="H66" s="1"/>
  <c r="R66"/>
  <c r="T66" s="1"/>
  <c r="I66"/>
  <c r="R78"/>
  <c r="T78" s="1"/>
  <c r="K78"/>
  <c r="H78" s="1"/>
  <c r="Q78"/>
  <c r="S78" s="1"/>
  <c r="I78"/>
  <c r="R79"/>
  <c r="T79" s="1"/>
  <c r="K79"/>
  <c r="H79" s="1"/>
  <c r="Q79"/>
  <c r="S79" s="1"/>
  <c r="I79"/>
  <c r="Q75"/>
  <c r="S75" s="1"/>
  <c r="K75"/>
  <c r="H75" s="1"/>
  <c r="R75"/>
  <c r="T75" s="1"/>
  <c r="I75"/>
  <c r="Q76"/>
  <c r="S76" s="1"/>
  <c r="R76"/>
  <c r="T76" s="1"/>
  <c r="K76"/>
  <c r="H76" s="1"/>
  <c r="I76"/>
  <c r="R132"/>
  <c r="T132" s="1"/>
  <c r="K132"/>
  <c r="H132" s="1"/>
  <c r="Q132"/>
  <c r="S132" s="1"/>
  <c r="I132"/>
  <c r="J132" s="1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R3"/>
  <c r="V63"/>
  <c r="V59"/>
  <c r="V55"/>
  <c r="V51"/>
  <c r="V47"/>
  <c r="V43"/>
  <c r="V39"/>
  <c r="V35"/>
  <c r="V27"/>
  <c r="V73"/>
  <c r="V69"/>
  <c r="V64"/>
  <c r="V60"/>
  <c r="V56"/>
  <c r="V52"/>
  <c r="V48"/>
  <c r="V44"/>
  <c r="V40"/>
  <c r="V36"/>
  <c r="V32"/>
  <c r="V28"/>
  <c r="V23"/>
  <c r="Q3" s="1"/>
  <c r="V25"/>
  <c r="P10"/>
  <c r="P11"/>
  <c r="P12"/>
  <c r="P15"/>
  <c r="P16"/>
  <c r="P17"/>
  <c r="P18"/>
  <c r="P19"/>
  <c r="P21"/>
  <c r="P22"/>
  <c r="P23"/>
  <c r="P24"/>
  <c r="P25"/>
  <c r="P26"/>
  <c r="P27"/>
  <c r="P13"/>
  <c r="P14"/>
  <c r="P20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77"/>
  <c r="P79"/>
  <c r="P81"/>
  <c r="P82"/>
  <c r="P83"/>
  <c r="X9" i="19"/>
  <c r="I10"/>
  <c r="J10" s="1"/>
  <c r="K16"/>
  <c r="H16" s="1"/>
  <c r="I16"/>
  <c r="J16" s="1"/>
  <c r="K18"/>
  <c r="H18" s="1"/>
  <c r="I18"/>
  <c r="V18"/>
  <c r="R22"/>
  <c r="T22" s="1"/>
  <c r="Q22"/>
  <c r="S22" s="1"/>
  <c r="K22"/>
  <c r="H22" s="1"/>
  <c r="I22"/>
  <c r="V22"/>
  <c r="R26"/>
  <c r="T26" s="1"/>
  <c r="Q26"/>
  <c r="S26" s="1"/>
  <c r="K26"/>
  <c r="H26" s="1"/>
  <c r="I26"/>
  <c r="V26"/>
  <c r="R30"/>
  <c r="T30" s="1"/>
  <c r="Q30"/>
  <c r="S30" s="1"/>
  <c r="K30"/>
  <c r="H30" s="1"/>
  <c r="I30"/>
  <c r="V30"/>
  <c r="K20"/>
  <c r="I20"/>
  <c r="V20"/>
  <c r="R62"/>
  <c r="T62" s="1"/>
  <c r="Q62"/>
  <c r="S62" s="1"/>
  <c r="K62"/>
  <c r="H62" s="1"/>
  <c r="I62"/>
  <c r="R58"/>
  <c r="T58" s="1"/>
  <c r="Q58"/>
  <c r="S58" s="1"/>
  <c r="K58"/>
  <c r="H58" s="1"/>
  <c r="I58"/>
  <c r="R54"/>
  <c r="T54" s="1"/>
  <c r="Q54"/>
  <c r="S54" s="1"/>
  <c r="K54"/>
  <c r="I54"/>
  <c r="R50"/>
  <c r="T50" s="1"/>
  <c r="Q50"/>
  <c r="S50" s="1"/>
  <c r="K50"/>
  <c r="H50" s="1"/>
  <c r="I50"/>
  <c r="R46"/>
  <c r="T46" s="1"/>
  <c r="Q46"/>
  <c r="S46" s="1"/>
  <c r="K46"/>
  <c r="H46" s="1"/>
  <c r="I46"/>
  <c r="R42"/>
  <c r="T42" s="1"/>
  <c r="Q42"/>
  <c r="S42" s="1"/>
  <c r="K42"/>
  <c r="H42" s="1"/>
  <c r="I42"/>
  <c r="R38"/>
  <c r="T38" s="1"/>
  <c r="Q38"/>
  <c r="S38" s="1"/>
  <c r="K38"/>
  <c r="H38" s="1"/>
  <c r="I38"/>
  <c r="R34"/>
  <c r="T34" s="1"/>
  <c r="Q34"/>
  <c r="S34" s="1"/>
  <c r="K34"/>
  <c r="H34" s="1"/>
  <c r="I34"/>
  <c r="Q76"/>
  <c r="S76" s="1"/>
  <c r="K76"/>
  <c r="H76" s="1"/>
  <c r="R76"/>
  <c r="T76" s="1"/>
  <c r="I76"/>
  <c r="Q72"/>
  <c r="S72" s="1"/>
  <c r="K72"/>
  <c r="H72" s="1"/>
  <c r="R72"/>
  <c r="T72" s="1"/>
  <c r="I72"/>
  <c r="Q68"/>
  <c r="S68" s="1"/>
  <c r="K68"/>
  <c r="H68" s="1"/>
  <c r="R68"/>
  <c r="T68" s="1"/>
  <c r="I68"/>
  <c r="K15"/>
  <c r="I15"/>
  <c r="J15" s="1"/>
  <c r="K17"/>
  <c r="H17" s="1"/>
  <c r="I17"/>
  <c r="R23"/>
  <c r="T23" s="1"/>
  <c r="Q23"/>
  <c r="S23" s="1"/>
  <c r="K23"/>
  <c r="H23" s="1"/>
  <c r="I23"/>
  <c r="R27"/>
  <c r="T27" s="1"/>
  <c r="Q27"/>
  <c r="S27" s="1"/>
  <c r="K27"/>
  <c r="H27" s="1"/>
  <c r="I27"/>
  <c r="R31"/>
  <c r="T31" s="1"/>
  <c r="Q31"/>
  <c r="S31" s="1"/>
  <c r="K31"/>
  <c r="H31" s="1"/>
  <c r="I31"/>
  <c r="R65"/>
  <c r="T65" s="1"/>
  <c r="Q65"/>
  <c r="S65" s="1"/>
  <c r="K65"/>
  <c r="H65" s="1"/>
  <c r="I65"/>
  <c r="R61"/>
  <c r="T61" s="1"/>
  <c r="Q61"/>
  <c r="S61" s="1"/>
  <c r="K61"/>
  <c r="H61" s="1"/>
  <c r="I61"/>
  <c r="R57"/>
  <c r="T57" s="1"/>
  <c r="Q57"/>
  <c r="S57" s="1"/>
  <c r="K57"/>
  <c r="H57" s="1"/>
  <c r="I57"/>
  <c r="R53"/>
  <c r="T53" s="1"/>
  <c r="Q53"/>
  <c r="S53" s="1"/>
  <c r="K53"/>
  <c r="H53" s="1"/>
  <c r="I53"/>
  <c r="R49"/>
  <c r="T49" s="1"/>
  <c r="Q49"/>
  <c r="S49" s="1"/>
  <c r="K49"/>
  <c r="H49" s="1"/>
  <c r="I49"/>
  <c r="R45"/>
  <c r="T45" s="1"/>
  <c r="Q45"/>
  <c r="S45" s="1"/>
  <c r="K45"/>
  <c r="H45" s="1"/>
  <c r="I45"/>
  <c r="R41"/>
  <c r="T41" s="1"/>
  <c r="Q41"/>
  <c r="S41" s="1"/>
  <c r="K41"/>
  <c r="H41" s="1"/>
  <c r="I41"/>
  <c r="R37"/>
  <c r="T37" s="1"/>
  <c r="Q37"/>
  <c r="S37" s="1"/>
  <c r="K37"/>
  <c r="H37" s="1"/>
  <c r="I37"/>
  <c r="R33"/>
  <c r="T33" s="1"/>
  <c r="Q33"/>
  <c r="S33" s="1"/>
  <c r="K33"/>
  <c r="H33" s="1"/>
  <c r="I33"/>
  <c r="Q75"/>
  <c r="S75" s="1"/>
  <c r="K75"/>
  <c r="H75" s="1"/>
  <c r="R75"/>
  <c r="T75" s="1"/>
  <c r="I75"/>
  <c r="Q71"/>
  <c r="S71" s="1"/>
  <c r="K71"/>
  <c r="H71" s="1"/>
  <c r="R71"/>
  <c r="T71" s="1"/>
  <c r="I71"/>
  <c r="Q67"/>
  <c r="S67" s="1"/>
  <c r="K67"/>
  <c r="H67" s="1"/>
  <c r="R67"/>
  <c r="T67" s="1"/>
  <c r="I67"/>
  <c r="Q21"/>
  <c r="K21"/>
  <c r="H21" s="1"/>
  <c r="I21"/>
  <c r="R24"/>
  <c r="T24" s="1"/>
  <c r="Q24"/>
  <c r="S24" s="1"/>
  <c r="K24"/>
  <c r="H24" s="1"/>
  <c r="I24"/>
  <c r="R28"/>
  <c r="T28" s="1"/>
  <c r="Q28"/>
  <c r="S28" s="1"/>
  <c r="K28"/>
  <c r="H28" s="1"/>
  <c r="I28"/>
  <c r="R32"/>
  <c r="T32" s="1"/>
  <c r="Q32"/>
  <c r="S32" s="1"/>
  <c r="K32"/>
  <c r="H32" s="1"/>
  <c r="I32"/>
  <c r="R77"/>
  <c r="T77" s="1"/>
  <c r="Q77"/>
  <c r="S77" s="1"/>
  <c r="K77"/>
  <c r="H77" s="1"/>
  <c r="I77"/>
  <c r="R78"/>
  <c r="T78" s="1"/>
  <c r="Q78"/>
  <c r="S78" s="1"/>
  <c r="K78"/>
  <c r="H78" s="1"/>
  <c r="I78"/>
  <c r="R79"/>
  <c r="T79" s="1"/>
  <c r="Q79"/>
  <c r="S79" s="1"/>
  <c r="K79"/>
  <c r="H79" s="1"/>
  <c r="I79"/>
  <c r="R80"/>
  <c r="T80" s="1"/>
  <c r="Q80"/>
  <c r="S80" s="1"/>
  <c r="K80"/>
  <c r="H80" s="1"/>
  <c r="I80"/>
  <c r="R81"/>
  <c r="T81" s="1"/>
  <c r="Q81"/>
  <c r="S81" s="1"/>
  <c r="K81"/>
  <c r="H81" s="1"/>
  <c r="I81"/>
  <c r="R82"/>
  <c r="T82" s="1"/>
  <c r="Q82"/>
  <c r="S82" s="1"/>
  <c r="K82"/>
  <c r="H82" s="1"/>
  <c r="I82"/>
  <c r="R84"/>
  <c r="T84" s="1"/>
  <c r="Q84"/>
  <c r="S84" s="1"/>
  <c r="K84"/>
  <c r="H84" s="1"/>
  <c r="I84"/>
  <c r="R85"/>
  <c r="T85" s="1"/>
  <c r="Q85"/>
  <c r="S85" s="1"/>
  <c r="K85"/>
  <c r="H85" s="1"/>
  <c r="I85"/>
  <c r="R86"/>
  <c r="T86" s="1"/>
  <c r="Q86"/>
  <c r="S86" s="1"/>
  <c r="K86"/>
  <c r="H86" s="1"/>
  <c r="I86"/>
  <c r="R87"/>
  <c r="T87" s="1"/>
  <c r="Q87"/>
  <c r="S87" s="1"/>
  <c r="K87"/>
  <c r="H87" s="1"/>
  <c r="I87"/>
  <c r="R88"/>
  <c r="T88" s="1"/>
  <c r="Q88"/>
  <c r="S88" s="1"/>
  <c r="K88"/>
  <c r="H88" s="1"/>
  <c r="I88"/>
  <c r="R89"/>
  <c r="T89" s="1"/>
  <c r="Q89"/>
  <c r="S89" s="1"/>
  <c r="K89"/>
  <c r="H89" s="1"/>
  <c r="I89"/>
  <c r="R90"/>
  <c r="T90" s="1"/>
  <c r="Q90"/>
  <c r="S90" s="1"/>
  <c r="K90"/>
  <c r="H90" s="1"/>
  <c r="I90"/>
  <c r="R91"/>
  <c r="T91" s="1"/>
  <c r="Q91"/>
  <c r="S91" s="1"/>
  <c r="K91"/>
  <c r="H91" s="1"/>
  <c r="I91"/>
  <c r="R92"/>
  <c r="T92" s="1"/>
  <c r="Q92"/>
  <c r="S92" s="1"/>
  <c r="K92"/>
  <c r="H92" s="1"/>
  <c r="I92"/>
  <c r="R93"/>
  <c r="T93" s="1"/>
  <c r="Q93"/>
  <c r="S93" s="1"/>
  <c r="K93"/>
  <c r="H93" s="1"/>
  <c r="I93"/>
  <c r="R94"/>
  <c r="T94" s="1"/>
  <c r="Q94"/>
  <c r="S94" s="1"/>
  <c r="K94"/>
  <c r="H94" s="1"/>
  <c r="I94"/>
  <c r="R95"/>
  <c r="T95" s="1"/>
  <c r="Q95"/>
  <c r="S95" s="1"/>
  <c r="K95"/>
  <c r="H95" s="1"/>
  <c r="I95"/>
  <c r="R96"/>
  <c r="T96" s="1"/>
  <c r="Q96"/>
  <c r="S96" s="1"/>
  <c r="K96"/>
  <c r="H96" s="1"/>
  <c r="I96"/>
  <c r="R97"/>
  <c r="T97" s="1"/>
  <c r="Q97"/>
  <c r="S97" s="1"/>
  <c r="K97"/>
  <c r="H97" s="1"/>
  <c r="I97"/>
  <c r="R98"/>
  <c r="T98" s="1"/>
  <c r="Q98"/>
  <c r="S98" s="1"/>
  <c r="K98"/>
  <c r="H98" s="1"/>
  <c r="I98"/>
  <c r="R99"/>
  <c r="T99" s="1"/>
  <c r="Q99"/>
  <c r="S99" s="1"/>
  <c r="K99"/>
  <c r="H99" s="1"/>
  <c r="I99"/>
  <c r="R100"/>
  <c r="T100" s="1"/>
  <c r="Q100"/>
  <c r="S100" s="1"/>
  <c r="K100"/>
  <c r="H100" s="1"/>
  <c r="I100"/>
  <c r="R101"/>
  <c r="T101" s="1"/>
  <c r="Q101"/>
  <c r="S101" s="1"/>
  <c r="K101"/>
  <c r="H101" s="1"/>
  <c r="I101"/>
  <c r="R102"/>
  <c r="T102" s="1"/>
  <c r="Q102"/>
  <c r="S102" s="1"/>
  <c r="K102"/>
  <c r="H102" s="1"/>
  <c r="I102"/>
  <c r="R103"/>
  <c r="T103" s="1"/>
  <c r="Q103"/>
  <c r="S103" s="1"/>
  <c r="K103"/>
  <c r="H103" s="1"/>
  <c r="I103"/>
  <c r="R104"/>
  <c r="T104" s="1"/>
  <c r="Q104"/>
  <c r="S104" s="1"/>
  <c r="K104"/>
  <c r="H104" s="1"/>
  <c r="I104"/>
  <c r="R105"/>
  <c r="T105" s="1"/>
  <c r="Q105"/>
  <c r="S105" s="1"/>
  <c r="K105"/>
  <c r="H105" s="1"/>
  <c r="I105"/>
  <c r="R106"/>
  <c r="T106" s="1"/>
  <c r="Q106"/>
  <c r="S106" s="1"/>
  <c r="K106"/>
  <c r="H106" s="1"/>
  <c r="I106"/>
  <c r="R107"/>
  <c r="T107" s="1"/>
  <c r="Q107"/>
  <c r="S107" s="1"/>
  <c r="K107"/>
  <c r="H107" s="1"/>
  <c r="I107"/>
  <c r="R3"/>
  <c r="P66"/>
  <c r="P67"/>
  <c r="P68"/>
  <c r="P69"/>
  <c r="P70"/>
  <c r="P71"/>
  <c r="P72"/>
  <c r="P73"/>
  <c r="P74"/>
  <c r="P75"/>
  <c r="P76"/>
  <c r="P108"/>
  <c r="P132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R64"/>
  <c r="T64" s="1"/>
  <c r="Q64"/>
  <c r="S64" s="1"/>
  <c r="K64"/>
  <c r="H64" s="1"/>
  <c r="I64"/>
  <c r="R60"/>
  <c r="T60" s="1"/>
  <c r="Q60"/>
  <c r="S60" s="1"/>
  <c r="K60"/>
  <c r="H60" s="1"/>
  <c r="I60"/>
  <c r="R56"/>
  <c r="T56" s="1"/>
  <c r="Q56"/>
  <c r="S56" s="1"/>
  <c r="K56"/>
  <c r="I56"/>
  <c r="R52"/>
  <c r="T52" s="1"/>
  <c r="Q52"/>
  <c r="S52" s="1"/>
  <c r="K52"/>
  <c r="H52" s="1"/>
  <c r="I52"/>
  <c r="R48"/>
  <c r="T48" s="1"/>
  <c r="Q48"/>
  <c r="S48" s="1"/>
  <c r="K48"/>
  <c r="H48" s="1"/>
  <c r="I48"/>
  <c r="R44"/>
  <c r="T44" s="1"/>
  <c r="Q44"/>
  <c r="S44" s="1"/>
  <c r="K44"/>
  <c r="H44" s="1"/>
  <c r="I44"/>
  <c r="R40"/>
  <c r="T40" s="1"/>
  <c r="Q40"/>
  <c r="S40" s="1"/>
  <c r="K40"/>
  <c r="H40" s="1"/>
  <c r="I40"/>
  <c r="R36"/>
  <c r="T36" s="1"/>
  <c r="Q36"/>
  <c r="S36" s="1"/>
  <c r="K36"/>
  <c r="H36" s="1"/>
  <c r="I36"/>
  <c r="Q74"/>
  <c r="S74" s="1"/>
  <c r="K74"/>
  <c r="H74" s="1"/>
  <c r="R74"/>
  <c r="T74" s="1"/>
  <c r="I74"/>
  <c r="Q70"/>
  <c r="S70" s="1"/>
  <c r="K70"/>
  <c r="H70" s="1"/>
  <c r="R70"/>
  <c r="T70" s="1"/>
  <c r="I70"/>
  <c r="Q66"/>
  <c r="S66" s="1"/>
  <c r="K66"/>
  <c r="H66" s="1"/>
  <c r="R66"/>
  <c r="T66" s="1"/>
  <c r="I66"/>
  <c r="K19"/>
  <c r="H19" s="1"/>
  <c r="I19"/>
  <c r="R25"/>
  <c r="Q25"/>
  <c r="S25" s="1"/>
  <c r="K25"/>
  <c r="H25" s="1"/>
  <c r="I25"/>
  <c r="R29"/>
  <c r="T29" s="1"/>
  <c r="Q29"/>
  <c r="S29" s="1"/>
  <c r="K29"/>
  <c r="H29" s="1"/>
  <c r="I29"/>
  <c r="R63"/>
  <c r="T63" s="1"/>
  <c r="Q63"/>
  <c r="S63" s="1"/>
  <c r="K63"/>
  <c r="H63" s="1"/>
  <c r="I63"/>
  <c r="R59"/>
  <c r="T59" s="1"/>
  <c r="Q59"/>
  <c r="S59" s="1"/>
  <c r="K59"/>
  <c r="H59" s="1"/>
  <c r="I59"/>
  <c r="R55"/>
  <c r="T55" s="1"/>
  <c r="Q55"/>
  <c r="S55" s="1"/>
  <c r="K55"/>
  <c r="I55"/>
  <c r="R51"/>
  <c r="T51" s="1"/>
  <c r="Q51"/>
  <c r="S51" s="1"/>
  <c r="K51"/>
  <c r="H51" s="1"/>
  <c r="I51"/>
  <c r="R47"/>
  <c r="T47" s="1"/>
  <c r="Q47"/>
  <c r="S47" s="1"/>
  <c r="K47"/>
  <c r="H47" s="1"/>
  <c r="I47"/>
  <c r="R43"/>
  <c r="T43" s="1"/>
  <c r="Q43"/>
  <c r="S43" s="1"/>
  <c r="K43"/>
  <c r="H43" s="1"/>
  <c r="I43"/>
  <c r="R39"/>
  <c r="T39" s="1"/>
  <c r="Q39"/>
  <c r="S39" s="1"/>
  <c r="K39"/>
  <c r="H39" s="1"/>
  <c r="I39"/>
  <c r="R35"/>
  <c r="T35" s="1"/>
  <c r="Q35"/>
  <c r="S35" s="1"/>
  <c r="K35"/>
  <c r="H35" s="1"/>
  <c r="I35"/>
  <c r="Q73"/>
  <c r="S73" s="1"/>
  <c r="K73"/>
  <c r="H73" s="1"/>
  <c r="R73"/>
  <c r="T73" s="1"/>
  <c r="I73"/>
  <c r="Q69"/>
  <c r="S69" s="1"/>
  <c r="K69"/>
  <c r="H69" s="1"/>
  <c r="R69"/>
  <c r="T69" s="1"/>
  <c r="I69"/>
  <c r="R108"/>
  <c r="T108" s="1"/>
  <c r="K108"/>
  <c r="H108" s="1"/>
  <c r="Q108"/>
  <c r="S108" s="1"/>
  <c r="I108"/>
  <c r="R83"/>
  <c r="T83" s="1"/>
  <c r="Q83"/>
  <c r="S83" s="1"/>
  <c r="K83"/>
  <c r="H83" s="1"/>
  <c r="I83"/>
  <c r="R132"/>
  <c r="T132" s="1"/>
  <c r="K132"/>
  <c r="H132" s="1"/>
  <c r="Q132"/>
  <c r="S132" s="1"/>
  <c r="I132"/>
  <c r="J132" s="1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V76"/>
  <c r="V72"/>
  <c r="V68"/>
  <c r="V62"/>
  <c r="V58"/>
  <c r="V54"/>
  <c r="V50"/>
  <c r="V46"/>
  <c r="V42"/>
  <c r="V38"/>
  <c r="V34"/>
  <c r="V75"/>
  <c r="V71"/>
  <c r="V67"/>
  <c r="V65"/>
  <c r="V61"/>
  <c r="V57"/>
  <c r="V53"/>
  <c r="V49"/>
  <c r="V45"/>
  <c r="V41"/>
  <c r="V37"/>
  <c r="V33"/>
  <c r="V23"/>
  <c r="V25"/>
  <c r="V27"/>
  <c r="V29"/>
  <c r="V31"/>
  <c r="P10"/>
  <c r="P11"/>
  <c r="P12"/>
  <c r="P15"/>
  <c r="P16"/>
  <c r="P17"/>
  <c r="P18"/>
  <c r="P19"/>
  <c r="P21"/>
  <c r="P22"/>
  <c r="P23"/>
  <c r="P24"/>
  <c r="P25"/>
  <c r="P26"/>
  <c r="P27"/>
  <c r="P28"/>
  <c r="P29"/>
  <c r="P30"/>
  <c r="P31"/>
  <c r="P13"/>
  <c r="P14"/>
  <c r="P20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79" i="17"/>
  <c r="P66"/>
  <c r="P67"/>
  <c r="P68"/>
  <c r="P69"/>
  <c r="P70"/>
  <c r="P71"/>
  <c r="P72"/>
  <c r="P73"/>
  <c r="P74"/>
  <c r="P75"/>
  <c r="P76"/>
  <c r="K15" i="18"/>
  <c r="I15"/>
  <c r="J15" s="1"/>
  <c r="K17"/>
  <c r="H17" s="1"/>
  <c r="I17"/>
  <c r="Q21"/>
  <c r="K21"/>
  <c r="H21" s="1"/>
  <c r="I21"/>
  <c r="V21"/>
  <c r="R23"/>
  <c r="T23" s="1"/>
  <c r="Q23"/>
  <c r="S23" s="1"/>
  <c r="K23"/>
  <c r="H23" s="1"/>
  <c r="I23"/>
  <c r="V23"/>
  <c r="R24"/>
  <c r="T24" s="1"/>
  <c r="Q24"/>
  <c r="S24" s="1"/>
  <c r="K24"/>
  <c r="H24" s="1"/>
  <c r="I24"/>
  <c r="V24"/>
  <c r="R27"/>
  <c r="T27" s="1"/>
  <c r="Q27"/>
  <c r="S27" s="1"/>
  <c r="K27"/>
  <c r="H27" s="1"/>
  <c r="I27"/>
  <c r="V27"/>
  <c r="R28"/>
  <c r="T28" s="1"/>
  <c r="Q28"/>
  <c r="S28" s="1"/>
  <c r="K28"/>
  <c r="H28" s="1"/>
  <c r="I28"/>
  <c r="V28"/>
  <c r="R31"/>
  <c r="T31" s="1"/>
  <c r="Q31"/>
  <c r="S31" s="1"/>
  <c r="K31"/>
  <c r="H31" s="1"/>
  <c r="I31"/>
  <c r="V31"/>
  <c r="R32"/>
  <c r="T32" s="1"/>
  <c r="Q32"/>
  <c r="S32" s="1"/>
  <c r="K32"/>
  <c r="H32" s="1"/>
  <c r="I32"/>
  <c r="V32"/>
  <c r="R33"/>
  <c r="T33" s="1"/>
  <c r="Q33"/>
  <c r="S33" s="1"/>
  <c r="K33"/>
  <c r="H33" s="1"/>
  <c r="I33"/>
  <c r="V33"/>
  <c r="R34"/>
  <c r="T34" s="1"/>
  <c r="Q34"/>
  <c r="S34" s="1"/>
  <c r="K34"/>
  <c r="H34" s="1"/>
  <c r="I34"/>
  <c r="V34"/>
  <c r="R37"/>
  <c r="T37" s="1"/>
  <c r="Q37"/>
  <c r="S37" s="1"/>
  <c r="K37"/>
  <c r="H37" s="1"/>
  <c r="I37"/>
  <c r="V37"/>
  <c r="R38"/>
  <c r="T38" s="1"/>
  <c r="Q38"/>
  <c r="S38" s="1"/>
  <c r="K38"/>
  <c r="H38" s="1"/>
  <c r="I38"/>
  <c r="V38"/>
  <c r="R41"/>
  <c r="T41" s="1"/>
  <c r="Q41"/>
  <c r="S41" s="1"/>
  <c r="K41"/>
  <c r="H41" s="1"/>
  <c r="I41"/>
  <c r="V41"/>
  <c r="R42"/>
  <c r="T42" s="1"/>
  <c r="Q42"/>
  <c r="S42" s="1"/>
  <c r="K42"/>
  <c r="H42" s="1"/>
  <c r="I42"/>
  <c r="V42"/>
  <c r="R45"/>
  <c r="T45" s="1"/>
  <c r="Q45"/>
  <c r="S45" s="1"/>
  <c r="K45"/>
  <c r="H45" s="1"/>
  <c r="I45"/>
  <c r="V45"/>
  <c r="R46"/>
  <c r="T46" s="1"/>
  <c r="Q46"/>
  <c r="S46" s="1"/>
  <c r="K46"/>
  <c r="H46" s="1"/>
  <c r="I46"/>
  <c r="V46"/>
  <c r="R49"/>
  <c r="T49" s="1"/>
  <c r="Q49"/>
  <c r="S49" s="1"/>
  <c r="K49"/>
  <c r="H49" s="1"/>
  <c r="I49"/>
  <c r="V49"/>
  <c r="R50"/>
  <c r="T50" s="1"/>
  <c r="Q50"/>
  <c r="S50" s="1"/>
  <c r="K50"/>
  <c r="H50" s="1"/>
  <c r="I50"/>
  <c r="V50"/>
  <c r="R53"/>
  <c r="T53" s="1"/>
  <c r="Q53"/>
  <c r="S53" s="1"/>
  <c r="K53"/>
  <c r="I53"/>
  <c r="V53"/>
  <c r="R57"/>
  <c r="T57" s="1"/>
  <c r="Q57"/>
  <c r="S57" s="1"/>
  <c r="K57"/>
  <c r="H57" s="1"/>
  <c r="I57"/>
  <c r="V57"/>
  <c r="R61"/>
  <c r="T61" s="1"/>
  <c r="Q61"/>
  <c r="S61" s="1"/>
  <c r="K61"/>
  <c r="H61" s="1"/>
  <c r="I61"/>
  <c r="V61"/>
  <c r="R65"/>
  <c r="T65" s="1"/>
  <c r="Q65"/>
  <c r="S65" s="1"/>
  <c r="K65"/>
  <c r="H65" s="1"/>
  <c r="I65"/>
  <c r="V65"/>
  <c r="R62"/>
  <c r="T62" s="1"/>
  <c r="Q62"/>
  <c r="S62" s="1"/>
  <c r="K62"/>
  <c r="H62" s="1"/>
  <c r="I62"/>
  <c r="R58"/>
  <c r="T58" s="1"/>
  <c r="Q58"/>
  <c r="S58" s="1"/>
  <c r="K58"/>
  <c r="H58" s="1"/>
  <c r="I58"/>
  <c r="R54"/>
  <c r="T54" s="1"/>
  <c r="Q54"/>
  <c r="S54" s="1"/>
  <c r="K54"/>
  <c r="I54"/>
  <c r="Q76"/>
  <c r="S76" s="1"/>
  <c r="K76"/>
  <c r="H76" s="1"/>
  <c r="R76"/>
  <c r="T76" s="1"/>
  <c r="I76"/>
  <c r="Q72"/>
  <c r="S72" s="1"/>
  <c r="K72"/>
  <c r="H72" s="1"/>
  <c r="R72"/>
  <c r="T72" s="1"/>
  <c r="I72"/>
  <c r="Q68"/>
  <c r="S68" s="1"/>
  <c r="K68"/>
  <c r="H68" s="1"/>
  <c r="R68"/>
  <c r="T68" s="1"/>
  <c r="I68"/>
  <c r="Q75"/>
  <c r="S75" s="1"/>
  <c r="K75"/>
  <c r="H75" s="1"/>
  <c r="R75"/>
  <c r="T75" s="1"/>
  <c r="I75"/>
  <c r="Q71"/>
  <c r="S71" s="1"/>
  <c r="K71"/>
  <c r="H71" s="1"/>
  <c r="R71"/>
  <c r="T71" s="1"/>
  <c r="I71"/>
  <c r="Q67"/>
  <c r="S67" s="1"/>
  <c r="K67"/>
  <c r="H67" s="1"/>
  <c r="R67"/>
  <c r="T67" s="1"/>
  <c r="I67"/>
  <c r="R84"/>
  <c r="T84" s="1"/>
  <c r="Q84"/>
  <c r="S84" s="1"/>
  <c r="K84"/>
  <c r="H84" s="1"/>
  <c r="I84"/>
  <c r="R3"/>
  <c r="P10"/>
  <c r="P11"/>
  <c r="P12"/>
  <c r="P15"/>
  <c r="P16"/>
  <c r="P17"/>
  <c r="P18"/>
  <c r="P19"/>
  <c r="P21"/>
  <c r="P22"/>
  <c r="P23"/>
  <c r="P24"/>
  <c r="P25"/>
  <c r="P26"/>
  <c r="P27"/>
  <c r="P28"/>
  <c r="P29"/>
  <c r="P30"/>
  <c r="P31"/>
  <c r="P32"/>
  <c r="P13"/>
  <c r="P14"/>
  <c r="P20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77"/>
  <c r="P78"/>
  <c r="P79"/>
  <c r="P80"/>
  <c r="P81"/>
  <c r="P82"/>
  <c r="P83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32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R64"/>
  <c r="T64" s="1"/>
  <c r="Q64"/>
  <c r="S64" s="1"/>
  <c r="K64"/>
  <c r="H64" s="1"/>
  <c r="I64"/>
  <c r="R60"/>
  <c r="T60" s="1"/>
  <c r="Q60"/>
  <c r="S60" s="1"/>
  <c r="K60"/>
  <c r="H60" s="1"/>
  <c r="I60"/>
  <c r="R56"/>
  <c r="T56" s="1"/>
  <c r="Q56"/>
  <c r="S56" s="1"/>
  <c r="K56"/>
  <c r="I56"/>
  <c r="R52"/>
  <c r="T52" s="1"/>
  <c r="Q52"/>
  <c r="S52" s="1"/>
  <c r="K52"/>
  <c r="H52" s="1"/>
  <c r="I52"/>
  <c r="R48"/>
  <c r="T48" s="1"/>
  <c r="Q48"/>
  <c r="S48" s="1"/>
  <c r="K48"/>
  <c r="H48" s="1"/>
  <c r="I48"/>
  <c r="R44"/>
  <c r="T44" s="1"/>
  <c r="Q44"/>
  <c r="S44" s="1"/>
  <c r="K44"/>
  <c r="H44" s="1"/>
  <c r="I44"/>
  <c r="R40"/>
  <c r="T40" s="1"/>
  <c r="Q40"/>
  <c r="S40" s="1"/>
  <c r="K40"/>
  <c r="H40" s="1"/>
  <c r="I40"/>
  <c r="R36"/>
  <c r="T36" s="1"/>
  <c r="Q36"/>
  <c r="S36" s="1"/>
  <c r="K36"/>
  <c r="H36" s="1"/>
  <c r="I36"/>
  <c r="Q74"/>
  <c r="S74" s="1"/>
  <c r="K74"/>
  <c r="H74" s="1"/>
  <c r="R74"/>
  <c r="T74" s="1"/>
  <c r="I74"/>
  <c r="Q70"/>
  <c r="S70" s="1"/>
  <c r="K70"/>
  <c r="H70" s="1"/>
  <c r="R70"/>
  <c r="T70" s="1"/>
  <c r="I70"/>
  <c r="Q66"/>
  <c r="S66" s="1"/>
  <c r="K66"/>
  <c r="H66" s="1"/>
  <c r="R66"/>
  <c r="T66" s="1"/>
  <c r="I66"/>
  <c r="K19"/>
  <c r="H19" s="1"/>
  <c r="I19"/>
  <c r="R25"/>
  <c r="Q25"/>
  <c r="S25" s="1"/>
  <c r="K25"/>
  <c r="H25" s="1"/>
  <c r="I25"/>
  <c r="R29"/>
  <c r="T29" s="1"/>
  <c r="Q29"/>
  <c r="S29" s="1"/>
  <c r="K29"/>
  <c r="H29" s="1"/>
  <c r="I29"/>
  <c r="R63"/>
  <c r="T63" s="1"/>
  <c r="Q63"/>
  <c r="S63" s="1"/>
  <c r="K63"/>
  <c r="H63" s="1"/>
  <c r="I63"/>
  <c r="R59"/>
  <c r="T59" s="1"/>
  <c r="Q59"/>
  <c r="S59" s="1"/>
  <c r="K59"/>
  <c r="H59" s="1"/>
  <c r="I59"/>
  <c r="R55"/>
  <c r="T55" s="1"/>
  <c r="Q55"/>
  <c r="S55" s="1"/>
  <c r="K55"/>
  <c r="I55"/>
  <c r="R51"/>
  <c r="T51" s="1"/>
  <c r="Q51"/>
  <c r="S51" s="1"/>
  <c r="K51"/>
  <c r="H51" s="1"/>
  <c r="I51"/>
  <c r="R47"/>
  <c r="T47" s="1"/>
  <c r="Q47"/>
  <c r="S47" s="1"/>
  <c r="K47"/>
  <c r="H47" s="1"/>
  <c r="I47"/>
  <c r="R43"/>
  <c r="T43" s="1"/>
  <c r="Q43"/>
  <c r="S43" s="1"/>
  <c r="K43"/>
  <c r="H43" s="1"/>
  <c r="I43"/>
  <c r="R39"/>
  <c r="T39" s="1"/>
  <c r="Q39"/>
  <c r="S39" s="1"/>
  <c r="K39"/>
  <c r="H39" s="1"/>
  <c r="I39"/>
  <c r="R35"/>
  <c r="T35" s="1"/>
  <c r="Q35"/>
  <c r="S35" s="1"/>
  <c r="K35"/>
  <c r="H35" s="1"/>
  <c r="I35"/>
  <c r="Q73"/>
  <c r="S73" s="1"/>
  <c r="K73"/>
  <c r="H73" s="1"/>
  <c r="R73"/>
  <c r="T73" s="1"/>
  <c r="I73"/>
  <c r="Q69"/>
  <c r="S69" s="1"/>
  <c r="K69"/>
  <c r="H69" s="1"/>
  <c r="R69"/>
  <c r="T69" s="1"/>
  <c r="I69"/>
  <c r="K16"/>
  <c r="H16" s="1"/>
  <c r="I16"/>
  <c r="J16" s="1"/>
  <c r="K20"/>
  <c r="I20"/>
  <c r="X9"/>
  <c r="I10"/>
  <c r="J10" s="1"/>
  <c r="K18"/>
  <c r="H18" s="1"/>
  <c r="I18"/>
  <c r="R22"/>
  <c r="T22" s="1"/>
  <c r="Q22"/>
  <c r="S22" s="1"/>
  <c r="K22"/>
  <c r="H22" s="1"/>
  <c r="I22"/>
  <c r="R26"/>
  <c r="T26" s="1"/>
  <c r="Q26"/>
  <c r="S26" s="1"/>
  <c r="K26"/>
  <c r="H26" s="1"/>
  <c r="I26"/>
  <c r="R30"/>
  <c r="T30" s="1"/>
  <c r="Q30"/>
  <c r="S30" s="1"/>
  <c r="K30"/>
  <c r="H30" s="1"/>
  <c r="I30"/>
  <c r="R77"/>
  <c r="T77" s="1"/>
  <c r="Q77"/>
  <c r="S77" s="1"/>
  <c r="K77"/>
  <c r="H77" s="1"/>
  <c r="I77"/>
  <c r="R78"/>
  <c r="T78" s="1"/>
  <c r="Q78"/>
  <c r="S78" s="1"/>
  <c r="K78"/>
  <c r="H78" s="1"/>
  <c r="I78"/>
  <c r="R79"/>
  <c r="T79" s="1"/>
  <c r="Q79"/>
  <c r="S79" s="1"/>
  <c r="K79"/>
  <c r="H79" s="1"/>
  <c r="I79"/>
  <c r="R80"/>
  <c r="T80" s="1"/>
  <c r="Q80"/>
  <c r="S80" s="1"/>
  <c r="K80"/>
  <c r="H80" s="1"/>
  <c r="I80"/>
  <c r="R81"/>
  <c r="T81" s="1"/>
  <c r="Q81"/>
  <c r="S81" s="1"/>
  <c r="K81"/>
  <c r="H81" s="1"/>
  <c r="I81"/>
  <c r="R82"/>
  <c r="T82" s="1"/>
  <c r="Q82"/>
  <c r="S82" s="1"/>
  <c r="K82"/>
  <c r="H82" s="1"/>
  <c r="I82"/>
  <c r="R83"/>
  <c r="T83" s="1"/>
  <c r="Q83"/>
  <c r="S83" s="1"/>
  <c r="K83"/>
  <c r="H83" s="1"/>
  <c r="I83"/>
  <c r="R85"/>
  <c r="T85" s="1"/>
  <c r="Q85"/>
  <c r="S85" s="1"/>
  <c r="K85"/>
  <c r="H85" s="1"/>
  <c r="I85"/>
  <c r="R86"/>
  <c r="T86" s="1"/>
  <c r="Q86"/>
  <c r="S86" s="1"/>
  <c r="K86"/>
  <c r="H86" s="1"/>
  <c r="I86"/>
  <c r="R87"/>
  <c r="T87" s="1"/>
  <c r="Q87"/>
  <c r="S87" s="1"/>
  <c r="K87"/>
  <c r="H87" s="1"/>
  <c r="I87"/>
  <c r="R88"/>
  <c r="T88" s="1"/>
  <c r="Q88"/>
  <c r="S88" s="1"/>
  <c r="K88"/>
  <c r="H88" s="1"/>
  <c r="I88"/>
  <c r="R89"/>
  <c r="T89" s="1"/>
  <c r="Q89"/>
  <c r="S89" s="1"/>
  <c r="K89"/>
  <c r="H89" s="1"/>
  <c r="I89"/>
  <c r="R90"/>
  <c r="T90" s="1"/>
  <c r="Q90"/>
  <c r="S90" s="1"/>
  <c r="K90"/>
  <c r="H90" s="1"/>
  <c r="I90"/>
  <c r="R91"/>
  <c r="T91" s="1"/>
  <c r="Q91"/>
  <c r="S91" s="1"/>
  <c r="K91"/>
  <c r="H91" s="1"/>
  <c r="I91"/>
  <c r="R92"/>
  <c r="T92" s="1"/>
  <c r="Q92"/>
  <c r="S92" s="1"/>
  <c r="K92"/>
  <c r="H92" s="1"/>
  <c r="I92"/>
  <c r="R93"/>
  <c r="T93" s="1"/>
  <c r="Q93"/>
  <c r="S93" s="1"/>
  <c r="K93"/>
  <c r="H93" s="1"/>
  <c r="I93"/>
  <c r="R94"/>
  <c r="T94" s="1"/>
  <c r="Q94"/>
  <c r="S94" s="1"/>
  <c r="K94"/>
  <c r="H94" s="1"/>
  <c r="I94"/>
  <c r="R95"/>
  <c r="T95" s="1"/>
  <c r="Q95"/>
  <c r="S95" s="1"/>
  <c r="K95"/>
  <c r="H95" s="1"/>
  <c r="I95"/>
  <c r="R96"/>
  <c r="T96" s="1"/>
  <c r="Q96"/>
  <c r="S96" s="1"/>
  <c r="K96"/>
  <c r="H96" s="1"/>
  <c r="I96"/>
  <c r="R97"/>
  <c r="T97" s="1"/>
  <c r="Q97"/>
  <c r="S97" s="1"/>
  <c r="K97"/>
  <c r="H97" s="1"/>
  <c r="I97"/>
  <c r="R98"/>
  <c r="T98" s="1"/>
  <c r="Q98"/>
  <c r="S98" s="1"/>
  <c r="K98"/>
  <c r="H98" s="1"/>
  <c r="I98"/>
  <c r="R99"/>
  <c r="T99" s="1"/>
  <c r="Q99"/>
  <c r="S99" s="1"/>
  <c r="K99"/>
  <c r="H99" s="1"/>
  <c r="I99"/>
  <c r="R100"/>
  <c r="T100" s="1"/>
  <c r="Q100"/>
  <c r="S100" s="1"/>
  <c r="K100"/>
  <c r="H100" s="1"/>
  <c r="I100"/>
  <c r="R101"/>
  <c r="T101" s="1"/>
  <c r="Q101"/>
  <c r="S101" s="1"/>
  <c r="K101"/>
  <c r="H101" s="1"/>
  <c r="I101"/>
  <c r="R102"/>
  <c r="T102" s="1"/>
  <c r="Q102"/>
  <c r="S102" s="1"/>
  <c r="K102"/>
  <c r="H102" s="1"/>
  <c r="I102"/>
  <c r="R103"/>
  <c r="T103" s="1"/>
  <c r="Q103"/>
  <c r="S103" s="1"/>
  <c r="K103"/>
  <c r="H103" s="1"/>
  <c r="I103"/>
  <c r="R104"/>
  <c r="T104" s="1"/>
  <c r="Q104"/>
  <c r="S104" s="1"/>
  <c r="K104"/>
  <c r="H104" s="1"/>
  <c r="I104"/>
  <c r="R105"/>
  <c r="T105" s="1"/>
  <c r="Q105"/>
  <c r="S105" s="1"/>
  <c r="K105"/>
  <c r="H105" s="1"/>
  <c r="I105"/>
  <c r="R106"/>
  <c r="T106" s="1"/>
  <c r="Q106"/>
  <c r="S106" s="1"/>
  <c r="K106"/>
  <c r="H106" s="1"/>
  <c r="I106"/>
  <c r="R107"/>
  <c r="T107" s="1"/>
  <c r="Q107"/>
  <c r="S107" s="1"/>
  <c r="K107"/>
  <c r="H107" s="1"/>
  <c r="I107"/>
  <c r="R108"/>
  <c r="T108" s="1"/>
  <c r="K108"/>
  <c r="H108" s="1"/>
  <c r="Q108"/>
  <c r="S108" s="1"/>
  <c r="I108"/>
  <c r="R132"/>
  <c r="T132" s="1"/>
  <c r="K132"/>
  <c r="H132" s="1"/>
  <c r="Q132"/>
  <c r="S132" s="1"/>
  <c r="I132"/>
  <c r="J132" s="1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V25"/>
  <c r="V29"/>
  <c r="P62" i="15"/>
  <c r="P63"/>
  <c r="P64"/>
  <c r="P65"/>
  <c r="P77"/>
  <c r="P78"/>
  <c r="P79"/>
  <c r="P80"/>
  <c r="P81"/>
  <c r="P82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X9" i="17"/>
  <c r="I10"/>
  <c r="J10" s="1"/>
  <c r="K17"/>
  <c r="H17" s="1"/>
  <c r="I17"/>
  <c r="K18"/>
  <c r="H18" s="1"/>
  <c r="I18"/>
  <c r="V18"/>
  <c r="R22"/>
  <c r="T22" s="1"/>
  <c r="Q22"/>
  <c r="S22" s="1"/>
  <c r="K22"/>
  <c r="H22" s="1"/>
  <c r="I22"/>
  <c r="V22"/>
  <c r="R23"/>
  <c r="T23" s="1"/>
  <c r="Q23"/>
  <c r="S23" s="1"/>
  <c r="K23"/>
  <c r="H23" s="1"/>
  <c r="I23"/>
  <c r="V23"/>
  <c r="R26"/>
  <c r="T26" s="1"/>
  <c r="Q26"/>
  <c r="S26" s="1"/>
  <c r="K26"/>
  <c r="H26" s="1"/>
  <c r="I26"/>
  <c r="V26"/>
  <c r="R27"/>
  <c r="T27" s="1"/>
  <c r="Q27"/>
  <c r="S27" s="1"/>
  <c r="K27"/>
  <c r="H27" s="1"/>
  <c r="I27"/>
  <c r="V27"/>
  <c r="R28"/>
  <c r="T28" s="1"/>
  <c r="Q28"/>
  <c r="S28" s="1"/>
  <c r="K28"/>
  <c r="H28" s="1"/>
  <c r="I28"/>
  <c r="V28"/>
  <c r="R31"/>
  <c r="T31" s="1"/>
  <c r="Q31"/>
  <c r="S31" s="1"/>
  <c r="K31"/>
  <c r="H31" s="1"/>
  <c r="I31"/>
  <c r="V31"/>
  <c r="R32"/>
  <c r="T32" s="1"/>
  <c r="Q32"/>
  <c r="S32" s="1"/>
  <c r="K32"/>
  <c r="H32" s="1"/>
  <c r="I32"/>
  <c r="V32"/>
  <c r="R35"/>
  <c r="T35" s="1"/>
  <c r="Q35"/>
  <c r="S35" s="1"/>
  <c r="K35"/>
  <c r="H35" s="1"/>
  <c r="I35"/>
  <c r="V35"/>
  <c r="R36"/>
  <c r="T36" s="1"/>
  <c r="Q36"/>
  <c r="S36" s="1"/>
  <c r="K36"/>
  <c r="H36" s="1"/>
  <c r="I36"/>
  <c r="V36"/>
  <c r="R39"/>
  <c r="T39" s="1"/>
  <c r="Q39"/>
  <c r="S39" s="1"/>
  <c r="K39"/>
  <c r="H39" s="1"/>
  <c r="I39"/>
  <c r="V39"/>
  <c r="R40"/>
  <c r="T40" s="1"/>
  <c r="Q40"/>
  <c r="S40" s="1"/>
  <c r="K40"/>
  <c r="H40" s="1"/>
  <c r="I40"/>
  <c r="V40"/>
  <c r="R43"/>
  <c r="T43" s="1"/>
  <c r="Q43"/>
  <c r="S43" s="1"/>
  <c r="K43"/>
  <c r="H43" s="1"/>
  <c r="I43"/>
  <c r="V43"/>
  <c r="R44"/>
  <c r="T44" s="1"/>
  <c r="Q44"/>
  <c r="S44" s="1"/>
  <c r="K44"/>
  <c r="H44" s="1"/>
  <c r="I44"/>
  <c r="V44"/>
  <c r="R47"/>
  <c r="T47" s="1"/>
  <c r="Q47"/>
  <c r="S47" s="1"/>
  <c r="K47"/>
  <c r="H47" s="1"/>
  <c r="I47"/>
  <c r="V47"/>
  <c r="R48"/>
  <c r="T48" s="1"/>
  <c r="Q48"/>
  <c r="S48" s="1"/>
  <c r="K48"/>
  <c r="H48" s="1"/>
  <c r="I48"/>
  <c r="V48"/>
  <c r="R51"/>
  <c r="T51" s="1"/>
  <c r="Q51"/>
  <c r="S51" s="1"/>
  <c r="K51"/>
  <c r="H51" s="1"/>
  <c r="I51"/>
  <c r="V51"/>
  <c r="R55"/>
  <c r="T55" s="1"/>
  <c r="Q55"/>
  <c r="S55" s="1"/>
  <c r="K55"/>
  <c r="I55"/>
  <c r="V55"/>
  <c r="R59"/>
  <c r="T59" s="1"/>
  <c r="Q59"/>
  <c r="S59" s="1"/>
  <c r="K59"/>
  <c r="H59" s="1"/>
  <c r="I59"/>
  <c r="V59"/>
  <c r="R63"/>
  <c r="T63" s="1"/>
  <c r="Q63"/>
  <c r="S63" s="1"/>
  <c r="K63"/>
  <c r="H63" s="1"/>
  <c r="I63"/>
  <c r="V63"/>
  <c r="R64"/>
  <c r="T64" s="1"/>
  <c r="Q64"/>
  <c r="S64" s="1"/>
  <c r="K64"/>
  <c r="H64" s="1"/>
  <c r="I64"/>
  <c r="R60"/>
  <c r="T60" s="1"/>
  <c r="Q60"/>
  <c r="S60" s="1"/>
  <c r="K60"/>
  <c r="H60" s="1"/>
  <c r="I60"/>
  <c r="R56"/>
  <c r="T56" s="1"/>
  <c r="Q56"/>
  <c r="S56" s="1"/>
  <c r="K56"/>
  <c r="H56" s="1"/>
  <c r="I56"/>
  <c r="R52"/>
  <c r="T52" s="1"/>
  <c r="Q52"/>
  <c r="S52" s="1"/>
  <c r="K52"/>
  <c r="I52"/>
  <c r="Q75"/>
  <c r="S75" s="1"/>
  <c r="K75"/>
  <c r="H75" s="1"/>
  <c r="R75"/>
  <c r="T75" s="1"/>
  <c r="I75"/>
  <c r="Q71"/>
  <c r="S71" s="1"/>
  <c r="K71"/>
  <c r="H71" s="1"/>
  <c r="R71"/>
  <c r="T71" s="1"/>
  <c r="I71"/>
  <c r="Q67"/>
  <c r="S67" s="1"/>
  <c r="K67"/>
  <c r="H67" s="1"/>
  <c r="R67"/>
  <c r="T67" s="1"/>
  <c r="I67"/>
  <c r="Q74"/>
  <c r="S74" s="1"/>
  <c r="K74"/>
  <c r="H74" s="1"/>
  <c r="R74"/>
  <c r="T74" s="1"/>
  <c r="I74"/>
  <c r="Q70"/>
  <c r="S70" s="1"/>
  <c r="K70"/>
  <c r="H70" s="1"/>
  <c r="R70"/>
  <c r="T70" s="1"/>
  <c r="I70"/>
  <c r="Q66"/>
  <c r="S66" s="1"/>
  <c r="K66"/>
  <c r="H66" s="1"/>
  <c r="R66"/>
  <c r="T66" s="1"/>
  <c r="I66"/>
  <c r="R79"/>
  <c r="T79" s="1"/>
  <c r="Q79"/>
  <c r="S79" s="1"/>
  <c r="K79"/>
  <c r="H79" s="1"/>
  <c r="I79"/>
  <c r="P10"/>
  <c r="P11"/>
  <c r="P12"/>
  <c r="P15"/>
  <c r="P16"/>
  <c r="P17"/>
  <c r="P18"/>
  <c r="P19"/>
  <c r="P21"/>
  <c r="P22"/>
  <c r="P23"/>
  <c r="P24"/>
  <c r="P25"/>
  <c r="P26"/>
  <c r="P13"/>
  <c r="P14"/>
  <c r="P20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77"/>
  <c r="P78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32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R62"/>
  <c r="T62" s="1"/>
  <c r="Q62"/>
  <c r="S62" s="1"/>
  <c r="K62"/>
  <c r="H62" s="1"/>
  <c r="I62"/>
  <c r="R58"/>
  <c r="T58" s="1"/>
  <c r="Q58"/>
  <c r="S58" s="1"/>
  <c r="K58"/>
  <c r="H58" s="1"/>
  <c r="I58"/>
  <c r="R54"/>
  <c r="T54" s="1"/>
  <c r="Q54"/>
  <c r="S54" s="1"/>
  <c r="K54"/>
  <c r="I54"/>
  <c r="R50"/>
  <c r="T50" s="1"/>
  <c r="Q50"/>
  <c r="S50" s="1"/>
  <c r="K50"/>
  <c r="H50" s="1"/>
  <c r="I50"/>
  <c r="R46"/>
  <c r="T46" s="1"/>
  <c r="Q46"/>
  <c r="S46" s="1"/>
  <c r="K46"/>
  <c r="H46" s="1"/>
  <c r="I46"/>
  <c r="R42"/>
  <c r="T42" s="1"/>
  <c r="Q42"/>
  <c r="S42" s="1"/>
  <c r="K42"/>
  <c r="H42" s="1"/>
  <c r="I42"/>
  <c r="R38"/>
  <c r="T38" s="1"/>
  <c r="Q38"/>
  <c r="S38" s="1"/>
  <c r="K38"/>
  <c r="H38" s="1"/>
  <c r="I38"/>
  <c r="R34"/>
  <c r="T34" s="1"/>
  <c r="Q34"/>
  <c r="S34" s="1"/>
  <c r="K34"/>
  <c r="H34" s="1"/>
  <c r="I34"/>
  <c r="R30"/>
  <c r="T30" s="1"/>
  <c r="Q30"/>
  <c r="S30" s="1"/>
  <c r="K30"/>
  <c r="H30" s="1"/>
  <c r="I30"/>
  <c r="Q73"/>
  <c r="S73" s="1"/>
  <c r="K73"/>
  <c r="H73" s="1"/>
  <c r="R73"/>
  <c r="T73" s="1"/>
  <c r="I73"/>
  <c r="Q69"/>
  <c r="S69" s="1"/>
  <c r="K69"/>
  <c r="H69" s="1"/>
  <c r="R69"/>
  <c r="T69" s="1"/>
  <c r="I69"/>
  <c r="K15"/>
  <c r="I15"/>
  <c r="J15" s="1"/>
  <c r="Q21"/>
  <c r="K21"/>
  <c r="H21" s="1"/>
  <c r="I21"/>
  <c r="R24"/>
  <c r="T24" s="1"/>
  <c r="Q24"/>
  <c r="S24" s="1"/>
  <c r="K24"/>
  <c r="H24" s="1"/>
  <c r="I24"/>
  <c r="R65"/>
  <c r="T65" s="1"/>
  <c r="Q65"/>
  <c r="S65" s="1"/>
  <c r="K65"/>
  <c r="H65" s="1"/>
  <c r="I65"/>
  <c r="R61"/>
  <c r="T61" s="1"/>
  <c r="Q61"/>
  <c r="S61" s="1"/>
  <c r="K61"/>
  <c r="H61" s="1"/>
  <c r="I61"/>
  <c r="R57"/>
  <c r="T57" s="1"/>
  <c r="Q57"/>
  <c r="S57" s="1"/>
  <c r="K57"/>
  <c r="H57" s="1"/>
  <c r="I57"/>
  <c r="R53"/>
  <c r="T53" s="1"/>
  <c r="Q53"/>
  <c r="S53" s="1"/>
  <c r="K53"/>
  <c r="I53"/>
  <c r="R49"/>
  <c r="T49" s="1"/>
  <c r="Q49"/>
  <c r="S49" s="1"/>
  <c r="K49"/>
  <c r="H49" s="1"/>
  <c r="I49"/>
  <c r="R45"/>
  <c r="T45" s="1"/>
  <c r="Q45"/>
  <c r="S45" s="1"/>
  <c r="K45"/>
  <c r="H45" s="1"/>
  <c r="I45"/>
  <c r="R41"/>
  <c r="T41" s="1"/>
  <c r="Q41"/>
  <c r="S41" s="1"/>
  <c r="K41"/>
  <c r="H41" s="1"/>
  <c r="I41"/>
  <c r="R37"/>
  <c r="T37" s="1"/>
  <c r="Q37"/>
  <c r="S37" s="1"/>
  <c r="K37"/>
  <c r="H37" s="1"/>
  <c r="I37"/>
  <c r="R33"/>
  <c r="T33" s="1"/>
  <c r="Q33"/>
  <c r="S33" s="1"/>
  <c r="K33"/>
  <c r="H33" s="1"/>
  <c r="I33"/>
  <c r="R29"/>
  <c r="T29" s="1"/>
  <c r="Q29"/>
  <c r="S29" s="1"/>
  <c r="K29"/>
  <c r="H29" s="1"/>
  <c r="I29"/>
  <c r="Q76"/>
  <c r="S76" s="1"/>
  <c r="K76"/>
  <c r="H76" s="1"/>
  <c r="R76"/>
  <c r="T76" s="1"/>
  <c r="I76"/>
  <c r="Q72"/>
  <c r="S72" s="1"/>
  <c r="K72"/>
  <c r="H72" s="1"/>
  <c r="R72"/>
  <c r="T72" s="1"/>
  <c r="I72"/>
  <c r="Q68"/>
  <c r="S68" s="1"/>
  <c r="K68"/>
  <c r="H68" s="1"/>
  <c r="R68"/>
  <c r="T68" s="1"/>
  <c r="I68"/>
  <c r="K16"/>
  <c r="H16" s="1"/>
  <c r="I16"/>
  <c r="J16" s="1"/>
  <c r="K20"/>
  <c r="I20"/>
  <c r="K19"/>
  <c r="H19" s="1"/>
  <c r="I19"/>
  <c r="R25"/>
  <c r="Q25"/>
  <c r="S25" s="1"/>
  <c r="K25"/>
  <c r="H25" s="1"/>
  <c r="I25"/>
  <c r="R77"/>
  <c r="T77" s="1"/>
  <c r="Q77"/>
  <c r="S77" s="1"/>
  <c r="K77"/>
  <c r="H77" s="1"/>
  <c r="I77"/>
  <c r="R78"/>
  <c r="T78" s="1"/>
  <c r="Q78"/>
  <c r="S78" s="1"/>
  <c r="K78"/>
  <c r="H78" s="1"/>
  <c r="I78"/>
  <c r="Q80"/>
  <c r="S80" s="1"/>
  <c r="K80"/>
  <c r="H80" s="1"/>
  <c r="R80"/>
  <c r="T80" s="1"/>
  <c r="I80"/>
  <c r="Q81"/>
  <c r="S81" s="1"/>
  <c r="K81"/>
  <c r="H81" s="1"/>
  <c r="R81"/>
  <c r="T81" s="1"/>
  <c r="I81"/>
  <c r="Q82"/>
  <c r="S82" s="1"/>
  <c r="K82"/>
  <c r="H82" s="1"/>
  <c r="R82"/>
  <c r="T82" s="1"/>
  <c r="I82"/>
  <c r="Q83"/>
  <c r="S83" s="1"/>
  <c r="K83"/>
  <c r="H83" s="1"/>
  <c r="R83"/>
  <c r="T83" s="1"/>
  <c r="I83"/>
  <c r="Q84"/>
  <c r="S84" s="1"/>
  <c r="K84"/>
  <c r="H84" s="1"/>
  <c r="R84"/>
  <c r="T84" s="1"/>
  <c r="I84"/>
  <c r="Q85"/>
  <c r="S85" s="1"/>
  <c r="K85"/>
  <c r="H85" s="1"/>
  <c r="R85"/>
  <c r="T85" s="1"/>
  <c r="I85"/>
  <c r="Q86"/>
  <c r="S86" s="1"/>
  <c r="K86"/>
  <c r="H86" s="1"/>
  <c r="R86"/>
  <c r="T86" s="1"/>
  <c r="I86"/>
  <c r="Q87"/>
  <c r="S87" s="1"/>
  <c r="K87"/>
  <c r="H87" s="1"/>
  <c r="R87"/>
  <c r="T87" s="1"/>
  <c r="I87"/>
  <c r="Q88"/>
  <c r="S88" s="1"/>
  <c r="K88"/>
  <c r="H88" s="1"/>
  <c r="R88"/>
  <c r="T88" s="1"/>
  <c r="I88"/>
  <c r="Q89"/>
  <c r="S89" s="1"/>
  <c r="K89"/>
  <c r="H89" s="1"/>
  <c r="R89"/>
  <c r="T89" s="1"/>
  <c r="I89"/>
  <c r="Q90"/>
  <c r="S90" s="1"/>
  <c r="K90"/>
  <c r="H90" s="1"/>
  <c r="R90"/>
  <c r="T90" s="1"/>
  <c r="I90"/>
  <c r="Q91"/>
  <c r="S91" s="1"/>
  <c r="K91"/>
  <c r="H91" s="1"/>
  <c r="R91"/>
  <c r="T91" s="1"/>
  <c r="I91"/>
  <c r="Q92"/>
  <c r="S92" s="1"/>
  <c r="K92"/>
  <c r="H92" s="1"/>
  <c r="R92"/>
  <c r="T92" s="1"/>
  <c r="I92"/>
  <c r="Q93"/>
  <c r="S93" s="1"/>
  <c r="K93"/>
  <c r="H93" s="1"/>
  <c r="R93"/>
  <c r="T93" s="1"/>
  <c r="I93"/>
  <c r="Q94"/>
  <c r="S94" s="1"/>
  <c r="K94"/>
  <c r="H94" s="1"/>
  <c r="R94"/>
  <c r="T94" s="1"/>
  <c r="I94"/>
  <c r="Q95"/>
  <c r="S95" s="1"/>
  <c r="K95"/>
  <c r="H95" s="1"/>
  <c r="R95"/>
  <c r="T95" s="1"/>
  <c r="I95"/>
  <c r="Q96"/>
  <c r="S96" s="1"/>
  <c r="K96"/>
  <c r="H96" s="1"/>
  <c r="R96"/>
  <c r="T96" s="1"/>
  <c r="I96"/>
  <c r="Q97"/>
  <c r="S97" s="1"/>
  <c r="K97"/>
  <c r="H97" s="1"/>
  <c r="R97"/>
  <c r="T97" s="1"/>
  <c r="I97"/>
  <c r="Q98"/>
  <c r="S98" s="1"/>
  <c r="K98"/>
  <c r="H98" s="1"/>
  <c r="R98"/>
  <c r="T98" s="1"/>
  <c r="I98"/>
  <c r="Q99"/>
  <c r="S99" s="1"/>
  <c r="K99"/>
  <c r="H99" s="1"/>
  <c r="R99"/>
  <c r="T99" s="1"/>
  <c r="I99"/>
  <c r="Q100"/>
  <c r="S100" s="1"/>
  <c r="K100"/>
  <c r="H100" s="1"/>
  <c r="R100"/>
  <c r="T100" s="1"/>
  <c r="I100"/>
  <c r="Q101"/>
  <c r="S101" s="1"/>
  <c r="K101"/>
  <c r="H101" s="1"/>
  <c r="R101"/>
  <c r="T101" s="1"/>
  <c r="I101"/>
  <c r="Q102"/>
  <c r="S102" s="1"/>
  <c r="K102"/>
  <c r="H102" s="1"/>
  <c r="R102"/>
  <c r="T102" s="1"/>
  <c r="I102"/>
  <c r="Q103"/>
  <c r="S103" s="1"/>
  <c r="K103"/>
  <c r="H103" s="1"/>
  <c r="R103"/>
  <c r="T103" s="1"/>
  <c r="I103"/>
  <c r="Q104"/>
  <c r="S104" s="1"/>
  <c r="K104"/>
  <c r="H104" s="1"/>
  <c r="R104"/>
  <c r="T104" s="1"/>
  <c r="I104"/>
  <c r="Q105"/>
  <c r="S105" s="1"/>
  <c r="K105"/>
  <c r="H105" s="1"/>
  <c r="R105"/>
  <c r="T105" s="1"/>
  <c r="I105"/>
  <c r="Q106"/>
  <c r="S106" s="1"/>
  <c r="K106"/>
  <c r="H106" s="1"/>
  <c r="R106"/>
  <c r="T106" s="1"/>
  <c r="I106"/>
  <c r="Q107"/>
  <c r="S107" s="1"/>
  <c r="K107"/>
  <c r="H107" s="1"/>
  <c r="R107"/>
  <c r="T107" s="1"/>
  <c r="I107"/>
  <c r="R132"/>
  <c r="T132" s="1"/>
  <c r="K132"/>
  <c r="H132" s="1"/>
  <c r="Q132"/>
  <c r="S132" s="1"/>
  <c r="I132"/>
  <c r="J132" s="1"/>
  <c r="Q108"/>
  <c r="S108" s="1"/>
  <c r="R108"/>
  <c r="T108" s="1"/>
  <c r="K108"/>
  <c r="H108" s="1"/>
  <c r="I108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R3"/>
  <c r="Q33" i="16"/>
  <c r="S33" s="1"/>
  <c r="K33"/>
  <c r="H33" s="1"/>
  <c r="R33"/>
  <c r="T33" s="1"/>
  <c r="I33"/>
  <c r="V33"/>
  <c r="Q34"/>
  <c r="S34" s="1"/>
  <c r="K34"/>
  <c r="H34" s="1"/>
  <c r="R34"/>
  <c r="T34" s="1"/>
  <c r="I34"/>
  <c r="V34"/>
  <c r="Q35"/>
  <c r="S35" s="1"/>
  <c r="K35"/>
  <c r="H35" s="1"/>
  <c r="R35"/>
  <c r="T35" s="1"/>
  <c r="I35"/>
  <c r="V35"/>
  <c r="Q36"/>
  <c r="S36" s="1"/>
  <c r="K36"/>
  <c r="H36" s="1"/>
  <c r="R36"/>
  <c r="T36" s="1"/>
  <c r="I36"/>
  <c r="V36"/>
  <c r="Q37"/>
  <c r="S37" s="1"/>
  <c r="K37"/>
  <c r="H37" s="1"/>
  <c r="R37"/>
  <c r="T37" s="1"/>
  <c r="I37"/>
  <c r="V37"/>
  <c r="Q38"/>
  <c r="S38" s="1"/>
  <c r="K38"/>
  <c r="H38" s="1"/>
  <c r="R38"/>
  <c r="T38" s="1"/>
  <c r="I38"/>
  <c r="V38"/>
  <c r="Q39"/>
  <c r="S39" s="1"/>
  <c r="K39"/>
  <c r="H39" s="1"/>
  <c r="R39"/>
  <c r="T39" s="1"/>
  <c r="I39"/>
  <c r="V39"/>
  <c r="Q40"/>
  <c r="S40" s="1"/>
  <c r="K40"/>
  <c r="H40" s="1"/>
  <c r="R40"/>
  <c r="T40" s="1"/>
  <c r="I40"/>
  <c r="V40"/>
  <c r="Q41"/>
  <c r="S41" s="1"/>
  <c r="K41"/>
  <c r="H41" s="1"/>
  <c r="R41"/>
  <c r="T41" s="1"/>
  <c r="I41"/>
  <c r="V41"/>
  <c r="Q42"/>
  <c r="S42" s="1"/>
  <c r="K42"/>
  <c r="H42" s="1"/>
  <c r="R42"/>
  <c r="T42" s="1"/>
  <c r="I42"/>
  <c r="V42"/>
  <c r="Q43"/>
  <c r="S43" s="1"/>
  <c r="K43"/>
  <c r="H43" s="1"/>
  <c r="R43"/>
  <c r="T43" s="1"/>
  <c r="I43"/>
  <c r="V43"/>
  <c r="Q44"/>
  <c r="S44" s="1"/>
  <c r="K44"/>
  <c r="H44" s="1"/>
  <c r="R44"/>
  <c r="T44" s="1"/>
  <c r="I44"/>
  <c r="V44"/>
  <c r="Q45"/>
  <c r="S45" s="1"/>
  <c r="K45"/>
  <c r="H45" s="1"/>
  <c r="R45"/>
  <c r="T45" s="1"/>
  <c r="I45"/>
  <c r="V45"/>
  <c r="Q46"/>
  <c r="S46" s="1"/>
  <c r="K46"/>
  <c r="H46" s="1"/>
  <c r="R46"/>
  <c r="T46" s="1"/>
  <c r="I46"/>
  <c r="V46"/>
  <c r="Q47"/>
  <c r="S47" s="1"/>
  <c r="K47"/>
  <c r="H47" s="1"/>
  <c r="R47"/>
  <c r="T47" s="1"/>
  <c r="I47"/>
  <c r="V47"/>
  <c r="Q48"/>
  <c r="S48" s="1"/>
  <c r="K48"/>
  <c r="H48" s="1"/>
  <c r="R48"/>
  <c r="T48" s="1"/>
  <c r="I48"/>
  <c r="V48"/>
  <c r="Q49"/>
  <c r="S49" s="1"/>
  <c r="K49"/>
  <c r="H49" s="1"/>
  <c r="R49"/>
  <c r="T49" s="1"/>
  <c r="I49"/>
  <c r="V49"/>
  <c r="Q50"/>
  <c r="S50" s="1"/>
  <c r="K50"/>
  <c r="H50" s="1"/>
  <c r="R50"/>
  <c r="T50" s="1"/>
  <c r="I50"/>
  <c r="V50"/>
  <c r="Q51"/>
  <c r="S51" s="1"/>
  <c r="K51"/>
  <c r="H51" s="1"/>
  <c r="R51"/>
  <c r="T51" s="1"/>
  <c r="I51"/>
  <c r="V51"/>
  <c r="Q52"/>
  <c r="S52" s="1"/>
  <c r="K52"/>
  <c r="H52" s="1"/>
  <c r="R52"/>
  <c r="T52" s="1"/>
  <c r="I52"/>
  <c r="V52"/>
  <c r="Q53"/>
  <c r="S53" s="1"/>
  <c r="K53"/>
  <c r="R53"/>
  <c r="T53" s="1"/>
  <c r="I53"/>
  <c r="V53"/>
  <c r="Q54"/>
  <c r="S54" s="1"/>
  <c r="K54"/>
  <c r="R54"/>
  <c r="T54" s="1"/>
  <c r="I54"/>
  <c r="V54"/>
  <c r="Q55"/>
  <c r="S55" s="1"/>
  <c r="K55"/>
  <c r="R55"/>
  <c r="T55" s="1"/>
  <c r="I55"/>
  <c r="V55"/>
  <c r="Q56"/>
  <c r="S56" s="1"/>
  <c r="K56"/>
  <c r="R56"/>
  <c r="T56" s="1"/>
  <c r="I56"/>
  <c r="V56"/>
  <c r="Q57"/>
  <c r="S57" s="1"/>
  <c r="K57"/>
  <c r="H57" s="1"/>
  <c r="R57"/>
  <c r="T57" s="1"/>
  <c r="I57"/>
  <c r="V57"/>
  <c r="Q58"/>
  <c r="S58" s="1"/>
  <c r="K58"/>
  <c r="H58" s="1"/>
  <c r="R58"/>
  <c r="T58" s="1"/>
  <c r="I58"/>
  <c r="V58"/>
  <c r="Q59"/>
  <c r="S59" s="1"/>
  <c r="K59"/>
  <c r="H59" s="1"/>
  <c r="R59"/>
  <c r="T59" s="1"/>
  <c r="I59"/>
  <c r="V59"/>
  <c r="Q60"/>
  <c r="S60" s="1"/>
  <c r="K60"/>
  <c r="H60" s="1"/>
  <c r="R60"/>
  <c r="T60" s="1"/>
  <c r="I60"/>
  <c r="V60"/>
  <c r="Q61"/>
  <c r="S61" s="1"/>
  <c r="K61"/>
  <c r="H61" s="1"/>
  <c r="R61"/>
  <c r="T61" s="1"/>
  <c r="I61"/>
  <c r="V61"/>
  <c r="Q62"/>
  <c r="S62" s="1"/>
  <c r="K62"/>
  <c r="H62" s="1"/>
  <c r="R62"/>
  <c r="T62" s="1"/>
  <c r="I62"/>
  <c r="V62"/>
  <c r="Q63"/>
  <c r="S63" s="1"/>
  <c r="K63"/>
  <c r="H63" s="1"/>
  <c r="R63"/>
  <c r="T63" s="1"/>
  <c r="I63"/>
  <c r="V63"/>
  <c r="Q64"/>
  <c r="S64" s="1"/>
  <c r="K64"/>
  <c r="H64" s="1"/>
  <c r="R64"/>
  <c r="T64" s="1"/>
  <c r="I64"/>
  <c r="V64"/>
  <c r="Q65"/>
  <c r="S65" s="1"/>
  <c r="K65"/>
  <c r="H65" s="1"/>
  <c r="R65"/>
  <c r="T65" s="1"/>
  <c r="I65"/>
  <c r="V65"/>
  <c r="K20"/>
  <c r="I20"/>
  <c r="V20"/>
  <c r="I10"/>
  <c r="J10" s="1"/>
  <c r="X9"/>
  <c r="K15"/>
  <c r="I15"/>
  <c r="J15" s="1"/>
  <c r="K16"/>
  <c r="H16" s="1"/>
  <c r="I16"/>
  <c r="J16" s="1"/>
  <c r="K17"/>
  <c r="H17" s="1"/>
  <c r="I17"/>
  <c r="K18"/>
  <c r="H18" s="1"/>
  <c r="I18"/>
  <c r="V18"/>
  <c r="K19"/>
  <c r="H19" s="1"/>
  <c r="I19"/>
  <c r="V19"/>
  <c r="Q21"/>
  <c r="K21"/>
  <c r="H21" s="1"/>
  <c r="V21"/>
  <c r="I21"/>
  <c r="Q22"/>
  <c r="S22" s="1"/>
  <c r="K22"/>
  <c r="H22" s="1"/>
  <c r="R22"/>
  <c r="T22" s="1"/>
  <c r="I22"/>
  <c r="V22"/>
  <c r="Q23"/>
  <c r="S23" s="1"/>
  <c r="K23"/>
  <c r="H23" s="1"/>
  <c r="R23"/>
  <c r="T23" s="1"/>
  <c r="I23"/>
  <c r="V23"/>
  <c r="Q24"/>
  <c r="S24" s="1"/>
  <c r="K24"/>
  <c r="H24" s="1"/>
  <c r="R24"/>
  <c r="T24" s="1"/>
  <c r="I24"/>
  <c r="V24"/>
  <c r="Q25"/>
  <c r="S25" s="1"/>
  <c r="K25"/>
  <c r="H25" s="1"/>
  <c r="R25"/>
  <c r="I25"/>
  <c r="V25"/>
  <c r="Q26"/>
  <c r="S26" s="1"/>
  <c r="K26"/>
  <c r="H26" s="1"/>
  <c r="R26"/>
  <c r="T26" s="1"/>
  <c r="I26"/>
  <c r="V26"/>
  <c r="Q27"/>
  <c r="S27" s="1"/>
  <c r="K27"/>
  <c r="H27" s="1"/>
  <c r="R27"/>
  <c r="T27" s="1"/>
  <c r="I27"/>
  <c r="V27"/>
  <c r="Q28"/>
  <c r="S28" s="1"/>
  <c r="K28"/>
  <c r="H28" s="1"/>
  <c r="R28"/>
  <c r="T28" s="1"/>
  <c r="I28"/>
  <c r="V28"/>
  <c r="Q29"/>
  <c r="S29" s="1"/>
  <c r="K29"/>
  <c r="H29" s="1"/>
  <c r="R29"/>
  <c r="T29" s="1"/>
  <c r="I29"/>
  <c r="V29"/>
  <c r="Q30"/>
  <c r="S30" s="1"/>
  <c r="K30"/>
  <c r="H30" s="1"/>
  <c r="R30"/>
  <c r="T30" s="1"/>
  <c r="I30"/>
  <c r="V30"/>
  <c r="Q31"/>
  <c r="S31" s="1"/>
  <c r="K31"/>
  <c r="H31" s="1"/>
  <c r="R31"/>
  <c r="T31" s="1"/>
  <c r="I31"/>
  <c r="V31"/>
  <c r="R66"/>
  <c r="T66" s="1"/>
  <c r="Q66"/>
  <c r="S66" s="1"/>
  <c r="K66"/>
  <c r="H66" s="1"/>
  <c r="I66"/>
  <c r="V66"/>
  <c r="R67"/>
  <c r="T67" s="1"/>
  <c r="Q67"/>
  <c r="S67" s="1"/>
  <c r="K67"/>
  <c r="H67" s="1"/>
  <c r="I67"/>
  <c r="V67"/>
  <c r="R68"/>
  <c r="T68" s="1"/>
  <c r="Q68"/>
  <c r="S68" s="1"/>
  <c r="K68"/>
  <c r="H68" s="1"/>
  <c r="I68"/>
  <c r="V68"/>
  <c r="R69"/>
  <c r="T69" s="1"/>
  <c r="Q69"/>
  <c r="S69" s="1"/>
  <c r="K69"/>
  <c r="H69" s="1"/>
  <c r="I69"/>
  <c r="V69"/>
  <c r="R70"/>
  <c r="T70" s="1"/>
  <c r="Q70"/>
  <c r="S70" s="1"/>
  <c r="K70"/>
  <c r="H70" s="1"/>
  <c r="I70"/>
  <c r="V70"/>
  <c r="R71"/>
  <c r="T71" s="1"/>
  <c r="Q71"/>
  <c r="S71" s="1"/>
  <c r="K71"/>
  <c r="H71" s="1"/>
  <c r="I71"/>
  <c r="V71"/>
  <c r="R72"/>
  <c r="T72" s="1"/>
  <c r="Q72"/>
  <c r="S72" s="1"/>
  <c r="K72"/>
  <c r="H72" s="1"/>
  <c r="I72"/>
  <c r="V72"/>
  <c r="R73"/>
  <c r="T73" s="1"/>
  <c r="Q73"/>
  <c r="S73" s="1"/>
  <c r="K73"/>
  <c r="H73" s="1"/>
  <c r="I73"/>
  <c r="V73"/>
  <c r="R74"/>
  <c r="T74" s="1"/>
  <c r="Q74"/>
  <c r="S74" s="1"/>
  <c r="K74"/>
  <c r="H74" s="1"/>
  <c r="I74"/>
  <c r="V74"/>
  <c r="R75"/>
  <c r="T75" s="1"/>
  <c r="Q75"/>
  <c r="S75" s="1"/>
  <c r="K75"/>
  <c r="H75" s="1"/>
  <c r="I75"/>
  <c r="V75"/>
  <c r="R76"/>
  <c r="T76" s="1"/>
  <c r="Q76"/>
  <c r="S76" s="1"/>
  <c r="K76"/>
  <c r="H76" s="1"/>
  <c r="I76"/>
  <c r="V76"/>
  <c r="Q32"/>
  <c r="S32" s="1"/>
  <c r="K32"/>
  <c r="H32" s="1"/>
  <c r="R32"/>
  <c r="T32" s="1"/>
  <c r="I32"/>
  <c r="Q77"/>
  <c r="S77" s="1"/>
  <c r="K77"/>
  <c r="H77" s="1"/>
  <c r="R77"/>
  <c r="T77" s="1"/>
  <c r="I77"/>
  <c r="Q78"/>
  <c r="S78" s="1"/>
  <c r="K78"/>
  <c r="H78" s="1"/>
  <c r="R78"/>
  <c r="T78" s="1"/>
  <c r="I78"/>
  <c r="Q79"/>
  <c r="S79" s="1"/>
  <c r="K79"/>
  <c r="H79" s="1"/>
  <c r="R79"/>
  <c r="T79" s="1"/>
  <c r="I79"/>
  <c r="Q80"/>
  <c r="S80" s="1"/>
  <c r="K80"/>
  <c r="H80" s="1"/>
  <c r="R80"/>
  <c r="T80" s="1"/>
  <c r="I80"/>
  <c r="Q81"/>
  <c r="S81" s="1"/>
  <c r="K81"/>
  <c r="H81" s="1"/>
  <c r="R81"/>
  <c r="T81" s="1"/>
  <c r="I81"/>
  <c r="Q82"/>
  <c r="S82" s="1"/>
  <c r="K82"/>
  <c r="H82" s="1"/>
  <c r="R82"/>
  <c r="T82" s="1"/>
  <c r="I82"/>
  <c r="R83"/>
  <c r="T83" s="1"/>
  <c r="Q83"/>
  <c r="S83" s="1"/>
  <c r="K83"/>
  <c r="H83" s="1"/>
  <c r="I83"/>
  <c r="P13"/>
  <c r="P14"/>
  <c r="P20"/>
  <c r="P10"/>
  <c r="P11"/>
  <c r="P12"/>
  <c r="P15"/>
  <c r="P16"/>
  <c r="P17"/>
  <c r="P18"/>
  <c r="P19"/>
  <c r="P21"/>
  <c r="P22"/>
  <c r="P23"/>
  <c r="P24"/>
  <c r="P25"/>
  <c r="P26"/>
  <c r="P27"/>
  <c r="P28"/>
  <c r="P29"/>
  <c r="P30"/>
  <c r="P31"/>
  <c r="P66"/>
  <c r="P67"/>
  <c r="P68"/>
  <c r="P69"/>
  <c r="P70"/>
  <c r="P71"/>
  <c r="P72"/>
  <c r="P73"/>
  <c r="P74"/>
  <c r="P75"/>
  <c r="P76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32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V82"/>
  <c r="V78"/>
  <c r="R84"/>
  <c r="T84" s="1"/>
  <c r="Q84"/>
  <c r="S84" s="1"/>
  <c r="K84"/>
  <c r="H84" s="1"/>
  <c r="I84"/>
  <c r="R85"/>
  <c r="T85" s="1"/>
  <c r="Q85"/>
  <c r="S85" s="1"/>
  <c r="K85"/>
  <c r="H85" s="1"/>
  <c r="I85"/>
  <c r="R86"/>
  <c r="T86" s="1"/>
  <c r="Q86"/>
  <c r="S86" s="1"/>
  <c r="K86"/>
  <c r="H86" s="1"/>
  <c r="I86"/>
  <c r="R87"/>
  <c r="T87" s="1"/>
  <c r="Q87"/>
  <c r="S87" s="1"/>
  <c r="K87"/>
  <c r="H87" s="1"/>
  <c r="I87"/>
  <c r="R88"/>
  <c r="T88" s="1"/>
  <c r="Q88"/>
  <c r="S88" s="1"/>
  <c r="K88"/>
  <c r="H88" s="1"/>
  <c r="I88"/>
  <c r="R89"/>
  <c r="T89" s="1"/>
  <c r="Q89"/>
  <c r="S89" s="1"/>
  <c r="K89"/>
  <c r="H89" s="1"/>
  <c r="I89"/>
  <c r="R90"/>
  <c r="T90" s="1"/>
  <c r="Q90"/>
  <c r="S90" s="1"/>
  <c r="K90"/>
  <c r="H90" s="1"/>
  <c r="I90"/>
  <c r="R91"/>
  <c r="T91" s="1"/>
  <c r="Q91"/>
  <c r="S91" s="1"/>
  <c r="K91"/>
  <c r="H91" s="1"/>
  <c r="I91"/>
  <c r="R92"/>
  <c r="T92" s="1"/>
  <c r="Q92"/>
  <c r="S92" s="1"/>
  <c r="K92"/>
  <c r="H92" s="1"/>
  <c r="I92"/>
  <c r="R93"/>
  <c r="T93" s="1"/>
  <c r="Q93"/>
  <c r="S93" s="1"/>
  <c r="K93"/>
  <c r="H93" s="1"/>
  <c r="I93"/>
  <c r="R94"/>
  <c r="T94" s="1"/>
  <c r="Q94"/>
  <c r="S94" s="1"/>
  <c r="K94"/>
  <c r="H94" s="1"/>
  <c r="I94"/>
  <c r="R95"/>
  <c r="T95" s="1"/>
  <c r="Q95"/>
  <c r="S95" s="1"/>
  <c r="K95"/>
  <c r="H95" s="1"/>
  <c r="I95"/>
  <c r="R96"/>
  <c r="T96" s="1"/>
  <c r="Q96"/>
  <c r="S96" s="1"/>
  <c r="K96"/>
  <c r="H96" s="1"/>
  <c r="I96"/>
  <c r="R97"/>
  <c r="T97" s="1"/>
  <c r="Q97"/>
  <c r="S97" s="1"/>
  <c r="K97"/>
  <c r="H97" s="1"/>
  <c r="I97"/>
  <c r="R98"/>
  <c r="T98" s="1"/>
  <c r="Q98"/>
  <c r="S98" s="1"/>
  <c r="K98"/>
  <c r="H98" s="1"/>
  <c r="I98"/>
  <c r="R99"/>
  <c r="T99" s="1"/>
  <c r="Q99"/>
  <c r="S99" s="1"/>
  <c r="K99"/>
  <c r="H99" s="1"/>
  <c r="I99"/>
  <c r="R100"/>
  <c r="T100" s="1"/>
  <c r="Q100"/>
  <c r="S100" s="1"/>
  <c r="K100"/>
  <c r="H100" s="1"/>
  <c r="I100"/>
  <c r="R101"/>
  <c r="T101" s="1"/>
  <c r="Q101"/>
  <c r="S101" s="1"/>
  <c r="K101"/>
  <c r="H101" s="1"/>
  <c r="I101"/>
  <c r="R102"/>
  <c r="T102" s="1"/>
  <c r="Q102"/>
  <c r="S102" s="1"/>
  <c r="K102"/>
  <c r="H102" s="1"/>
  <c r="I102"/>
  <c r="R103"/>
  <c r="T103" s="1"/>
  <c r="Q103"/>
  <c r="S103" s="1"/>
  <c r="K103"/>
  <c r="H103" s="1"/>
  <c r="I103"/>
  <c r="R104"/>
  <c r="T104" s="1"/>
  <c r="Q104"/>
  <c r="S104" s="1"/>
  <c r="K104"/>
  <c r="H104" s="1"/>
  <c r="I104"/>
  <c r="R105"/>
  <c r="T105" s="1"/>
  <c r="Q105"/>
  <c r="S105" s="1"/>
  <c r="K105"/>
  <c r="H105" s="1"/>
  <c r="I105"/>
  <c r="R106"/>
  <c r="T106" s="1"/>
  <c r="Q106"/>
  <c r="S106" s="1"/>
  <c r="K106"/>
  <c r="H106" s="1"/>
  <c r="I106"/>
  <c r="R107"/>
  <c r="T107" s="1"/>
  <c r="Q107"/>
  <c r="S107" s="1"/>
  <c r="K107"/>
  <c r="H107" s="1"/>
  <c r="I107"/>
  <c r="R108"/>
  <c r="T108" s="1"/>
  <c r="K108"/>
  <c r="H108" s="1"/>
  <c r="Q108"/>
  <c r="S108" s="1"/>
  <c r="I108"/>
  <c r="R132"/>
  <c r="T132" s="1"/>
  <c r="K132"/>
  <c r="H132" s="1"/>
  <c r="Q132"/>
  <c r="S132" s="1"/>
  <c r="I132"/>
  <c r="J132" s="1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V131"/>
  <c r="V127"/>
  <c r="V123"/>
  <c r="V119"/>
  <c r="V115"/>
  <c r="V111"/>
  <c r="V108"/>
  <c r="V104"/>
  <c r="V100"/>
  <c r="V96"/>
  <c r="V92"/>
  <c r="V88"/>
  <c r="V84"/>
  <c r="V80"/>
  <c r="P13" i="9"/>
  <c r="P14"/>
  <c r="P20"/>
  <c r="P10"/>
  <c r="P11"/>
  <c r="P12"/>
  <c r="P15"/>
  <c r="P16"/>
  <c r="P17"/>
  <c r="P18"/>
  <c r="P19"/>
  <c r="P21"/>
  <c r="P22"/>
  <c r="P23"/>
  <c r="P24"/>
  <c r="P25"/>
  <c r="P26"/>
  <c r="P27"/>
  <c r="P66"/>
  <c r="P67"/>
  <c r="P68"/>
  <c r="P69"/>
  <c r="P70"/>
  <c r="P71"/>
  <c r="P72"/>
  <c r="P73"/>
  <c r="P74"/>
  <c r="P75"/>
  <c r="P76"/>
  <c r="P85" i="14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K20" i="15"/>
  <c r="I20"/>
  <c r="V20"/>
  <c r="I10"/>
  <c r="J10" s="1"/>
  <c r="X9"/>
  <c r="K15"/>
  <c r="I15"/>
  <c r="J15" s="1"/>
  <c r="K16"/>
  <c r="H16" s="1"/>
  <c r="I16"/>
  <c r="J16" s="1"/>
  <c r="K17"/>
  <c r="H17" s="1"/>
  <c r="I17"/>
  <c r="K18"/>
  <c r="H18" s="1"/>
  <c r="I18"/>
  <c r="V18"/>
  <c r="K19"/>
  <c r="H19" s="1"/>
  <c r="I19"/>
  <c r="V19"/>
  <c r="Q21"/>
  <c r="K21"/>
  <c r="H21" s="1"/>
  <c r="V21"/>
  <c r="I21"/>
  <c r="Q22"/>
  <c r="S22" s="1"/>
  <c r="K22"/>
  <c r="H22" s="1"/>
  <c r="R22"/>
  <c r="T22" s="1"/>
  <c r="I22"/>
  <c r="V22"/>
  <c r="Q23"/>
  <c r="S23" s="1"/>
  <c r="K23"/>
  <c r="H23" s="1"/>
  <c r="R23"/>
  <c r="T23" s="1"/>
  <c r="I23"/>
  <c r="V23"/>
  <c r="Q24"/>
  <c r="S24" s="1"/>
  <c r="K24"/>
  <c r="H24" s="1"/>
  <c r="R24"/>
  <c r="T24" s="1"/>
  <c r="I24"/>
  <c r="V24"/>
  <c r="Q25"/>
  <c r="S25" s="1"/>
  <c r="K25"/>
  <c r="H25" s="1"/>
  <c r="R25"/>
  <c r="I25"/>
  <c r="V25"/>
  <c r="Q26"/>
  <c r="S26" s="1"/>
  <c r="K26"/>
  <c r="H26" s="1"/>
  <c r="R26"/>
  <c r="T26" s="1"/>
  <c r="I26"/>
  <c r="V26"/>
  <c r="Q27"/>
  <c r="S27" s="1"/>
  <c r="K27"/>
  <c r="H27" s="1"/>
  <c r="R27"/>
  <c r="T27" s="1"/>
  <c r="I27"/>
  <c r="V27"/>
  <c r="Q28"/>
  <c r="S28" s="1"/>
  <c r="K28"/>
  <c r="H28" s="1"/>
  <c r="R28"/>
  <c r="T28" s="1"/>
  <c r="I28"/>
  <c r="V28"/>
  <c r="Q29"/>
  <c r="S29" s="1"/>
  <c r="K29"/>
  <c r="H29" s="1"/>
  <c r="R29"/>
  <c r="T29" s="1"/>
  <c r="I29"/>
  <c r="V29"/>
  <c r="Q30"/>
  <c r="S30" s="1"/>
  <c r="K30"/>
  <c r="H30" s="1"/>
  <c r="R30"/>
  <c r="T30" s="1"/>
  <c r="I30"/>
  <c r="V30"/>
  <c r="Q31"/>
  <c r="S31" s="1"/>
  <c r="K31"/>
  <c r="H31" s="1"/>
  <c r="R31"/>
  <c r="T31" s="1"/>
  <c r="I31"/>
  <c r="V31"/>
  <c r="R33"/>
  <c r="T33" s="1"/>
  <c r="Q33"/>
  <c r="S33" s="1"/>
  <c r="K33"/>
  <c r="H33" s="1"/>
  <c r="I33"/>
  <c r="V33"/>
  <c r="R34"/>
  <c r="T34" s="1"/>
  <c r="Q34"/>
  <c r="S34" s="1"/>
  <c r="K34"/>
  <c r="H34" s="1"/>
  <c r="I34"/>
  <c r="V34"/>
  <c r="R35"/>
  <c r="T35" s="1"/>
  <c r="Q35"/>
  <c r="S35" s="1"/>
  <c r="K35"/>
  <c r="H35" s="1"/>
  <c r="I35"/>
  <c r="V35"/>
  <c r="R36"/>
  <c r="T36" s="1"/>
  <c r="Q36"/>
  <c r="S36" s="1"/>
  <c r="K36"/>
  <c r="H36" s="1"/>
  <c r="I36"/>
  <c r="V36"/>
  <c r="R37"/>
  <c r="T37" s="1"/>
  <c r="Q37"/>
  <c r="S37" s="1"/>
  <c r="K37"/>
  <c r="H37" s="1"/>
  <c r="I37"/>
  <c r="V37"/>
  <c r="R38"/>
  <c r="T38" s="1"/>
  <c r="Q38"/>
  <c r="S38" s="1"/>
  <c r="K38"/>
  <c r="H38" s="1"/>
  <c r="I38"/>
  <c r="V38"/>
  <c r="R39"/>
  <c r="T39" s="1"/>
  <c r="Q39"/>
  <c r="S39" s="1"/>
  <c r="K39"/>
  <c r="H39" s="1"/>
  <c r="I39"/>
  <c r="V39"/>
  <c r="R40"/>
  <c r="T40" s="1"/>
  <c r="Q40"/>
  <c r="S40" s="1"/>
  <c r="K40"/>
  <c r="H40" s="1"/>
  <c r="I40"/>
  <c r="V40"/>
  <c r="R41"/>
  <c r="T41" s="1"/>
  <c r="Q41"/>
  <c r="S41" s="1"/>
  <c r="K41"/>
  <c r="H41" s="1"/>
  <c r="I41"/>
  <c r="V41"/>
  <c r="R42"/>
  <c r="T42" s="1"/>
  <c r="Q42"/>
  <c r="S42" s="1"/>
  <c r="K42"/>
  <c r="H42" s="1"/>
  <c r="I42"/>
  <c r="V42"/>
  <c r="R43"/>
  <c r="T43" s="1"/>
  <c r="Q43"/>
  <c r="S43" s="1"/>
  <c r="K43"/>
  <c r="H43" s="1"/>
  <c r="I43"/>
  <c r="V43"/>
  <c r="R44"/>
  <c r="T44" s="1"/>
  <c r="Q44"/>
  <c r="S44" s="1"/>
  <c r="K44"/>
  <c r="H44" s="1"/>
  <c r="I44"/>
  <c r="V44"/>
  <c r="R45"/>
  <c r="T45" s="1"/>
  <c r="Q45"/>
  <c r="S45" s="1"/>
  <c r="K45"/>
  <c r="H45" s="1"/>
  <c r="I45"/>
  <c r="V45"/>
  <c r="R46"/>
  <c r="T46" s="1"/>
  <c r="Q46"/>
  <c r="S46" s="1"/>
  <c r="K46"/>
  <c r="H46" s="1"/>
  <c r="I46"/>
  <c r="V46"/>
  <c r="R47"/>
  <c r="T47" s="1"/>
  <c r="Q47"/>
  <c r="S47" s="1"/>
  <c r="K47"/>
  <c r="H47" s="1"/>
  <c r="I47"/>
  <c r="V47"/>
  <c r="R48"/>
  <c r="T48" s="1"/>
  <c r="Q48"/>
  <c r="S48" s="1"/>
  <c r="K48"/>
  <c r="H48" s="1"/>
  <c r="I48"/>
  <c r="V48"/>
  <c r="R49"/>
  <c r="T49" s="1"/>
  <c r="Q49"/>
  <c r="S49" s="1"/>
  <c r="K49"/>
  <c r="H49" s="1"/>
  <c r="I49"/>
  <c r="V49"/>
  <c r="R50"/>
  <c r="T50" s="1"/>
  <c r="Q50"/>
  <c r="S50" s="1"/>
  <c r="K50"/>
  <c r="H50" s="1"/>
  <c r="I50"/>
  <c r="V50"/>
  <c r="R51"/>
  <c r="T51" s="1"/>
  <c r="Q51"/>
  <c r="S51" s="1"/>
  <c r="K51"/>
  <c r="H51" s="1"/>
  <c r="I51"/>
  <c r="V51"/>
  <c r="R52"/>
  <c r="T52" s="1"/>
  <c r="Q52"/>
  <c r="S52" s="1"/>
  <c r="K52"/>
  <c r="H52" s="1"/>
  <c r="I52"/>
  <c r="V52"/>
  <c r="R53"/>
  <c r="T53" s="1"/>
  <c r="Q53"/>
  <c r="S53" s="1"/>
  <c r="K53"/>
  <c r="I53"/>
  <c r="V53"/>
  <c r="R54"/>
  <c r="T54" s="1"/>
  <c r="Q54"/>
  <c r="S54" s="1"/>
  <c r="K54"/>
  <c r="I54"/>
  <c r="V54"/>
  <c r="R55"/>
  <c r="T55" s="1"/>
  <c r="Q55"/>
  <c r="S55" s="1"/>
  <c r="K55"/>
  <c r="I55"/>
  <c r="V55"/>
  <c r="R56"/>
  <c r="T56" s="1"/>
  <c r="Q56"/>
  <c r="S56" s="1"/>
  <c r="K56"/>
  <c r="I56"/>
  <c r="V56"/>
  <c r="R57"/>
  <c r="T57" s="1"/>
  <c r="Q57"/>
  <c r="S57" s="1"/>
  <c r="K57"/>
  <c r="H57" s="1"/>
  <c r="I57"/>
  <c r="V57"/>
  <c r="R58"/>
  <c r="T58" s="1"/>
  <c r="Q58"/>
  <c r="S58" s="1"/>
  <c r="K58"/>
  <c r="H58" s="1"/>
  <c r="I58"/>
  <c r="V58"/>
  <c r="R59"/>
  <c r="T59" s="1"/>
  <c r="Q59"/>
  <c r="S59" s="1"/>
  <c r="K59"/>
  <c r="H59" s="1"/>
  <c r="I59"/>
  <c r="V59"/>
  <c r="R60"/>
  <c r="T60" s="1"/>
  <c r="Q60"/>
  <c r="S60" s="1"/>
  <c r="K60"/>
  <c r="H60" s="1"/>
  <c r="I60"/>
  <c r="V60"/>
  <c r="R61"/>
  <c r="T61" s="1"/>
  <c r="Q61"/>
  <c r="S61" s="1"/>
  <c r="K61"/>
  <c r="H61" s="1"/>
  <c r="I61"/>
  <c r="V61"/>
  <c r="R62"/>
  <c r="T62" s="1"/>
  <c r="Q62"/>
  <c r="S62" s="1"/>
  <c r="K62"/>
  <c r="H62" s="1"/>
  <c r="I62"/>
  <c r="V62"/>
  <c r="R63"/>
  <c r="T63" s="1"/>
  <c r="Q63"/>
  <c r="S63" s="1"/>
  <c r="K63"/>
  <c r="H63" s="1"/>
  <c r="I63"/>
  <c r="V63"/>
  <c r="R64"/>
  <c r="T64" s="1"/>
  <c r="Q64"/>
  <c r="S64" s="1"/>
  <c r="K64"/>
  <c r="H64" s="1"/>
  <c r="I64"/>
  <c r="V64"/>
  <c r="R65"/>
  <c r="T65" s="1"/>
  <c r="Q65"/>
  <c r="S65" s="1"/>
  <c r="K65"/>
  <c r="H65" s="1"/>
  <c r="I65"/>
  <c r="V65"/>
  <c r="R77"/>
  <c r="T77" s="1"/>
  <c r="Q77"/>
  <c r="S77" s="1"/>
  <c r="K77"/>
  <c r="H77" s="1"/>
  <c r="I77"/>
  <c r="V77"/>
  <c r="R78"/>
  <c r="T78" s="1"/>
  <c r="Q78"/>
  <c r="S78" s="1"/>
  <c r="K78"/>
  <c r="H78" s="1"/>
  <c r="I78"/>
  <c r="V78"/>
  <c r="R79"/>
  <c r="T79" s="1"/>
  <c r="Q79"/>
  <c r="S79" s="1"/>
  <c r="K79"/>
  <c r="H79" s="1"/>
  <c r="I79"/>
  <c r="V79"/>
  <c r="R80"/>
  <c r="T80" s="1"/>
  <c r="Q80"/>
  <c r="S80" s="1"/>
  <c r="K80"/>
  <c r="H80" s="1"/>
  <c r="I80"/>
  <c r="V80"/>
  <c r="R81"/>
  <c r="T81" s="1"/>
  <c r="Q81"/>
  <c r="S81" s="1"/>
  <c r="K81"/>
  <c r="H81" s="1"/>
  <c r="I81"/>
  <c r="V81"/>
  <c r="R82"/>
  <c r="T82" s="1"/>
  <c r="Q82"/>
  <c r="S82" s="1"/>
  <c r="K82"/>
  <c r="H82" s="1"/>
  <c r="I82"/>
  <c r="V82"/>
  <c r="Q66"/>
  <c r="S66" s="1"/>
  <c r="K66"/>
  <c r="H66" s="1"/>
  <c r="R66"/>
  <c r="T66" s="1"/>
  <c r="I66"/>
  <c r="V66"/>
  <c r="Q67"/>
  <c r="S67" s="1"/>
  <c r="K67"/>
  <c r="H67" s="1"/>
  <c r="R67"/>
  <c r="T67" s="1"/>
  <c r="I67"/>
  <c r="V67"/>
  <c r="Q68"/>
  <c r="S68" s="1"/>
  <c r="K68"/>
  <c r="H68" s="1"/>
  <c r="R68"/>
  <c r="T68" s="1"/>
  <c r="I68"/>
  <c r="V68"/>
  <c r="Q69"/>
  <c r="S69" s="1"/>
  <c r="K69"/>
  <c r="H69" s="1"/>
  <c r="R69"/>
  <c r="T69" s="1"/>
  <c r="I69"/>
  <c r="V69"/>
  <c r="Q70"/>
  <c r="S70" s="1"/>
  <c r="K70"/>
  <c r="H70" s="1"/>
  <c r="R70"/>
  <c r="T70" s="1"/>
  <c r="I70"/>
  <c r="V70"/>
  <c r="Q71"/>
  <c r="S71" s="1"/>
  <c r="K71"/>
  <c r="H71" s="1"/>
  <c r="R71"/>
  <c r="T71" s="1"/>
  <c r="I71"/>
  <c r="V71"/>
  <c r="Q72"/>
  <c r="S72" s="1"/>
  <c r="K72"/>
  <c r="H72" s="1"/>
  <c r="R72"/>
  <c r="T72" s="1"/>
  <c r="I72"/>
  <c r="V72"/>
  <c r="Q73"/>
  <c r="S73" s="1"/>
  <c r="K73"/>
  <c r="H73" s="1"/>
  <c r="R73"/>
  <c r="T73" s="1"/>
  <c r="I73"/>
  <c r="V73"/>
  <c r="Q74"/>
  <c r="S74" s="1"/>
  <c r="K74"/>
  <c r="H74" s="1"/>
  <c r="R74"/>
  <c r="T74" s="1"/>
  <c r="I74"/>
  <c r="V74"/>
  <c r="Q75"/>
  <c r="S75" s="1"/>
  <c r="K75"/>
  <c r="H75" s="1"/>
  <c r="R75"/>
  <c r="T75" s="1"/>
  <c r="I75"/>
  <c r="V75"/>
  <c r="Q76"/>
  <c r="S76" s="1"/>
  <c r="K76"/>
  <c r="H76" s="1"/>
  <c r="R76"/>
  <c r="T76" s="1"/>
  <c r="I76"/>
  <c r="V76"/>
  <c r="L84"/>
  <c r="J84"/>
  <c r="R132"/>
  <c r="T132" s="1"/>
  <c r="K132"/>
  <c r="H132" s="1"/>
  <c r="Q132"/>
  <c r="S132" s="1"/>
  <c r="I132"/>
  <c r="J132" s="1"/>
  <c r="Q109"/>
  <c r="S109" s="1"/>
  <c r="R109"/>
  <c r="T109" s="1"/>
  <c r="K109"/>
  <c r="H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P13"/>
  <c r="P14"/>
  <c r="P20"/>
  <c r="P10"/>
  <c r="P11"/>
  <c r="P12"/>
  <c r="P15"/>
  <c r="P16"/>
  <c r="P17"/>
  <c r="P18"/>
  <c r="P19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V129"/>
  <c r="V125"/>
  <c r="V121"/>
  <c r="V117"/>
  <c r="V113"/>
  <c r="V109"/>
  <c r="Q32"/>
  <c r="S32" s="1"/>
  <c r="K32"/>
  <c r="H32" s="1"/>
  <c r="R32"/>
  <c r="T32" s="1"/>
  <c r="I32"/>
  <c r="R85"/>
  <c r="T85" s="1"/>
  <c r="Q85"/>
  <c r="S85" s="1"/>
  <c r="K85"/>
  <c r="H85" s="1"/>
  <c r="I85"/>
  <c r="R86"/>
  <c r="T86" s="1"/>
  <c r="Q86"/>
  <c r="S86" s="1"/>
  <c r="K86"/>
  <c r="H86" s="1"/>
  <c r="I86"/>
  <c r="R87"/>
  <c r="T87" s="1"/>
  <c r="Q87"/>
  <c r="S87" s="1"/>
  <c r="K87"/>
  <c r="H87" s="1"/>
  <c r="I87"/>
  <c r="R88"/>
  <c r="T88" s="1"/>
  <c r="Q88"/>
  <c r="S88" s="1"/>
  <c r="K88"/>
  <c r="H88" s="1"/>
  <c r="I88"/>
  <c r="R89"/>
  <c r="T89" s="1"/>
  <c r="Q89"/>
  <c r="S89" s="1"/>
  <c r="K89"/>
  <c r="H89" s="1"/>
  <c r="I89"/>
  <c r="R90"/>
  <c r="T90" s="1"/>
  <c r="Q90"/>
  <c r="S90" s="1"/>
  <c r="K90"/>
  <c r="H90" s="1"/>
  <c r="I90"/>
  <c r="R91"/>
  <c r="T91" s="1"/>
  <c r="Q91"/>
  <c r="S91" s="1"/>
  <c r="K91"/>
  <c r="H91" s="1"/>
  <c r="I91"/>
  <c r="R92"/>
  <c r="T92" s="1"/>
  <c r="Q92"/>
  <c r="S92" s="1"/>
  <c r="K92"/>
  <c r="H92" s="1"/>
  <c r="I92"/>
  <c r="R93"/>
  <c r="T93" s="1"/>
  <c r="Q93"/>
  <c r="S93" s="1"/>
  <c r="K93"/>
  <c r="H93" s="1"/>
  <c r="I93"/>
  <c r="R94"/>
  <c r="T94" s="1"/>
  <c r="Q94"/>
  <c r="S94" s="1"/>
  <c r="K94"/>
  <c r="H94" s="1"/>
  <c r="I94"/>
  <c r="R95"/>
  <c r="T95" s="1"/>
  <c r="Q95"/>
  <c r="S95" s="1"/>
  <c r="K95"/>
  <c r="H95" s="1"/>
  <c r="I95"/>
  <c r="R96"/>
  <c r="T96" s="1"/>
  <c r="Q96"/>
  <c r="S96" s="1"/>
  <c r="K96"/>
  <c r="H96" s="1"/>
  <c r="I96"/>
  <c r="R97"/>
  <c r="T97" s="1"/>
  <c r="Q97"/>
  <c r="S97" s="1"/>
  <c r="K97"/>
  <c r="H97" s="1"/>
  <c r="I97"/>
  <c r="R98"/>
  <c r="T98" s="1"/>
  <c r="Q98"/>
  <c r="S98" s="1"/>
  <c r="K98"/>
  <c r="H98" s="1"/>
  <c r="I98"/>
  <c r="R99"/>
  <c r="T99" s="1"/>
  <c r="Q99"/>
  <c r="S99" s="1"/>
  <c r="K99"/>
  <c r="H99" s="1"/>
  <c r="I99"/>
  <c r="R100"/>
  <c r="T100" s="1"/>
  <c r="Q100"/>
  <c r="S100" s="1"/>
  <c r="K100"/>
  <c r="H100" s="1"/>
  <c r="I100"/>
  <c r="R101"/>
  <c r="T101" s="1"/>
  <c r="Q101"/>
  <c r="S101" s="1"/>
  <c r="K101"/>
  <c r="H101" s="1"/>
  <c r="I101"/>
  <c r="R102"/>
  <c r="T102" s="1"/>
  <c r="Q102"/>
  <c r="S102" s="1"/>
  <c r="K102"/>
  <c r="H102" s="1"/>
  <c r="I102"/>
  <c r="R103"/>
  <c r="T103" s="1"/>
  <c r="Q103"/>
  <c r="S103" s="1"/>
  <c r="K103"/>
  <c r="H103" s="1"/>
  <c r="I103"/>
  <c r="R104"/>
  <c r="T104" s="1"/>
  <c r="Q104"/>
  <c r="S104" s="1"/>
  <c r="K104"/>
  <c r="H104" s="1"/>
  <c r="I104"/>
  <c r="R105"/>
  <c r="T105" s="1"/>
  <c r="Q105"/>
  <c r="S105" s="1"/>
  <c r="K105"/>
  <c r="H105" s="1"/>
  <c r="I105"/>
  <c r="R106"/>
  <c r="T106" s="1"/>
  <c r="Q106"/>
  <c r="S106" s="1"/>
  <c r="K106"/>
  <c r="H106" s="1"/>
  <c r="I106"/>
  <c r="R107"/>
  <c r="T107" s="1"/>
  <c r="Q107"/>
  <c r="S107" s="1"/>
  <c r="K107"/>
  <c r="H107" s="1"/>
  <c r="I107"/>
  <c r="R83"/>
  <c r="T83" s="1"/>
  <c r="Q83"/>
  <c r="S83" s="1"/>
  <c r="K83"/>
  <c r="H83" s="1"/>
  <c r="I83"/>
  <c r="L108"/>
  <c r="J108"/>
  <c r="P66"/>
  <c r="P67"/>
  <c r="P68"/>
  <c r="P69"/>
  <c r="P70"/>
  <c r="P71"/>
  <c r="P72"/>
  <c r="P73"/>
  <c r="P74"/>
  <c r="P75"/>
  <c r="P76"/>
  <c r="P132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V131"/>
  <c r="V127"/>
  <c r="V123"/>
  <c r="V119"/>
  <c r="V115"/>
  <c r="V111"/>
  <c r="V104"/>
  <c r="V100"/>
  <c r="V96"/>
  <c r="V92"/>
  <c r="V88"/>
  <c r="V32"/>
  <c r="P79" i="10"/>
  <c r="P80"/>
  <c r="P81"/>
  <c r="P82"/>
  <c r="X9" i="14"/>
  <c r="I10"/>
  <c r="J10" s="1"/>
  <c r="K16"/>
  <c r="H16" s="1"/>
  <c r="I16"/>
  <c r="J16" s="1"/>
  <c r="K18"/>
  <c r="H18" s="1"/>
  <c r="I18"/>
  <c r="V18"/>
  <c r="K19"/>
  <c r="H19" s="1"/>
  <c r="I19"/>
  <c r="V19"/>
  <c r="R22"/>
  <c r="T22" s="1"/>
  <c r="Q22"/>
  <c r="S22" s="1"/>
  <c r="K22"/>
  <c r="H22" s="1"/>
  <c r="I22"/>
  <c r="V22"/>
  <c r="R25"/>
  <c r="Q25"/>
  <c r="S25" s="1"/>
  <c r="K25"/>
  <c r="H25" s="1"/>
  <c r="I25"/>
  <c r="V25"/>
  <c r="R26"/>
  <c r="T26" s="1"/>
  <c r="Q26"/>
  <c r="S26" s="1"/>
  <c r="K26"/>
  <c r="H26" s="1"/>
  <c r="I26"/>
  <c r="V26"/>
  <c r="R29"/>
  <c r="T29" s="1"/>
  <c r="Q29"/>
  <c r="S29" s="1"/>
  <c r="K29"/>
  <c r="H29" s="1"/>
  <c r="I29"/>
  <c r="V29"/>
  <c r="R30"/>
  <c r="T30" s="1"/>
  <c r="Q30"/>
  <c r="S30" s="1"/>
  <c r="K30"/>
  <c r="H30" s="1"/>
  <c r="I30"/>
  <c r="V30"/>
  <c r="K20"/>
  <c r="I20"/>
  <c r="V20"/>
  <c r="R35"/>
  <c r="T35" s="1"/>
  <c r="Q35"/>
  <c r="S35" s="1"/>
  <c r="K35"/>
  <c r="H35" s="1"/>
  <c r="I35"/>
  <c r="V35"/>
  <c r="R39"/>
  <c r="T39" s="1"/>
  <c r="Q39"/>
  <c r="S39" s="1"/>
  <c r="K39"/>
  <c r="H39" s="1"/>
  <c r="I39"/>
  <c r="V39"/>
  <c r="R62"/>
  <c r="T62" s="1"/>
  <c r="Q62"/>
  <c r="S62" s="1"/>
  <c r="K62"/>
  <c r="H62" s="1"/>
  <c r="I62"/>
  <c r="R58"/>
  <c r="T58" s="1"/>
  <c r="Q58"/>
  <c r="S58" s="1"/>
  <c r="K58"/>
  <c r="H58" s="1"/>
  <c r="I58"/>
  <c r="R54"/>
  <c r="T54" s="1"/>
  <c r="Q54"/>
  <c r="S54" s="1"/>
  <c r="K54"/>
  <c r="I54"/>
  <c r="R50"/>
  <c r="T50" s="1"/>
  <c r="Q50"/>
  <c r="S50" s="1"/>
  <c r="K50"/>
  <c r="H50" s="1"/>
  <c r="I50"/>
  <c r="R46"/>
  <c r="T46" s="1"/>
  <c r="Q46"/>
  <c r="S46" s="1"/>
  <c r="K46"/>
  <c r="H46" s="1"/>
  <c r="I46"/>
  <c r="R42"/>
  <c r="T42" s="1"/>
  <c r="Q42"/>
  <c r="S42" s="1"/>
  <c r="K42"/>
  <c r="H42" s="1"/>
  <c r="I42"/>
  <c r="R38"/>
  <c r="T38" s="1"/>
  <c r="Q38"/>
  <c r="S38" s="1"/>
  <c r="K38"/>
  <c r="H38" s="1"/>
  <c r="I38"/>
  <c r="R34"/>
  <c r="T34" s="1"/>
  <c r="Q34"/>
  <c r="S34" s="1"/>
  <c r="K34"/>
  <c r="H34" s="1"/>
  <c r="I34"/>
  <c r="Q76"/>
  <c r="S76" s="1"/>
  <c r="K76"/>
  <c r="H76" s="1"/>
  <c r="R76"/>
  <c r="T76" s="1"/>
  <c r="I76"/>
  <c r="Q72"/>
  <c r="S72" s="1"/>
  <c r="K72"/>
  <c r="H72" s="1"/>
  <c r="R72"/>
  <c r="T72" s="1"/>
  <c r="I72"/>
  <c r="Q68"/>
  <c r="S68" s="1"/>
  <c r="K68"/>
  <c r="H68" s="1"/>
  <c r="R68"/>
  <c r="T68" s="1"/>
  <c r="I68"/>
  <c r="K15"/>
  <c r="I15"/>
  <c r="J15" s="1"/>
  <c r="K17"/>
  <c r="H17" s="1"/>
  <c r="I17"/>
  <c r="R23"/>
  <c r="T23" s="1"/>
  <c r="Q23"/>
  <c r="S23" s="1"/>
  <c r="K23"/>
  <c r="H23" s="1"/>
  <c r="I23"/>
  <c r="R27"/>
  <c r="T27" s="1"/>
  <c r="Q27"/>
  <c r="S27" s="1"/>
  <c r="K27"/>
  <c r="H27" s="1"/>
  <c r="I27"/>
  <c r="R31"/>
  <c r="T31" s="1"/>
  <c r="Q31"/>
  <c r="S31" s="1"/>
  <c r="K31"/>
  <c r="H31" s="1"/>
  <c r="I31"/>
  <c r="R65"/>
  <c r="T65" s="1"/>
  <c r="Q65"/>
  <c r="S65" s="1"/>
  <c r="K65"/>
  <c r="H65" s="1"/>
  <c r="I65"/>
  <c r="R61"/>
  <c r="T61" s="1"/>
  <c r="Q61"/>
  <c r="S61" s="1"/>
  <c r="K61"/>
  <c r="H61" s="1"/>
  <c r="I61"/>
  <c r="R57"/>
  <c r="T57" s="1"/>
  <c r="Q57"/>
  <c r="S57" s="1"/>
  <c r="K57"/>
  <c r="H57" s="1"/>
  <c r="I57"/>
  <c r="R53"/>
  <c r="T53" s="1"/>
  <c r="Q53"/>
  <c r="S53" s="1"/>
  <c r="K53"/>
  <c r="I53"/>
  <c r="R49"/>
  <c r="T49" s="1"/>
  <c r="Q49"/>
  <c r="S49" s="1"/>
  <c r="K49"/>
  <c r="H49" s="1"/>
  <c r="I49"/>
  <c r="R45"/>
  <c r="T45" s="1"/>
  <c r="Q45"/>
  <c r="S45" s="1"/>
  <c r="K45"/>
  <c r="H45" s="1"/>
  <c r="I45"/>
  <c r="R41"/>
  <c r="T41" s="1"/>
  <c r="Q41"/>
  <c r="S41" s="1"/>
  <c r="K41"/>
  <c r="H41" s="1"/>
  <c r="I41"/>
  <c r="R37"/>
  <c r="T37" s="1"/>
  <c r="Q37"/>
  <c r="S37" s="1"/>
  <c r="K37"/>
  <c r="H37" s="1"/>
  <c r="I37"/>
  <c r="R33"/>
  <c r="T33" s="1"/>
  <c r="Q33"/>
  <c r="S33" s="1"/>
  <c r="K33"/>
  <c r="H33" s="1"/>
  <c r="I33"/>
  <c r="Q75"/>
  <c r="S75" s="1"/>
  <c r="K75"/>
  <c r="H75" s="1"/>
  <c r="R75"/>
  <c r="T75" s="1"/>
  <c r="I75"/>
  <c r="Q71"/>
  <c r="S71" s="1"/>
  <c r="K71"/>
  <c r="H71" s="1"/>
  <c r="R71"/>
  <c r="T71" s="1"/>
  <c r="I71"/>
  <c r="Q67"/>
  <c r="S67" s="1"/>
  <c r="K67"/>
  <c r="H67" s="1"/>
  <c r="R67"/>
  <c r="T67" s="1"/>
  <c r="I67"/>
  <c r="Q21"/>
  <c r="K21"/>
  <c r="H21" s="1"/>
  <c r="I21"/>
  <c r="R24"/>
  <c r="T24" s="1"/>
  <c r="Q24"/>
  <c r="S24" s="1"/>
  <c r="K24"/>
  <c r="H24" s="1"/>
  <c r="I24"/>
  <c r="R28"/>
  <c r="T28" s="1"/>
  <c r="Q28"/>
  <c r="S28" s="1"/>
  <c r="K28"/>
  <c r="H28" s="1"/>
  <c r="I28"/>
  <c r="R32"/>
  <c r="T32" s="1"/>
  <c r="Q32"/>
  <c r="S32" s="1"/>
  <c r="K32"/>
  <c r="H32" s="1"/>
  <c r="I32"/>
  <c r="R77"/>
  <c r="T77" s="1"/>
  <c r="Q77"/>
  <c r="S77" s="1"/>
  <c r="K77"/>
  <c r="H77" s="1"/>
  <c r="I77"/>
  <c r="R78"/>
  <c r="T78" s="1"/>
  <c r="Q78"/>
  <c r="S78" s="1"/>
  <c r="K78"/>
  <c r="H78" s="1"/>
  <c r="I78"/>
  <c r="R79"/>
  <c r="T79" s="1"/>
  <c r="Q79"/>
  <c r="S79" s="1"/>
  <c r="K79"/>
  <c r="H79" s="1"/>
  <c r="I79"/>
  <c r="R80"/>
  <c r="T80" s="1"/>
  <c r="Q80"/>
  <c r="S80" s="1"/>
  <c r="K80"/>
  <c r="H80" s="1"/>
  <c r="I80"/>
  <c r="R81"/>
  <c r="T81" s="1"/>
  <c r="Q81"/>
  <c r="S81" s="1"/>
  <c r="K81"/>
  <c r="H81" s="1"/>
  <c r="I81"/>
  <c r="R82"/>
  <c r="T82" s="1"/>
  <c r="Q82"/>
  <c r="S82" s="1"/>
  <c r="K82"/>
  <c r="H82" s="1"/>
  <c r="I82"/>
  <c r="R83"/>
  <c r="T83" s="1"/>
  <c r="Q83"/>
  <c r="S83" s="1"/>
  <c r="K83"/>
  <c r="H83" s="1"/>
  <c r="I83"/>
  <c r="R84"/>
  <c r="T84" s="1"/>
  <c r="Q84"/>
  <c r="S84" s="1"/>
  <c r="K84"/>
  <c r="H84" s="1"/>
  <c r="I84"/>
  <c r="R85"/>
  <c r="T85" s="1"/>
  <c r="Q85"/>
  <c r="S85" s="1"/>
  <c r="K85"/>
  <c r="H85" s="1"/>
  <c r="I85"/>
  <c r="R86"/>
  <c r="T86" s="1"/>
  <c r="Q86"/>
  <c r="S86" s="1"/>
  <c r="K86"/>
  <c r="H86" s="1"/>
  <c r="I86"/>
  <c r="R87"/>
  <c r="T87" s="1"/>
  <c r="Q87"/>
  <c r="S87" s="1"/>
  <c r="K87"/>
  <c r="H87" s="1"/>
  <c r="I87"/>
  <c r="R88"/>
  <c r="T88" s="1"/>
  <c r="Q88"/>
  <c r="S88" s="1"/>
  <c r="K88"/>
  <c r="H88" s="1"/>
  <c r="I88"/>
  <c r="R89"/>
  <c r="T89" s="1"/>
  <c r="Q89"/>
  <c r="S89" s="1"/>
  <c r="K89"/>
  <c r="H89" s="1"/>
  <c r="I89"/>
  <c r="R90"/>
  <c r="T90" s="1"/>
  <c r="Q90"/>
  <c r="S90" s="1"/>
  <c r="K90"/>
  <c r="H90" s="1"/>
  <c r="I90"/>
  <c r="R91"/>
  <c r="T91" s="1"/>
  <c r="Q91"/>
  <c r="S91" s="1"/>
  <c r="K91"/>
  <c r="H91" s="1"/>
  <c r="I91"/>
  <c r="R92"/>
  <c r="T92" s="1"/>
  <c r="Q92"/>
  <c r="S92" s="1"/>
  <c r="K92"/>
  <c r="H92" s="1"/>
  <c r="I92"/>
  <c r="R93"/>
  <c r="T93" s="1"/>
  <c r="Q93"/>
  <c r="S93" s="1"/>
  <c r="K93"/>
  <c r="H93" s="1"/>
  <c r="I93"/>
  <c r="R94"/>
  <c r="T94" s="1"/>
  <c r="Q94"/>
  <c r="S94" s="1"/>
  <c r="K94"/>
  <c r="H94" s="1"/>
  <c r="I94"/>
  <c r="R95"/>
  <c r="T95" s="1"/>
  <c r="Q95"/>
  <c r="S95" s="1"/>
  <c r="K95"/>
  <c r="H95" s="1"/>
  <c r="I95"/>
  <c r="R96"/>
  <c r="T96" s="1"/>
  <c r="Q96"/>
  <c r="S96" s="1"/>
  <c r="K96"/>
  <c r="H96" s="1"/>
  <c r="I96"/>
  <c r="R97"/>
  <c r="T97" s="1"/>
  <c r="Q97"/>
  <c r="S97" s="1"/>
  <c r="K97"/>
  <c r="H97" s="1"/>
  <c r="I97"/>
  <c r="R98"/>
  <c r="T98" s="1"/>
  <c r="Q98"/>
  <c r="S98" s="1"/>
  <c r="K98"/>
  <c r="H98" s="1"/>
  <c r="I98"/>
  <c r="R99"/>
  <c r="T99" s="1"/>
  <c r="Q99"/>
  <c r="S99" s="1"/>
  <c r="K99"/>
  <c r="H99" s="1"/>
  <c r="I99"/>
  <c r="R100"/>
  <c r="T100" s="1"/>
  <c r="Q100"/>
  <c r="S100" s="1"/>
  <c r="K100"/>
  <c r="H100" s="1"/>
  <c r="I100"/>
  <c r="R101"/>
  <c r="T101" s="1"/>
  <c r="Q101"/>
  <c r="S101" s="1"/>
  <c r="K101"/>
  <c r="H101" s="1"/>
  <c r="I101"/>
  <c r="R102"/>
  <c r="T102" s="1"/>
  <c r="Q102"/>
  <c r="S102" s="1"/>
  <c r="K102"/>
  <c r="H102" s="1"/>
  <c r="I102"/>
  <c r="R103"/>
  <c r="T103" s="1"/>
  <c r="Q103"/>
  <c r="S103" s="1"/>
  <c r="K103"/>
  <c r="H103" s="1"/>
  <c r="I103"/>
  <c r="R104"/>
  <c r="T104" s="1"/>
  <c r="Q104"/>
  <c r="S104" s="1"/>
  <c r="K104"/>
  <c r="H104" s="1"/>
  <c r="I104"/>
  <c r="R105"/>
  <c r="T105" s="1"/>
  <c r="Q105"/>
  <c r="S105" s="1"/>
  <c r="K105"/>
  <c r="H105" s="1"/>
  <c r="I105"/>
  <c r="R106"/>
  <c r="T106" s="1"/>
  <c r="Q106"/>
  <c r="S106" s="1"/>
  <c r="K106"/>
  <c r="H106" s="1"/>
  <c r="I106"/>
  <c r="R107"/>
  <c r="T107" s="1"/>
  <c r="Q107"/>
  <c r="S107" s="1"/>
  <c r="K107"/>
  <c r="H107" s="1"/>
  <c r="I107"/>
  <c r="R3"/>
  <c r="P108"/>
  <c r="P132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R64"/>
  <c r="T64" s="1"/>
  <c r="Q64"/>
  <c r="S64" s="1"/>
  <c r="K64"/>
  <c r="H64" s="1"/>
  <c r="I64"/>
  <c r="R60"/>
  <c r="T60" s="1"/>
  <c r="Q60"/>
  <c r="S60" s="1"/>
  <c r="K60"/>
  <c r="H60" s="1"/>
  <c r="I60"/>
  <c r="R56"/>
  <c r="T56" s="1"/>
  <c r="Q56"/>
  <c r="S56" s="1"/>
  <c r="K56"/>
  <c r="I56"/>
  <c r="R52"/>
  <c r="T52" s="1"/>
  <c r="Q52"/>
  <c r="S52" s="1"/>
  <c r="K52"/>
  <c r="H52" s="1"/>
  <c r="I52"/>
  <c r="R48"/>
  <c r="T48" s="1"/>
  <c r="Q48"/>
  <c r="S48" s="1"/>
  <c r="K48"/>
  <c r="H48" s="1"/>
  <c r="I48"/>
  <c r="R44"/>
  <c r="T44" s="1"/>
  <c r="Q44"/>
  <c r="S44" s="1"/>
  <c r="K44"/>
  <c r="H44" s="1"/>
  <c r="I44"/>
  <c r="R40"/>
  <c r="T40" s="1"/>
  <c r="Q40"/>
  <c r="S40" s="1"/>
  <c r="K40"/>
  <c r="H40" s="1"/>
  <c r="I40"/>
  <c r="R36"/>
  <c r="T36" s="1"/>
  <c r="Q36"/>
  <c r="S36" s="1"/>
  <c r="K36"/>
  <c r="H36" s="1"/>
  <c r="I36"/>
  <c r="Q74"/>
  <c r="S74" s="1"/>
  <c r="K74"/>
  <c r="H74" s="1"/>
  <c r="R74"/>
  <c r="T74" s="1"/>
  <c r="I74"/>
  <c r="Q70"/>
  <c r="S70" s="1"/>
  <c r="K70"/>
  <c r="H70" s="1"/>
  <c r="R70"/>
  <c r="T70" s="1"/>
  <c r="I70"/>
  <c r="Q66"/>
  <c r="S66" s="1"/>
  <c r="K66"/>
  <c r="H66" s="1"/>
  <c r="R66"/>
  <c r="T66" s="1"/>
  <c r="I66"/>
  <c r="R63"/>
  <c r="T63" s="1"/>
  <c r="Q63"/>
  <c r="S63" s="1"/>
  <c r="K63"/>
  <c r="H63" s="1"/>
  <c r="I63"/>
  <c r="R59"/>
  <c r="T59" s="1"/>
  <c r="Q59"/>
  <c r="S59" s="1"/>
  <c r="K59"/>
  <c r="H59" s="1"/>
  <c r="I59"/>
  <c r="R55"/>
  <c r="T55" s="1"/>
  <c r="Q55"/>
  <c r="S55" s="1"/>
  <c r="K55"/>
  <c r="I55"/>
  <c r="R51"/>
  <c r="T51" s="1"/>
  <c r="Q51"/>
  <c r="S51" s="1"/>
  <c r="K51"/>
  <c r="H51" s="1"/>
  <c r="I51"/>
  <c r="R47"/>
  <c r="T47" s="1"/>
  <c r="Q47"/>
  <c r="S47" s="1"/>
  <c r="K47"/>
  <c r="H47" s="1"/>
  <c r="I47"/>
  <c r="R43"/>
  <c r="T43" s="1"/>
  <c r="Q43"/>
  <c r="S43" s="1"/>
  <c r="K43"/>
  <c r="H43" s="1"/>
  <c r="I43"/>
  <c r="Q73"/>
  <c r="S73" s="1"/>
  <c r="K73"/>
  <c r="H73" s="1"/>
  <c r="R73"/>
  <c r="T73" s="1"/>
  <c r="I73"/>
  <c r="Q69"/>
  <c r="S69" s="1"/>
  <c r="K69"/>
  <c r="H69" s="1"/>
  <c r="R69"/>
  <c r="T69" s="1"/>
  <c r="I69"/>
  <c r="R108"/>
  <c r="T108" s="1"/>
  <c r="K108"/>
  <c r="H108" s="1"/>
  <c r="Q108"/>
  <c r="S108" s="1"/>
  <c r="I108"/>
  <c r="R132"/>
  <c r="T132" s="1"/>
  <c r="K132"/>
  <c r="H132" s="1"/>
  <c r="Q132"/>
  <c r="S132" s="1"/>
  <c r="I132"/>
  <c r="J132" s="1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V76"/>
  <c r="V72"/>
  <c r="V68"/>
  <c r="V62"/>
  <c r="V58"/>
  <c r="V54"/>
  <c r="V50"/>
  <c r="V46"/>
  <c r="V42"/>
  <c r="V38"/>
  <c r="V34"/>
  <c r="V75"/>
  <c r="V71"/>
  <c r="V67"/>
  <c r="V65"/>
  <c r="V61"/>
  <c r="V57"/>
  <c r="V53"/>
  <c r="V49"/>
  <c r="V45"/>
  <c r="V41"/>
  <c r="V37"/>
  <c r="V33"/>
  <c r="V23"/>
  <c r="V27"/>
  <c r="V31"/>
  <c r="P10"/>
  <c r="P11"/>
  <c r="P12"/>
  <c r="P15"/>
  <c r="P16"/>
  <c r="P17"/>
  <c r="P18"/>
  <c r="P19"/>
  <c r="P21"/>
  <c r="P22"/>
  <c r="P23"/>
  <c r="P24"/>
  <c r="P25"/>
  <c r="P26"/>
  <c r="P27"/>
  <c r="P28"/>
  <c r="P29"/>
  <c r="P30"/>
  <c r="P31"/>
  <c r="P13"/>
  <c r="P14"/>
  <c r="P20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77"/>
  <c r="P78"/>
  <c r="P79"/>
  <c r="P80"/>
  <c r="P81"/>
  <c r="P82"/>
  <c r="P83"/>
  <c r="P66"/>
  <c r="P67"/>
  <c r="P68"/>
  <c r="P69"/>
  <c r="P70"/>
  <c r="P71"/>
  <c r="P72"/>
  <c r="P73"/>
  <c r="P74"/>
  <c r="P75"/>
  <c r="P76"/>
  <c r="P84"/>
  <c r="P85" i="12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 i="7"/>
  <c r="P93"/>
  <c r="P94"/>
  <c r="P95"/>
  <c r="P96"/>
  <c r="P97"/>
  <c r="P98"/>
  <c r="P99"/>
  <c r="P100"/>
  <c r="P101"/>
  <c r="P102"/>
  <c r="P103"/>
  <c r="P104"/>
  <c r="P105"/>
  <c r="P106"/>
  <c r="P107"/>
  <c r="K19" i="13"/>
  <c r="H19" s="1"/>
  <c r="I19"/>
  <c r="V19"/>
  <c r="Q21"/>
  <c r="K21"/>
  <c r="H21" s="1"/>
  <c r="I21"/>
  <c r="V21"/>
  <c r="R24"/>
  <c r="T24" s="1"/>
  <c r="Q24"/>
  <c r="S24" s="1"/>
  <c r="K24"/>
  <c r="H24" s="1"/>
  <c r="I24"/>
  <c r="V24"/>
  <c r="R25"/>
  <c r="Q25"/>
  <c r="S25" s="1"/>
  <c r="K25"/>
  <c r="H25" s="1"/>
  <c r="I25"/>
  <c r="V25"/>
  <c r="R67"/>
  <c r="T67" s="1"/>
  <c r="Q67"/>
  <c r="S67" s="1"/>
  <c r="K67"/>
  <c r="H67" s="1"/>
  <c r="I67"/>
  <c r="V67"/>
  <c r="R68"/>
  <c r="T68" s="1"/>
  <c r="Q68"/>
  <c r="S68" s="1"/>
  <c r="K68"/>
  <c r="H68" s="1"/>
  <c r="I68"/>
  <c r="V68"/>
  <c r="R71"/>
  <c r="T71" s="1"/>
  <c r="Q71"/>
  <c r="S71" s="1"/>
  <c r="K71"/>
  <c r="H71" s="1"/>
  <c r="I71"/>
  <c r="V71"/>
  <c r="R72"/>
  <c r="T72" s="1"/>
  <c r="Q72"/>
  <c r="S72" s="1"/>
  <c r="K72"/>
  <c r="H72" s="1"/>
  <c r="I72"/>
  <c r="V72"/>
  <c r="R75"/>
  <c r="T75" s="1"/>
  <c r="Q75"/>
  <c r="S75" s="1"/>
  <c r="K75"/>
  <c r="H75" s="1"/>
  <c r="I75"/>
  <c r="V75"/>
  <c r="R76"/>
  <c r="T76" s="1"/>
  <c r="Q76"/>
  <c r="S76" s="1"/>
  <c r="K76"/>
  <c r="H76" s="1"/>
  <c r="I76"/>
  <c r="V76"/>
  <c r="Q29"/>
  <c r="S29" s="1"/>
  <c r="K29"/>
  <c r="H29" s="1"/>
  <c r="R29"/>
  <c r="T29" s="1"/>
  <c r="I29"/>
  <c r="V29"/>
  <c r="Q30"/>
  <c r="S30" s="1"/>
  <c r="K30"/>
  <c r="H30" s="1"/>
  <c r="R30"/>
  <c r="T30" s="1"/>
  <c r="I30"/>
  <c r="V30"/>
  <c r="Q33"/>
  <c r="S33" s="1"/>
  <c r="K33"/>
  <c r="H33" s="1"/>
  <c r="R33"/>
  <c r="T33" s="1"/>
  <c r="I33"/>
  <c r="V33"/>
  <c r="Q34"/>
  <c r="S34" s="1"/>
  <c r="K34"/>
  <c r="H34" s="1"/>
  <c r="R34"/>
  <c r="T34" s="1"/>
  <c r="I34"/>
  <c r="V34"/>
  <c r="Q37"/>
  <c r="S37" s="1"/>
  <c r="K37"/>
  <c r="H37" s="1"/>
  <c r="R37"/>
  <c r="T37" s="1"/>
  <c r="I37"/>
  <c r="V37"/>
  <c r="Q38"/>
  <c r="S38" s="1"/>
  <c r="K38"/>
  <c r="H38" s="1"/>
  <c r="R38"/>
  <c r="T38" s="1"/>
  <c r="I38"/>
  <c r="V38"/>
  <c r="Q41"/>
  <c r="S41" s="1"/>
  <c r="K41"/>
  <c r="H41" s="1"/>
  <c r="R41"/>
  <c r="T41" s="1"/>
  <c r="I41"/>
  <c r="V41"/>
  <c r="Q42"/>
  <c r="S42" s="1"/>
  <c r="K42"/>
  <c r="H42" s="1"/>
  <c r="R42"/>
  <c r="T42" s="1"/>
  <c r="I42"/>
  <c r="V42"/>
  <c r="Q46"/>
  <c r="S46" s="1"/>
  <c r="K46"/>
  <c r="H46" s="1"/>
  <c r="R46"/>
  <c r="T46" s="1"/>
  <c r="I46"/>
  <c r="V46"/>
  <c r="Q50"/>
  <c r="S50" s="1"/>
  <c r="K50"/>
  <c r="H50" s="1"/>
  <c r="R50"/>
  <c r="T50" s="1"/>
  <c r="I50"/>
  <c r="V50"/>
  <c r="Q54"/>
  <c r="S54" s="1"/>
  <c r="K54"/>
  <c r="R54"/>
  <c r="T54" s="1"/>
  <c r="I54"/>
  <c r="V54"/>
  <c r="Q58"/>
  <c r="S58" s="1"/>
  <c r="K58"/>
  <c r="H58" s="1"/>
  <c r="R58"/>
  <c r="T58" s="1"/>
  <c r="I58"/>
  <c r="V58"/>
  <c r="Q65"/>
  <c r="S65" s="1"/>
  <c r="K65"/>
  <c r="H65" s="1"/>
  <c r="R65"/>
  <c r="T65" s="1"/>
  <c r="I65"/>
  <c r="Q61"/>
  <c r="S61" s="1"/>
  <c r="K61"/>
  <c r="H61" s="1"/>
  <c r="R61"/>
  <c r="T61" s="1"/>
  <c r="I61"/>
  <c r="Q57"/>
  <c r="S57" s="1"/>
  <c r="K57"/>
  <c r="H57" s="1"/>
  <c r="R57"/>
  <c r="T57" s="1"/>
  <c r="I57"/>
  <c r="Q53"/>
  <c r="S53" s="1"/>
  <c r="K53"/>
  <c r="R53"/>
  <c r="T53" s="1"/>
  <c r="I53"/>
  <c r="Q49"/>
  <c r="S49" s="1"/>
  <c r="K49"/>
  <c r="H49" s="1"/>
  <c r="R49"/>
  <c r="T49" s="1"/>
  <c r="I49"/>
  <c r="Q45"/>
  <c r="S45" s="1"/>
  <c r="K45"/>
  <c r="H45" s="1"/>
  <c r="R45"/>
  <c r="T45" s="1"/>
  <c r="I45"/>
  <c r="Q62"/>
  <c r="S62" s="1"/>
  <c r="K62"/>
  <c r="H62" s="1"/>
  <c r="R62"/>
  <c r="T62" s="1"/>
  <c r="I62"/>
  <c r="R79"/>
  <c r="T79" s="1"/>
  <c r="Q79"/>
  <c r="S79" s="1"/>
  <c r="K79"/>
  <c r="H79" s="1"/>
  <c r="I79"/>
  <c r="P10"/>
  <c r="P11"/>
  <c r="P12"/>
  <c r="P15"/>
  <c r="P16"/>
  <c r="P17"/>
  <c r="P18"/>
  <c r="P19"/>
  <c r="P21"/>
  <c r="P22"/>
  <c r="P23"/>
  <c r="P24"/>
  <c r="P25"/>
  <c r="P26"/>
  <c r="P27"/>
  <c r="P13"/>
  <c r="P14"/>
  <c r="P20"/>
  <c r="P66"/>
  <c r="P67"/>
  <c r="P68"/>
  <c r="P69"/>
  <c r="P70"/>
  <c r="P71"/>
  <c r="P72"/>
  <c r="P73"/>
  <c r="P74"/>
  <c r="P75"/>
  <c r="P76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77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32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R73"/>
  <c r="T73" s="1"/>
  <c r="Q73"/>
  <c r="S73" s="1"/>
  <c r="K73"/>
  <c r="H73" s="1"/>
  <c r="I73"/>
  <c r="R69"/>
  <c r="T69" s="1"/>
  <c r="Q69"/>
  <c r="S69" s="1"/>
  <c r="K69"/>
  <c r="H69" s="1"/>
  <c r="I69"/>
  <c r="Q63"/>
  <c r="S63" s="1"/>
  <c r="K63"/>
  <c r="H63" s="1"/>
  <c r="R63"/>
  <c r="T63" s="1"/>
  <c r="I63"/>
  <c r="Q59"/>
  <c r="S59" s="1"/>
  <c r="K59"/>
  <c r="H59" s="1"/>
  <c r="R59"/>
  <c r="T59" s="1"/>
  <c r="I59"/>
  <c r="Q55"/>
  <c r="S55" s="1"/>
  <c r="K55"/>
  <c r="R55"/>
  <c r="T55" s="1"/>
  <c r="I55"/>
  <c r="Q51"/>
  <c r="S51" s="1"/>
  <c r="K51"/>
  <c r="H51" s="1"/>
  <c r="R51"/>
  <c r="T51" s="1"/>
  <c r="I51"/>
  <c r="Q47"/>
  <c r="S47" s="1"/>
  <c r="K47"/>
  <c r="H47" s="1"/>
  <c r="R47"/>
  <c r="T47" s="1"/>
  <c r="I47"/>
  <c r="Q43"/>
  <c r="S43" s="1"/>
  <c r="K43"/>
  <c r="H43" s="1"/>
  <c r="R43"/>
  <c r="T43" s="1"/>
  <c r="I43"/>
  <c r="Q39"/>
  <c r="S39" s="1"/>
  <c r="K39"/>
  <c r="H39" s="1"/>
  <c r="R39"/>
  <c r="T39" s="1"/>
  <c r="I39"/>
  <c r="Q35"/>
  <c r="S35" s="1"/>
  <c r="K35"/>
  <c r="H35" s="1"/>
  <c r="R35"/>
  <c r="T35" s="1"/>
  <c r="I35"/>
  <c r="Q31"/>
  <c r="S31" s="1"/>
  <c r="K31"/>
  <c r="H31" s="1"/>
  <c r="R31"/>
  <c r="T31" s="1"/>
  <c r="I31"/>
  <c r="K15"/>
  <c r="I15"/>
  <c r="J15" s="1"/>
  <c r="K17"/>
  <c r="H17" s="1"/>
  <c r="I17"/>
  <c r="R23"/>
  <c r="T23" s="1"/>
  <c r="Q23"/>
  <c r="S23" s="1"/>
  <c r="K23"/>
  <c r="H23" s="1"/>
  <c r="I23"/>
  <c r="R27"/>
  <c r="T27" s="1"/>
  <c r="Q27"/>
  <c r="S27" s="1"/>
  <c r="K27"/>
  <c r="H27" s="1"/>
  <c r="I27"/>
  <c r="R74"/>
  <c r="T74" s="1"/>
  <c r="Q74"/>
  <c r="S74" s="1"/>
  <c r="K74"/>
  <c r="H74" s="1"/>
  <c r="I74"/>
  <c r="R70"/>
  <c r="T70" s="1"/>
  <c r="Q70"/>
  <c r="S70" s="1"/>
  <c r="K70"/>
  <c r="H70" s="1"/>
  <c r="I70"/>
  <c r="R66"/>
  <c r="T66" s="1"/>
  <c r="Q66"/>
  <c r="S66" s="1"/>
  <c r="K66"/>
  <c r="H66" s="1"/>
  <c r="I66"/>
  <c r="Q64"/>
  <c r="S64" s="1"/>
  <c r="K64"/>
  <c r="H64" s="1"/>
  <c r="R64"/>
  <c r="T64" s="1"/>
  <c r="I64"/>
  <c r="Q60"/>
  <c r="S60" s="1"/>
  <c r="K60"/>
  <c r="H60" s="1"/>
  <c r="R60"/>
  <c r="T60" s="1"/>
  <c r="I60"/>
  <c r="Q56"/>
  <c r="S56" s="1"/>
  <c r="K56"/>
  <c r="R56"/>
  <c r="T56" s="1"/>
  <c r="I56"/>
  <c r="Q52"/>
  <c r="S52" s="1"/>
  <c r="K52"/>
  <c r="H52" s="1"/>
  <c r="R52"/>
  <c r="T52" s="1"/>
  <c r="I52"/>
  <c r="Q48"/>
  <c r="S48" s="1"/>
  <c r="K48"/>
  <c r="H48" s="1"/>
  <c r="R48"/>
  <c r="T48" s="1"/>
  <c r="I48"/>
  <c r="Q44"/>
  <c r="S44" s="1"/>
  <c r="K44"/>
  <c r="H44" s="1"/>
  <c r="R44"/>
  <c r="T44" s="1"/>
  <c r="I44"/>
  <c r="Q40"/>
  <c r="S40" s="1"/>
  <c r="K40"/>
  <c r="H40" s="1"/>
  <c r="R40"/>
  <c r="T40" s="1"/>
  <c r="I40"/>
  <c r="Q36"/>
  <c r="S36" s="1"/>
  <c r="K36"/>
  <c r="H36" s="1"/>
  <c r="R36"/>
  <c r="T36" s="1"/>
  <c r="I36"/>
  <c r="Q32"/>
  <c r="S32" s="1"/>
  <c r="K32"/>
  <c r="H32" s="1"/>
  <c r="R32"/>
  <c r="T32" s="1"/>
  <c r="I32"/>
  <c r="K16"/>
  <c r="H16" s="1"/>
  <c r="I16"/>
  <c r="J16" s="1"/>
  <c r="K20"/>
  <c r="I20"/>
  <c r="X9"/>
  <c r="I10"/>
  <c r="J10" s="1"/>
  <c r="K18"/>
  <c r="H18" s="1"/>
  <c r="I18"/>
  <c r="R22"/>
  <c r="T22" s="1"/>
  <c r="Q22"/>
  <c r="S22" s="1"/>
  <c r="K22"/>
  <c r="H22" s="1"/>
  <c r="I22"/>
  <c r="R26"/>
  <c r="T26" s="1"/>
  <c r="Q26"/>
  <c r="S26" s="1"/>
  <c r="K26"/>
  <c r="H26" s="1"/>
  <c r="I26"/>
  <c r="Q28"/>
  <c r="S28" s="1"/>
  <c r="K28"/>
  <c r="H28" s="1"/>
  <c r="R28"/>
  <c r="T28" s="1"/>
  <c r="I28"/>
  <c r="Q77"/>
  <c r="S77" s="1"/>
  <c r="K77"/>
  <c r="H77" s="1"/>
  <c r="R77"/>
  <c r="T77" s="1"/>
  <c r="I77"/>
  <c r="R78"/>
  <c r="T78" s="1"/>
  <c r="Q78"/>
  <c r="S78" s="1"/>
  <c r="K78"/>
  <c r="H78" s="1"/>
  <c r="I78"/>
  <c r="Q80"/>
  <c r="S80" s="1"/>
  <c r="K80"/>
  <c r="H80" s="1"/>
  <c r="R80"/>
  <c r="T80" s="1"/>
  <c r="I80"/>
  <c r="Q81"/>
  <c r="S81" s="1"/>
  <c r="K81"/>
  <c r="H81" s="1"/>
  <c r="R81"/>
  <c r="T81" s="1"/>
  <c r="I81"/>
  <c r="Q82"/>
  <c r="S82" s="1"/>
  <c r="K82"/>
  <c r="H82" s="1"/>
  <c r="R82"/>
  <c r="T82" s="1"/>
  <c r="I82"/>
  <c r="Q83"/>
  <c r="S83" s="1"/>
  <c r="K83"/>
  <c r="H83" s="1"/>
  <c r="R83"/>
  <c r="T83" s="1"/>
  <c r="I83"/>
  <c r="Q84"/>
  <c r="S84" s="1"/>
  <c r="K84"/>
  <c r="H84" s="1"/>
  <c r="R84"/>
  <c r="T84" s="1"/>
  <c r="I84"/>
  <c r="Q85"/>
  <c r="S85" s="1"/>
  <c r="K85"/>
  <c r="H85" s="1"/>
  <c r="R85"/>
  <c r="T85" s="1"/>
  <c r="I85"/>
  <c r="Q86"/>
  <c r="S86" s="1"/>
  <c r="K86"/>
  <c r="H86" s="1"/>
  <c r="R86"/>
  <c r="T86" s="1"/>
  <c r="I86"/>
  <c r="Q87"/>
  <c r="S87" s="1"/>
  <c r="K87"/>
  <c r="H87" s="1"/>
  <c r="R87"/>
  <c r="T87" s="1"/>
  <c r="I87"/>
  <c r="Q88"/>
  <c r="S88" s="1"/>
  <c r="K88"/>
  <c r="H88" s="1"/>
  <c r="R88"/>
  <c r="T88" s="1"/>
  <c r="I88"/>
  <c r="Q89"/>
  <c r="S89" s="1"/>
  <c r="K89"/>
  <c r="H89" s="1"/>
  <c r="R89"/>
  <c r="T89" s="1"/>
  <c r="I89"/>
  <c r="Q90"/>
  <c r="S90" s="1"/>
  <c r="K90"/>
  <c r="H90" s="1"/>
  <c r="R90"/>
  <c r="T90" s="1"/>
  <c r="I90"/>
  <c r="Q91"/>
  <c r="S91" s="1"/>
  <c r="K91"/>
  <c r="H91" s="1"/>
  <c r="R91"/>
  <c r="T91" s="1"/>
  <c r="I91"/>
  <c r="Q92"/>
  <c r="S92" s="1"/>
  <c r="K92"/>
  <c r="H92" s="1"/>
  <c r="R92"/>
  <c r="T92" s="1"/>
  <c r="I92"/>
  <c r="Q93"/>
  <c r="S93" s="1"/>
  <c r="K93"/>
  <c r="H93" s="1"/>
  <c r="R93"/>
  <c r="T93" s="1"/>
  <c r="I93"/>
  <c r="Q94"/>
  <c r="S94" s="1"/>
  <c r="K94"/>
  <c r="H94" s="1"/>
  <c r="R94"/>
  <c r="T94" s="1"/>
  <c r="I94"/>
  <c r="Q95"/>
  <c r="S95" s="1"/>
  <c r="K95"/>
  <c r="H95" s="1"/>
  <c r="R95"/>
  <c r="T95" s="1"/>
  <c r="I95"/>
  <c r="Q96"/>
  <c r="S96" s="1"/>
  <c r="K96"/>
  <c r="H96" s="1"/>
  <c r="R96"/>
  <c r="T96" s="1"/>
  <c r="I96"/>
  <c r="Q97"/>
  <c r="S97" s="1"/>
  <c r="K97"/>
  <c r="H97" s="1"/>
  <c r="R97"/>
  <c r="T97" s="1"/>
  <c r="I97"/>
  <c r="Q98"/>
  <c r="S98" s="1"/>
  <c r="K98"/>
  <c r="H98" s="1"/>
  <c r="R98"/>
  <c r="T98" s="1"/>
  <c r="I98"/>
  <c r="Q99"/>
  <c r="S99" s="1"/>
  <c r="K99"/>
  <c r="H99" s="1"/>
  <c r="R99"/>
  <c r="T99" s="1"/>
  <c r="I99"/>
  <c r="Q100"/>
  <c r="S100" s="1"/>
  <c r="K100"/>
  <c r="H100" s="1"/>
  <c r="R100"/>
  <c r="T100" s="1"/>
  <c r="I100"/>
  <c r="Q101"/>
  <c r="S101" s="1"/>
  <c r="K101"/>
  <c r="H101" s="1"/>
  <c r="R101"/>
  <c r="T101" s="1"/>
  <c r="I101"/>
  <c r="Q102"/>
  <c r="S102" s="1"/>
  <c r="K102"/>
  <c r="H102" s="1"/>
  <c r="R102"/>
  <c r="T102" s="1"/>
  <c r="I102"/>
  <c r="Q103"/>
  <c r="S103" s="1"/>
  <c r="K103"/>
  <c r="H103" s="1"/>
  <c r="R103"/>
  <c r="T103" s="1"/>
  <c r="I103"/>
  <c r="Q104"/>
  <c r="S104" s="1"/>
  <c r="K104"/>
  <c r="H104" s="1"/>
  <c r="R104"/>
  <c r="T104" s="1"/>
  <c r="I104"/>
  <c r="Q105"/>
  <c r="S105" s="1"/>
  <c r="K105"/>
  <c r="H105" s="1"/>
  <c r="R105"/>
  <c r="T105" s="1"/>
  <c r="I105"/>
  <c r="Q106"/>
  <c r="S106" s="1"/>
  <c r="K106"/>
  <c r="H106" s="1"/>
  <c r="R106"/>
  <c r="T106" s="1"/>
  <c r="I106"/>
  <c r="Q107"/>
  <c r="S107" s="1"/>
  <c r="K107"/>
  <c r="H107" s="1"/>
  <c r="R107"/>
  <c r="T107" s="1"/>
  <c r="I107"/>
  <c r="R132"/>
  <c r="T132" s="1"/>
  <c r="K132"/>
  <c r="H132" s="1"/>
  <c r="Q132"/>
  <c r="S132" s="1"/>
  <c r="I132"/>
  <c r="J132" s="1"/>
  <c r="Q108"/>
  <c r="S108" s="1"/>
  <c r="R108"/>
  <c r="T108" s="1"/>
  <c r="K108"/>
  <c r="H108" s="1"/>
  <c r="I108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R3"/>
  <c r="V73"/>
  <c r="V69"/>
  <c r="P92" i="7"/>
  <c r="K15" i="12"/>
  <c r="I15"/>
  <c r="J15" s="1"/>
  <c r="K17"/>
  <c r="H17" s="1"/>
  <c r="I17"/>
  <c r="Q21"/>
  <c r="K21"/>
  <c r="H21" s="1"/>
  <c r="I21"/>
  <c r="V21"/>
  <c r="R23"/>
  <c r="T23" s="1"/>
  <c r="Q23"/>
  <c r="S23" s="1"/>
  <c r="K23"/>
  <c r="H23" s="1"/>
  <c r="I23"/>
  <c r="V23"/>
  <c r="R24"/>
  <c r="T24" s="1"/>
  <c r="Q24"/>
  <c r="S24" s="1"/>
  <c r="K24"/>
  <c r="H24" s="1"/>
  <c r="I24"/>
  <c r="V24"/>
  <c r="R27"/>
  <c r="T27" s="1"/>
  <c r="Q27"/>
  <c r="S27" s="1"/>
  <c r="K27"/>
  <c r="H27" s="1"/>
  <c r="I27"/>
  <c r="V27"/>
  <c r="R28"/>
  <c r="T28" s="1"/>
  <c r="Q28"/>
  <c r="S28" s="1"/>
  <c r="K28"/>
  <c r="H28" s="1"/>
  <c r="I28"/>
  <c r="V28"/>
  <c r="R31"/>
  <c r="T31" s="1"/>
  <c r="Q31"/>
  <c r="S31" s="1"/>
  <c r="K31"/>
  <c r="H31" s="1"/>
  <c r="I31"/>
  <c r="V31"/>
  <c r="R33"/>
  <c r="T33" s="1"/>
  <c r="Q33"/>
  <c r="S33" s="1"/>
  <c r="K33"/>
  <c r="H33" s="1"/>
  <c r="I33"/>
  <c r="V33"/>
  <c r="R37"/>
  <c r="T37" s="1"/>
  <c r="Q37"/>
  <c r="S37" s="1"/>
  <c r="K37"/>
  <c r="H37" s="1"/>
  <c r="I37"/>
  <c r="V37"/>
  <c r="R41"/>
  <c r="T41" s="1"/>
  <c r="Q41"/>
  <c r="S41" s="1"/>
  <c r="K41"/>
  <c r="H41" s="1"/>
  <c r="I41"/>
  <c r="V41"/>
  <c r="R62"/>
  <c r="T62" s="1"/>
  <c r="Q62"/>
  <c r="S62" s="1"/>
  <c r="K62"/>
  <c r="H62" s="1"/>
  <c r="I62"/>
  <c r="R58"/>
  <c r="T58" s="1"/>
  <c r="Q58"/>
  <c r="S58" s="1"/>
  <c r="K58"/>
  <c r="H58" s="1"/>
  <c r="I58"/>
  <c r="R54"/>
  <c r="T54" s="1"/>
  <c r="Q54"/>
  <c r="S54" s="1"/>
  <c r="K54"/>
  <c r="I54"/>
  <c r="R50"/>
  <c r="T50" s="1"/>
  <c r="Q50"/>
  <c r="S50" s="1"/>
  <c r="K50"/>
  <c r="H50" s="1"/>
  <c r="I50"/>
  <c r="R46"/>
  <c r="T46" s="1"/>
  <c r="Q46"/>
  <c r="S46" s="1"/>
  <c r="K46"/>
  <c r="H46" s="1"/>
  <c r="I46"/>
  <c r="R42"/>
  <c r="T42" s="1"/>
  <c r="Q42"/>
  <c r="S42" s="1"/>
  <c r="K42"/>
  <c r="H42" s="1"/>
  <c r="I42"/>
  <c r="R38"/>
  <c r="T38" s="1"/>
  <c r="Q38"/>
  <c r="S38" s="1"/>
  <c r="K38"/>
  <c r="H38" s="1"/>
  <c r="I38"/>
  <c r="R34"/>
  <c r="T34" s="1"/>
  <c r="Q34"/>
  <c r="S34" s="1"/>
  <c r="K34"/>
  <c r="H34" s="1"/>
  <c r="I34"/>
  <c r="Q76"/>
  <c r="S76" s="1"/>
  <c r="K76"/>
  <c r="H76" s="1"/>
  <c r="R76"/>
  <c r="T76" s="1"/>
  <c r="I76"/>
  <c r="Q72"/>
  <c r="S72" s="1"/>
  <c r="K72"/>
  <c r="H72" s="1"/>
  <c r="R72"/>
  <c r="T72" s="1"/>
  <c r="I72"/>
  <c r="Q68"/>
  <c r="S68" s="1"/>
  <c r="K68"/>
  <c r="H68" s="1"/>
  <c r="R68"/>
  <c r="T68" s="1"/>
  <c r="I68"/>
  <c r="R32"/>
  <c r="T32" s="1"/>
  <c r="Q32"/>
  <c r="S32" s="1"/>
  <c r="K32"/>
  <c r="H32" s="1"/>
  <c r="I32"/>
  <c r="R65"/>
  <c r="T65" s="1"/>
  <c r="Q65"/>
  <c r="S65" s="1"/>
  <c r="K65"/>
  <c r="H65" s="1"/>
  <c r="I65"/>
  <c r="R61"/>
  <c r="T61" s="1"/>
  <c r="Q61"/>
  <c r="S61" s="1"/>
  <c r="K61"/>
  <c r="H61" s="1"/>
  <c r="I61"/>
  <c r="R57"/>
  <c r="T57" s="1"/>
  <c r="Q57"/>
  <c r="S57" s="1"/>
  <c r="K57"/>
  <c r="H57" s="1"/>
  <c r="I57"/>
  <c r="R53"/>
  <c r="T53" s="1"/>
  <c r="Q53"/>
  <c r="S53" s="1"/>
  <c r="K53"/>
  <c r="I53"/>
  <c r="R49"/>
  <c r="T49" s="1"/>
  <c r="Q49"/>
  <c r="S49" s="1"/>
  <c r="K49"/>
  <c r="H49" s="1"/>
  <c r="I49"/>
  <c r="R45"/>
  <c r="T45" s="1"/>
  <c r="Q45"/>
  <c r="S45" s="1"/>
  <c r="K45"/>
  <c r="H45" s="1"/>
  <c r="I45"/>
  <c r="Q75"/>
  <c r="S75" s="1"/>
  <c r="K75"/>
  <c r="H75" s="1"/>
  <c r="R75"/>
  <c r="T75" s="1"/>
  <c r="I75"/>
  <c r="Q71"/>
  <c r="S71" s="1"/>
  <c r="K71"/>
  <c r="H71" s="1"/>
  <c r="R71"/>
  <c r="T71" s="1"/>
  <c r="I71"/>
  <c r="Q67"/>
  <c r="S67" s="1"/>
  <c r="K67"/>
  <c r="H67" s="1"/>
  <c r="R67"/>
  <c r="T67" s="1"/>
  <c r="I67"/>
  <c r="R83"/>
  <c r="T83" s="1"/>
  <c r="Q83"/>
  <c r="S83" s="1"/>
  <c r="K83"/>
  <c r="H83" s="1"/>
  <c r="I83"/>
  <c r="R84"/>
  <c r="T84" s="1"/>
  <c r="K84"/>
  <c r="H84" s="1"/>
  <c r="Q84"/>
  <c r="S84" s="1"/>
  <c r="I84"/>
  <c r="R85"/>
  <c r="T85" s="1"/>
  <c r="Q85"/>
  <c r="S85" s="1"/>
  <c r="K85"/>
  <c r="H85" s="1"/>
  <c r="I85"/>
  <c r="R86"/>
  <c r="T86" s="1"/>
  <c r="Q86"/>
  <c r="S86" s="1"/>
  <c r="K86"/>
  <c r="H86" s="1"/>
  <c r="I86"/>
  <c r="R87"/>
  <c r="T87" s="1"/>
  <c r="Q87"/>
  <c r="S87" s="1"/>
  <c r="K87"/>
  <c r="H87" s="1"/>
  <c r="I87"/>
  <c r="R88"/>
  <c r="T88" s="1"/>
  <c r="Q88"/>
  <c r="S88" s="1"/>
  <c r="K88"/>
  <c r="H88" s="1"/>
  <c r="I88"/>
  <c r="R89"/>
  <c r="T89" s="1"/>
  <c r="Q89"/>
  <c r="S89" s="1"/>
  <c r="K89"/>
  <c r="H89" s="1"/>
  <c r="I89"/>
  <c r="R90"/>
  <c r="T90" s="1"/>
  <c r="Q90"/>
  <c r="S90" s="1"/>
  <c r="K90"/>
  <c r="H90" s="1"/>
  <c r="I90"/>
  <c r="R91"/>
  <c r="T91" s="1"/>
  <c r="Q91"/>
  <c r="S91" s="1"/>
  <c r="K91"/>
  <c r="H91" s="1"/>
  <c r="I91"/>
  <c r="R92"/>
  <c r="T92" s="1"/>
  <c r="Q92"/>
  <c r="S92" s="1"/>
  <c r="K92"/>
  <c r="H92" s="1"/>
  <c r="I92"/>
  <c r="R93"/>
  <c r="T93" s="1"/>
  <c r="Q93"/>
  <c r="S93" s="1"/>
  <c r="K93"/>
  <c r="H93" s="1"/>
  <c r="I93"/>
  <c r="R94"/>
  <c r="T94" s="1"/>
  <c r="Q94"/>
  <c r="S94" s="1"/>
  <c r="K94"/>
  <c r="H94" s="1"/>
  <c r="I94"/>
  <c r="R95"/>
  <c r="T95" s="1"/>
  <c r="Q95"/>
  <c r="S95" s="1"/>
  <c r="K95"/>
  <c r="H95" s="1"/>
  <c r="I95"/>
  <c r="R96"/>
  <c r="T96" s="1"/>
  <c r="Q96"/>
  <c r="S96" s="1"/>
  <c r="K96"/>
  <c r="H96" s="1"/>
  <c r="I96"/>
  <c r="R97"/>
  <c r="T97" s="1"/>
  <c r="Q97"/>
  <c r="S97" s="1"/>
  <c r="K97"/>
  <c r="H97" s="1"/>
  <c r="I97"/>
  <c r="R98"/>
  <c r="T98" s="1"/>
  <c r="Q98"/>
  <c r="S98" s="1"/>
  <c r="K98"/>
  <c r="H98" s="1"/>
  <c r="I98"/>
  <c r="R99"/>
  <c r="T99" s="1"/>
  <c r="Q99"/>
  <c r="S99" s="1"/>
  <c r="K99"/>
  <c r="H99" s="1"/>
  <c r="I99"/>
  <c r="R100"/>
  <c r="T100" s="1"/>
  <c r="Q100"/>
  <c r="S100" s="1"/>
  <c r="K100"/>
  <c r="H100" s="1"/>
  <c r="I100"/>
  <c r="R101"/>
  <c r="T101" s="1"/>
  <c r="Q101"/>
  <c r="S101" s="1"/>
  <c r="K101"/>
  <c r="H101" s="1"/>
  <c r="I101"/>
  <c r="R102"/>
  <c r="T102" s="1"/>
  <c r="Q102"/>
  <c r="S102" s="1"/>
  <c r="K102"/>
  <c r="H102" s="1"/>
  <c r="I102"/>
  <c r="R103"/>
  <c r="T103" s="1"/>
  <c r="Q103"/>
  <c r="S103" s="1"/>
  <c r="K103"/>
  <c r="H103" s="1"/>
  <c r="I103"/>
  <c r="R104"/>
  <c r="T104" s="1"/>
  <c r="Q104"/>
  <c r="S104" s="1"/>
  <c r="K104"/>
  <c r="H104" s="1"/>
  <c r="I104"/>
  <c r="R105"/>
  <c r="T105" s="1"/>
  <c r="Q105"/>
  <c r="S105" s="1"/>
  <c r="K105"/>
  <c r="H105" s="1"/>
  <c r="I105"/>
  <c r="R106"/>
  <c r="T106" s="1"/>
  <c r="Q106"/>
  <c r="S106" s="1"/>
  <c r="K106"/>
  <c r="H106" s="1"/>
  <c r="I106"/>
  <c r="R107"/>
  <c r="T107" s="1"/>
  <c r="Q107"/>
  <c r="S107" s="1"/>
  <c r="K107"/>
  <c r="H107" s="1"/>
  <c r="I107"/>
  <c r="R3"/>
  <c r="V76"/>
  <c r="V72"/>
  <c r="V68"/>
  <c r="P10"/>
  <c r="P11"/>
  <c r="P12"/>
  <c r="P15"/>
  <c r="P16"/>
  <c r="P17"/>
  <c r="P18"/>
  <c r="P19"/>
  <c r="P21"/>
  <c r="P22"/>
  <c r="P23"/>
  <c r="P24"/>
  <c r="P25"/>
  <c r="P26"/>
  <c r="P27"/>
  <c r="P28"/>
  <c r="P29"/>
  <c r="P30"/>
  <c r="P31"/>
  <c r="P13"/>
  <c r="P14"/>
  <c r="P20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77"/>
  <c r="P78"/>
  <c r="P79"/>
  <c r="P80"/>
  <c r="P81"/>
  <c r="P82"/>
  <c r="P66"/>
  <c r="P67"/>
  <c r="P68"/>
  <c r="P69"/>
  <c r="P70"/>
  <c r="P71"/>
  <c r="P72"/>
  <c r="P73"/>
  <c r="P74"/>
  <c r="P75"/>
  <c r="P76"/>
  <c r="P108"/>
  <c r="P132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R64"/>
  <c r="T64" s="1"/>
  <c r="Q64"/>
  <c r="S64" s="1"/>
  <c r="K64"/>
  <c r="H64" s="1"/>
  <c r="I64"/>
  <c r="R60"/>
  <c r="T60" s="1"/>
  <c r="Q60"/>
  <c r="S60" s="1"/>
  <c r="K60"/>
  <c r="H60" s="1"/>
  <c r="I60"/>
  <c r="R56"/>
  <c r="T56" s="1"/>
  <c r="Q56"/>
  <c r="S56" s="1"/>
  <c r="K56"/>
  <c r="H56" s="1"/>
  <c r="I56"/>
  <c r="R52"/>
  <c r="T52" s="1"/>
  <c r="Q52"/>
  <c r="S52" s="1"/>
  <c r="K52"/>
  <c r="I52"/>
  <c r="R48"/>
  <c r="T48" s="1"/>
  <c r="Q48"/>
  <c r="S48" s="1"/>
  <c r="K48"/>
  <c r="H48" s="1"/>
  <c r="I48"/>
  <c r="R44"/>
  <c r="T44" s="1"/>
  <c r="Q44"/>
  <c r="S44" s="1"/>
  <c r="K44"/>
  <c r="H44" s="1"/>
  <c r="I44"/>
  <c r="R40"/>
  <c r="T40" s="1"/>
  <c r="Q40"/>
  <c r="S40" s="1"/>
  <c r="K40"/>
  <c r="H40" s="1"/>
  <c r="I40"/>
  <c r="R36"/>
  <c r="T36" s="1"/>
  <c r="Q36"/>
  <c r="S36" s="1"/>
  <c r="K36"/>
  <c r="H36" s="1"/>
  <c r="I36"/>
  <c r="Q74"/>
  <c r="S74" s="1"/>
  <c r="K74"/>
  <c r="H74" s="1"/>
  <c r="R74"/>
  <c r="T74" s="1"/>
  <c r="I74"/>
  <c r="Q70"/>
  <c r="S70" s="1"/>
  <c r="K70"/>
  <c r="H70" s="1"/>
  <c r="R70"/>
  <c r="T70" s="1"/>
  <c r="I70"/>
  <c r="Q66"/>
  <c r="S66" s="1"/>
  <c r="K66"/>
  <c r="H66" s="1"/>
  <c r="R66"/>
  <c r="T66" s="1"/>
  <c r="I66"/>
  <c r="X9"/>
  <c r="I10"/>
  <c r="J10" s="1"/>
  <c r="K18"/>
  <c r="H18" s="1"/>
  <c r="I18"/>
  <c r="R22"/>
  <c r="T22" s="1"/>
  <c r="Q22"/>
  <c r="S22" s="1"/>
  <c r="K22"/>
  <c r="H22" s="1"/>
  <c r="I22"/>
  <c r="R26"/>
  <c r="T26" s="1"/>
  <c r="Q26"/>
  <c r="S26" s="1"/>
  <c r="K26"/>
  <c r="H26" s="1"/>
  <c r="I26"/>
  <c r="R30"/>
  <c r="T30" s="1"/>
  <c r="Q30"/>
  <c r="S30" s="1"/>
  <c r="K30"/>
  <c r="H30" s="1"/>
  <c r="I30"/>
  <c r="R63"/>
  <c r="T63" s="1"/>
  <c r="Q63"/>
  <c r="S63" s="1"/>
  <c r="K63"/>
  <c r="H63" s="1"/>
  <c r="I63"/>
  <c r="R59"/>
  <c r="T59" s="1"/>
  <c r="Q59"/>
  <c r="S59" s="1"/>
  <c r="K59"/>
  <c r="H59" s="1"/>
  <c r="I59"/>
  <c r="R55"/>
  <c r="T55" s="1"/>
  <c r="Q55"/>
  <c r="S55" s="1"/>
  <c r="K55"/>
  <c r="I55"/>
  <c r="R51"/>
  <c r="T51" s="1"/>
  <c r="Q51"/>
  <c r="S51" s="1"/>
  <c r="K51"/>
  <c r="H51" s="1"/>
  <c r="I51"/>
  <c r="R47"/>
  <c r="T47" s="1"/>
  <c r="Q47"/>
  <c r="S47" s="1"/>
  <c r="K47"/>
  <c r="H47" s="1"/>
  <c r="I47"/>
  <c r="R43"/>
  <c r="T43" s="1"/>
  <c r="Q43"/>
  <c r="S43" s="1"/>
  <c r="K43"/>
  <c r="H43" s="1"/>
  <c r="I43"/>
  <c r="R39"/>
  <c r="T39" s="1"/>
  <c r="Q39"/>
  <c r="S39" s="1"/>
  <c r="K39"/>
  <c r="H39" s="1"/>
  <c r="I39"/>
  <c r="R35"/>
  <c r="T35" s="1"/>
  <c r="Q35"/>
  <c r="S35" s="1"/>
  <c r="K35"/>
  <c r="H35" s="1"/>
  <c r="I35"/>
  <c r="Q73"/>
  <c r="S73" s="1"/>
  <c r="K73"/>
  <c r="H73" s="1"/>
  <c r="R73"/>
  <c r="T73" s="1"/>
  <c r="I73"/>
  <c r="Q69"/>
  <c r="S69" s="1"/>
  <c r="K69"/>
  <c r="H69" s="1"/>
  <c r="R69"/>
  <c r="T69" s="1"/>
  <c r="I69"/>
  <c r="K16"/>
  <c r="H16" s="1"/>
  <c r="I16"/>
  <c r="J16" s="1"/>
  <c r="K20"/>
  <c r="I20"/>
  <c r="K19"/>
  <c r="H19" s="1"/>
  <c r="I19"/>
  <c r="R25"/>
  <c r="Q25"/>
  <c r="S25" s="1"/>
  <c r="K25"/>
  <c r="H25" s="1"/>
  <c r="I25"/>
  <c r="R29"/>
  <c r="T29" s="1"/>
  <c r="Q29"/>
  <c r="S29" s="1"/>
  <c r="K29"/>
  <c r="H29" s="1"/>
  <c r="I29"/>
  <c r="R108"/>
  <c r="T108" s="1"/>
  <c r="K108"/>
  <c r="H108" s="1"/>
  <c r="Q108"/>
  <c r="S108" s="1"/>
  <c r="I108"/>
  <c r="R77"/>
  <c r="T77" s="1"/>
  <c r="Q77"/>
  <c r="S77" s="1"/>
  <c r="K77"/>
  <c r="H77" s="1"/>
  <c r="I77"/>
  <c r="R78"/>
  <c r="T78" s="1"/>
  <c r="Q78"/>
  <c r="S78" s="1"/>
  <c r="K78"/>
  <c r="H78" s="1"/>
  <c r="I78"/>
  <c r="R79"/>
  <c r="T79" s="1"/>
  <c r="Q79"/>
  <c r="S79" s="1"/>
  <c r="K79"/>
  <c r="H79" s="1"/>
  <c r="I79"/>
  <c r="R80"/>
  <c r="T80" s="1"/>
  <c r="Q80"/>
  <c r="S80" s="1"/>
  <c r="K80"/>
  <c r="H80" s="1"/>
  <c r="I80"/>
  <c r="R81"/>
  <c r="T81" s="1"/>
  <c r="Q81"/>
  <c r="S81" s="1"/>
  <c r="K81"/>
  <c r="H81" s="1"/>
  <c r="I81"/>
  <c r="R82"/>
  <c r="T82" s="1"/>
  <c r="Q82"/>
  <c r="S82" s="1"/>
  <c r="K82"/>
  <c r="H82" s="1"/>
  <c r="I82"/>
  <c r="R132"/>
  <c r="T132" s="1"/>
  <c r="K132"/>
  <c r="H132" s="1"/>
  <c r="Q132"/>
  <c r="S132" s="1"/>
  <c r="I132"/>
  <c r="J132" s="1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V74"/>
  <c r="V70"/>
  <c r="V66"/>
  <c r="P83"/>
  <c r="P84"/>
  <c r="P13" i="11"/>
  <c r="P14"/>
  <c r="P20"/>
  <c r="P66"/>
  <c r="P67"/>
  <c r="P68"/>
  <c r="P69"/>
  <c r="P70"/>
  <c r="P71"/>
  <c r="P72"/>
  <c r="P73"/>
  <c r="P74"/>
  <c r="P75"/>
  <c r="P76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77"/>
  <c r="P78"/>
  <c r="P79"/>
  <c r="P80"/>
  <c r="P81"/>
  <c r="P82"/>
  <c r="P75" i="10"/>
  <c r="P76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Q21" i="11"/>
  <c r="K21"/>
  <c r="H21" s="1"/>
  <c r="I21"/>
  <c r="V21"/>
  <c r="R24"/>
  <c r="T24" s="1"/>
  <c r="Q24"/>
  <c r="S24" s="1"/>
  <c r="K24"/>
  <c r="H24" s="1"/>
  <c r="I24"/>
  <c r="V24"/>
  <c r="R28"/>
  <c r="T28" s="1"/>
  <c r="Q28"/>
  <c r="S28" s="1"/>
  <c r="K28"/>
  <c r="H28" s="1"/>
  <c r="I28"/>
  <c r="V28"/>
  <c r="Q32"/>
  <c r="S32" s="1"/>
  <c r="R32"/>
  <c r="T32" s="1"/>
  <c r="K32"/>
  <c r="H32" s="1"/>
  <c r="I32"/>
  <c r="V32"/>
  <c r="R74"/>
  <c r="T74" s="1"/>
  <c r="Q74"/>
  <c r="S74" s="1"/>
  <c r="K74"/>
  <c r="H74" s="1"/>
  <c r="I74"/>
  <c r="R70"/>
  <c r="T70" s="1"/>
  <c r="Q70"/>
  <c r="S70" s="1"/>
  <c r="K70"/>
  <c r="H70" s="1"/>
  <c r="I70"/>
  <c r="R66"/>
  <c r="T66" s="1"/>
  <c r="Q66"/>
  <c r="S66" s="1"/>
  <c r="K66"/>
  <c r="H66" s="1"/>
  <c r="I66"/>
  <c r="Q65"/>
  <c r="S65" s="1"/>
  <c r="K65"/>
  <c r="H65" s="1"/>
  <c r="R65"/>
  <c r="T65" s="1"/>
  <c r="I65"/>
  <c r="Q61"/>
  <c r="S61" s="1"/>
  <c r="K61"/>
  <c r="H61" s="1"/>
  <c r="R61"/>
  <c r="T61" s="1"/>
  <c r="I61"/>
  <c r="Q57"/>
  <c r="S57" s="1"/>
  <c r="K57"/>
  <c r="H57" s="1"/>
  <c r="R57"/>
  <c r="T57" s="1"/>
  <c r="I57"/>
  <c r="Q53"/>
  <c r="S53" s="1"/>
  <c r="K53"/>
  <c r="R53"/>
  <c r="T53" s="1"/>
  <c r="I53"/>
  <c r="Q49"/>
  <c r="S49" s="1"/>
  <c r="K49"/>
  <c r="H49" s="1"/>
  <c r="R49"/>
  <c r="T49" s="1"/>
  <c r="I49"/>
  <c r="Q45"/>
  <c r="S45" s="1"/>
  <c r="K45"/>
  <c r="H45" s="1"/>
  <c r="R45"/>
  <c r="T45" s="1"/>
  <c r="I45"/>
  <c r="Q41"/>
  <c r="S41" s="1"/>
  <c r="K41"/>
  <c r="H41" s="1"/>
  <c r="R41"/>
  <c r="T41" s="1"/>
  <c r="I41"/>
  <c r="Q37"/>
  <c r="S37" s="1"/>
  <c r="K37"/>
  <c r="H37" s="1"/>
  <c r="R37"/>
  <c r="T37" s="1"/>
  <c r="I37"/>
  <c r="Q33"/>
  <c r="S33" s="1"/>
  <c r="K33"/>
  <c r="H33" s="1"/>
  <c r="R33"/>
  <c r="T33" s="1"/>
  <c r="I33"/>
  <c r="K19"/>
  <c r="H19" s="1"/>
  <c r="I19"/>
  <c r="R25"/>
  <c r="Q25"/>
  <c r="S25" s="1"/>
  <c r="K25"/>
  <c r="H25" s="1"/>
  <c r="I25"/>
  <c r="R29"/>
  <c r="T29" s="1"/>
  <c r="Q29"/>
  <c r="S29" s="1"/>
  <c r="K29"/>
  <c r="H29" s="1"/>
  <c r="I29"/>
  <c r="R73"/>
  <c r="T73" s="1"/>
  <c r="Q73"/>
  <c r="S73" s="1"/>
  <c r="K73"/>
  <c r="H73" s="1"/>
  <c r="I73"/>
  <c r="R69"/>
  <c r="T69" s="1"/>
  <c r="Q69"/>
  <c r="S69" s="1"/>
  <c r="K69"/>
  <c r="H69" s="1"/>
  <c r="I69"/>
  <c r="Q62"/>
  <c r="S62" s="1"/>
  <c r="K62"/>
  <c r="H62" s="1"/>
  <c r="R62"/>
  <c r="T62" s="1"/>
  <c r="I62"/>
  <c r="Q58"/>
  <c r="S58" s="1"/>
  <c r="K58"/>
  <c r="H58" s="1"/>
  <c r="R58"/>
  <c r="T58" s="1"/>
  <c r="I58"/>
  <c r="Q54"/>
  <c r="S54" s="1"/>
  <c r="K54"/>
  <c r="R54"/>
  <c r="T54" s="1"/>
  <c r="I54"/>
  <c r="Q50"/>
  <c r="S50" s="1"/>
  <c r="K50"/>
  <c r="H50" s="1"/>
  <c r="R50"/>
  <c r="T50" s="1"/>
  <c r="I50"/>
  <c r="Q46"/>
  <c r="S46" s="1"/>
  <c r="K46"/>
  <c r="H46" s="1"/>
  <c r="R46"/>
  <c r="T46" s="1"/>
  <c r="I46"/>
  <c r="Q42"/>
  <c r="S42" s="1"/>
  <c r="K42"/>
  <c r="H42" s="1"/>
  <c r="R42"/>
  <c r="T42" s="1"/>
  <c r="I42"/>
  <c r="Q38"/>
  <c r="S38" s="1"/>
  <c r="K38"/>
  <c r="H38" s="1"/>
  <c r="R38"/>
  <c r="T38" s="1"/>
  <c r="I38"/>
  <c r="Q34"/>
  <c r="S34" s="1"/>
  <c r="K34"/>
  <c r="H34" s="1"/>
  <c r="R34"/>
  <c r="T34" s="1"/>
  <c r="I34"/>
  <c r="Q77"/>
  <c r="S77" s="1"/>
  <c r="K77"/>
  <c r="H77" s="1"/>
  <c r="R77"/>
  <c r="T77" s="1"/>
  <c r="I77"/>
  <c r="Q78"/>
  <c r="S78" s="1"/>
  <c r="K78"/>
  <c r="H78" s="1"/>
  <c r="R78"/>
  <c r="T78" s="1"/>
  <c r="I78"/>
  <c r="Q79"/>
  <c r="S79" s="1"/>
  <c r="K79"/>
  <c r="H79" s="1"/>
  <c r="R79"/>
  <c r="T79" s="1"/>
  <c r="I79"/>
  <c r="Q80"/>
  <c r="S80" s="1"/>
  <c r="K80"/>
  <c r="H80" s="1"/>
  <c r="R80"/>
  <c r="T80" s="1"/>
  <c r="I80"/>
  <c r="Q81"/>
  <c r="S81" s="1"/>
  <c r="K81"/>
  <c r="H81" s="1"/>
  <c r="R81"/>
  <c r="T81" s="1"/>
  <c r="I81"/>
  <c r="Q82"/>
  <c r="S82" s="1"/>
  <c r="K82"/>
  <c r="H82" s="1"/>
  <c r="R82"/>
  <c r="T82" s="1"/>
  <c r="I82"/>
  <c r="R83"/>
  <c r="T83" s="1"/>
  <c r="Q83"/>
  <c r="S83" s="1"/>
  <c r="K83"/>
  <c r="H83" s="1"/>
  <c r="I83"/>
  <c r="V25"/>
  <c r="V29"/>
  <c r="P10"/>
  <c r="P11"/>
  <c r="P12"/>
  <c r="P15"/>
  <c r="P16"/>
  <c r="P17"/>
  <c r="P18"/>
  <c r="P19"/>
  <c r="P21"/>
  <c r="P22"/>
  <c r="P23"/>
  <c r="P24"/>
  <c r="P25"/>
  <c r="P26"/>
  <c r="P27"/>
  <c r="P28"/>
  <c r="P29"/>
  <c r="P30"/>
  <c r="P31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32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R76"/>
  <c r="T76" s="1"/>
  <c r="Q76"/>
  <c r="S76" s="1"/>
  <c r="K76"/>
  <c r="H76" s="1"/>
  <c r="I76"/>
  <c r="R72"/>
  <c r="T72" s="1"/>
  <c r="Q72"/>
  <c r="S72" s="1"/>
  <c r="K72"/>
  <c r="H72" s="1"/>
  <c r="I72"/>
  <c r="R68"/>
  <c r="T68" s="1"/>
  <c r="Q68"/>
  <c r="S68" s="1"/>
  <c r="K68"/>
  <c r="H68" s="1"/>
  <c r="I68"/>
  <c r="Q63"/>
  <c r="S63" s="1"/>
  <c r="K63"/>
  <c r="H63" s="1"/>
  <c r="R63"/>
  <c r="T63" s="1"/>
  <c r="I63"/>
  <c r="Q59"/>
  <c r="S59" s="1"/>
  <c r="K59"/>
  <c r="H59" s="1"/>
  <c r="R59"/>
  <c r="T59" s="1"/>
  <c r="I59"/>
  <c r="Q55"/>
  <c r="S55" s="1"/>
  <c r="K55"/>
  <c r="R55"/>
  <c r="T55" s="1"/>
  <c r="I55"/>
  <c r="Q51"/>
  <c r="S51" s="1"/>
  <c r="K51"/>
  <c r="H51" s="1"/>
  <c r="R51"/>
  <c r="T51" s="1"/>
  <c r="I51"/>
  <c r="Q47"/>
  <c r="S47" s="1"/>
  <c r="K47"/>
  <c r="H47" s="1"/>
  <c r="R47"/>
  <c r="T47" s="1"/>
  <c r="I47"/>
  <c r="Q43"/>
  <c r="S43" s="1"/>
  <c r="K43"/>
  <c r="H43" s="1"/>
  <c r="R43"/>
  <c r="T43" s="1"/>
  <c r="I43"/>
  <c r="Q39"/>
  <c r="S39" s="1"/>
  <c r="K39"/>
  <c r="H39" s="1"/>
  <c r="R39"/>
  <c r="T39" s="1"/>
  <c r="I39"/>
  <c r="Q35"/>
  <c r="S35" s="1"/>
  <c r="K35"/>
  <c r="H35" s="1"/>
  <c r="R35"/>
  <c r="T35" s="1"/>
  <c r="I35"/>
  <c r="K15"/>
  <c r="I15"/>
  <c r="J15" s="1"/>
  <c r="K17"/>
  <c r="H17" s="1"/>
  <c r="I17"/>
  <c r="R23"/>
  <c r="T23" s="1"/>
  <c r="Q23"/>
  <c r="S23" s="1"/>
  <c r="K23"/>
  <c r="H23" s="1"/>
  <c r="I23"/>
  <c r="R27"/>
  <c r="T27" s="1"/>
  <c r="Q27"/>
  <c r="S27" s="1"/>
  <c r="K27"/>
  <c r="H27" s="1"/>
  <c r="I27"/>
  <c r="R31"/>
  <c r="T31" s="1"/>
  <c r="Q31"/>
  <c r="S31" s="1"/>
  <c r="K31"/>
  <c r="H31" s="1"/>
  <c r="I31"/>
  <c r="R75"/>
  <c r="T75" s="1"/>
  <c r="Q75"/>
  <c r="S75" s="1"/>
  <c r="K75"/>
  <c r="H75" s="1"/>
  <c r="I75"/>
  <c r="R71"/>
  <c r="T71" s="1"/>
  <c r="Q71"/>
  <c r="S71" s="1"/>
  <c r="K71"/>
  <c r="H71" s="1"/>
  <c r="I71"/>
  <c r="R67"/>
  <c r="T67" s="1"/>
  <c r="Q67"/>
  <c r="S67" s="1"/>
  <c r="K67"/>
  <c r="H67" s="1"/>
  <c r="I67"/>
  <c r="Q64"/>
  <c r="S64" s="1"/>
  <c r="K64"/>
  <c r="H64" s="1"/>
  <c r="R64"/>
  <c r="T64" s="1"/>
  <c r="I64"/>
  <c r="Q60"/>
  <c r="S60" s="1"/>
  <c r="K60"/>
  <c r="H60" s="1"/>
  <c r="R60"/>
  <c r="T60" s="1"/>
  <c r="I60"/>
  <c r="Q56"/>
  <c r="S56" s="1"/>
  <c r="K56"/>
  <c r="R56"/>
  <c r="T56" s="1"/>
  <c r="I56"/>
  <c r="Q52"/>
  <c r="S52" s="1"/>
  <c r="K52"/>
  <c r="H52" s="1"/>
  <c r="R52"/>
  <c r="T52" s="1"/>
  <c r="I52"/>
  <c r="Q48"/>
  <c r="S48" s="1"/>
  <c r="K48"/>
  <c r="H48" s="1"/>
  <c r="R48"/>
  <c r="T48" s="1"/>
  <c r="I48"/>
  <c r="Q44"/>
  <c r="S44" s="1"/>
  <c r="K44"/>
  <c r="H44" s="1"/>
  <c r="R44"/>
  <c r="T44" s="1"/>
  <c r="I44"/>
  <c r="Q40"/>
  <c r="S40" s="1"/>
  <c r="K40"/>
  <c r="H40" s="1"/>
  <c r="R40"/>
  <c r="T40" s="1"/>
  <c r="I40"/>
  <c r="Q36"/>
  <c r="S36" s="1"/>
  <c r="K36"/>
  <c r="H36" s="1"/>
  <c r="R36"/>
  <c r="T36" s="1"/>
  <c r="I36"/>
  <c r="K16"/>
  <c r="H16" s="1"/>
  <c r="I16"/>
  <c r="J16" s="1"/>
  <c r="K20"/>
  <c r="I20"/>
  <c r="X9"/>
  <c r="I10"/>
  <c r="J10" s="1"/>
  <c r="K18"/>
  <c r="H18" s="1"/>
  <c r="I18"/>
  <c r="R22"/>
  <c r="T22" s="1"/>
  <c r="Q22"/>
  <c r="S22" s="1"/>
  <c r="K22"/>
  <c r="H22" s="1"/>
  <c r="I22"/>
  <c r="R26"/>
  <c r="T26" s="1"/>
  <c r="Q26"/>
  <c r="S26" s="1"/>
  <c r="K26"/>
  <c r="H26" s="1"/>
  <c r="I26"/>
  <c r="R30"/>
  <c r="T30" s="1"/>
  <c r="Q30"/>
  <c r="S30" s="1"/>
  <c r="K30"/>
  <c r="H30" s="1"/>
  <c r="I30"/>
  <c r="R84"/>
  <c r="T84" s="1"/>
  <c r="Q84"/>
  <c r="S84" s="1"/>
  <c r="K84"/>
  <c r="H84" s="1"/>
  <c r="I84"/>
  <c r="R85"/>
  <c r="T85" s="1"/>
  <c r="Q85"/>
  <c r="S85" s="1"/>
  <c r="K85"/>
  <c r="H85" s="1"/>
  <c r="I85"/>
  <c r="R86"/>
  <c r="T86" s="1"/>
  <c r="Q86"/>
  <c r="S86" s="1"/>
  <c r="K86"/>
  <c r="H86" s="1"/>
  <c r="I86"/>
  <c r="R87"/>
  <c r="T87" s="1"/>
  <c r="Q87"/>
  <c r="S87" s="1"/>
  <c r="K87"/>
  <c r="H87" s="1"/>
  <c r="I87"/>
  <c r="R88"/>
  <c r="T88" s="1"/>
  <c r="Q88"/>
  <c r="S88" s="1"/>
  <c r="K88"/>
  <c r="H88" s="1"/>
  <c r="I88"/>
  <c r="R89"/>
  <c r="T89" s="1"/>
  <c r="Q89"/>
  <c r="S89" s="1"/>
  <c r="K89"/>
  <c r="H89" s="1"/>
  <c r="I89"/>
  <c r="R90"/>
  <c r="T90" s="1"/>
  <c r="Q90"/>
  <c r="S90" s="1"/>
  <c r="K90"/>
  <c r="H90" s="1"/>
  <c r="I90"/>
  <c r="R91"/>
  <c r="T91" s="1"/>
  <c r="Q91"/>
  <c r="S91" s="1"/>
  <c r="K91"/>
  <c r="H91" s="1"/>
  <c r="I91"/>
  <c r="R92"/>
  <c r="T92" s="1"/>
  <c r="Q92"/>
  <c r="S92" s="1"/>
  <c r="K92"/>
  <c r="H92" s="1"/>
  <c r="I92"/>
  <c r="R93"/>
  <c r="T93" s="1"/>
  <c r="Q93"/>
  <c r="S93" s="1"/>
  <c r="K93"/>
  <c r="H93" s="1"/>
  <c r="I93"/>
  <c r="R94"/>
  <c r="T94" s="1"/>
  <c r="Q94"/>
  <c r="S94" s="1"/>
  <c r="K94"/>
  <c r="H94" s="1"/>
  <c r="I94"/>
  <c r="R95"/>
  <c r="T95" s="1"/>
  <c r="Q95"/>
  <c r="S95" s="1"/>
  <c r="K95"/>
  <c r="H95" s="1"/>
  <c r="I95"/>
  <c r="R96"/>
  <c r="T96" s="1"/>
  <c r="Q96"/>
  <c r="S96" s="1"/>
  <c r="K96"/>
  <c r="H96" s="1"/>
  <c r="I96"/>
  <c r="R97"/>
  <c r="T97" s="1"/>
  <c r="Q97"/>
  <c r="S97" s="1"/>
  <c r="K97"/>
  <c r="H97" s="1"/>
  <c r="I97"/>
  <c r="R98"/>
  <c r="T98" s="1"/>
  <c r="Q98"/>
  <c r="S98" s="1"/>
  <c r="K98"/>
  <c r="H98" s="1"/>
  <c r="I98"/>
  <c r="R99"/>
  <c r="T99" s="1"/>
  <c r="Q99"/>
  <c r="S99" s="1"/>
  <c r="K99"/>
  <c r="H99" s="1"/>
  <c r="I99"/>
  <c r="R100"/>
  <c r="T100" s="1"/>
  <c r="Q100"/>
  <c r="S100" s="1"/>
  <c r="K100"/>
  <c r="H100" s="1"/>
  <c r="I100"/>
  <c r="R101"/>
  <c r="T101" s="1"/>
  <c r="Q101"/>
  <c r="S101" s="1"/>
  <c r="K101"/>
  <c r="H101" s="1"/>
  <c r="I101"/>
  <c r="R102"/>
  <c r="T102" s="1"/>
  <c r="Q102"/>
  <c r="S102" s="1"/>
  <c r="K102"/>
  <c r="H102" s="1"/>
  <c r="I102"/>
  <c r="R103"/>
  <c r="T103" s="1"/>
  <c r="Q103"/>
  <c r="S103" s="1"/>
  <c r="K103"/>
  <c r="H103" s="1"/>
  <c r="I103"/>
  <c r="R104"/>
  <c r="T104" s="1"/>
  <c r="Q104"/>
  <c r="S104" s="1"/>
  <c r="K104"/>
  <c r="H104" s="1"/>
  <c r="I104"/>
  <c r="R105"/>
  <c r="T105" s="1"/>
  <c r="Q105"/>
  <c r="S105" s="1"/>
  <c r="K105"/>
  <c r="H105" s="1"/>
  <c r="I105"/>
  <c r="R106"/>
  <c r="T106" s="1"/>
  <c r="Q106"/>
  <c r="S106" s="1"/>
  <c r="K106"/>
  <c r="H106" s="1"/>
  <c r="I106"/>
  <c r="R107"/>
  <c r="T107" s="1"/>
  <c r="Q107"/>
  <c r="S107" s="1"/>
  <c r="K107"/>
  <c r="H107" s="1"/>
  <c r="I107"/>
  <c r="R108"/>
  <c r="T108" s="1"/>
  <c r="K108"/>
  <c r="H108" s="1"/>
  <c r="Q108"/>
  <c r="S108" s="1"/>
  <c r="I108"/>
  <c r="R132"/>
  <c r="T132" s="1"/>
  <c r="K132"/>
  <c r="H132" s="1"/>
  <c r="Q132"/>
  <c r="S132" s="1"/>
  <c r="I132"/>
  <c r="J132" s="1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R3"/>
  <c r="P32"/>
  <c r="P52" i="7"/>
  <c r="P53"/>
  <c r="P54"/>
  <c r="P55"/>
  <c r="P56"/>
  <c r="P57"/>
  <c r="P58"/>
  <c r="P59"/>
  <c r="P60"/>
  <c r="P61"/>
  <c r="P62"/>
  <c r="P63"/>
  <c r="P64"/>
  <c r="P65"/>
  <c r="P77"/>
  <c r="P78"/>
  <c r="P13" i="8"/>
  <c r="P14"/>
  <c r="P20"/>
  <c r="P10"/>
  <c r="P11"/>
  <c r="P12"/>
  <c r="P15"/>
  <c r="P16"/>
  <c r="P17"/>
  <c r="P18"/>
  <c r="P19"/>
  <c r="P21"/>
  <c r="P22"/>
  <c r="P23"/>
  <c r="P24"/>
  <c r="P25"/>
  <c r="P26"/>
  <c r="P27"/>
  <c r="P28"/>
  <c r="P29"/>
  <c r="P30"/>
  <c r="P31"/>
  <c r="P32"/>
  <c r="P66"/>
  <c r="P67"/>
  <c r="P68"/>
  <c r="P69"/>
  <c r="P70"/>
  <c r="P71"/>
  <c r="P72"/>
  <c r="P73"/>
  <c r="P74"/>
  <c r="P75"/>
  <c r="P76"/>
  <c r="P92"/>
  <c r="P93"/>
  <c r="P94"/>
  <c r="P95"/>
  <c r="P96"/>
  <c r="P97"/>
  <c r="P98"/>
  <c r="P99"/>
  <c r="P100"/>
  <c r="P101"/>
  <c r="P102"/>
  <c r="P103"/>
  <c r="P104"/>
  <c r="P105"/>
  <c r="P106"/>
  <c r="P107"/>
  <c r="P80" i="9"/>
  <c r="P108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Q66" i="10"/>
  <c r="S66" s="1"/>
  <c r="K66"/>
  <c r="H66" s="1"/>
  <c r="R66"/>
  <c r="T66" s="1"/>
  <c r="I66"/>
  <c r="V66"/>
  <c r="Q67"/>
  <c r="S67" s="1"/>
  <c r="K67"/>
  <c r="H67" s="1"/>
  <c r="R67"/>
  <c r="T67" s="1"/>
  <c r="I67"/>
  <c r="V67"/>
  <c r="Q68"/>
  <c r="S68" s="1"/>
  <c r="K68"/>
  <c r="H68" s="1"/>
  <c r="R68"/>
  <c r="T68" s="1"/>
  <c r="I68"/>
  <c r="V68"/>
  <c r="Q69"/>
  <c r="S69" s="1"/>
  <c r="K69"/>
  <c r="H69" s="1"/>
  <c r="R69"/>
  <c r="T69" s="1"/>
  <c r="I69"/>
  <c r="V69"/>
  <c r="Q70"/>
  <c r="S70" s="1"/>
  <c r="K70"/>
  <c r="H70" s="1"/>
  <c r="R70"/>
  <c r="T70" s="1"/>
  <c r="I70"/>
  <c r="V70"/>
  <c r="Q71"/>
  <c r="S71" s="1"/>
  <c r="K71"/>
  <c r="H71" s="1"/>
  <c r="R71"/>
  <c r="T71" s="1"/>
  <c r="I71"/>
  <c r="V71"/>
  <c r="Q72"/>
  <c r="S72" s="1"/>
  <c r="K72"/>
  <c r="H72" s="1"/>
  <c r="R72"/>
  <c r="T72" s="1"/>
  <c r="I72"/>
  <c r="V72"/>
  <c r="Q73"/>
  <c r="S73" s="1"/>
  <c r="K73"/>
  <c r="H73" s="1"/>
  <c r="R73"/>
  <c r="T73" s="1"/>
  <c r="I73"/>
  <c r="V73"/>
  <c r="Q74"/>
  <c r="S74" s="1"/>
  <c r="K74"/>
  <c r="H74" s="1"/>
  <c r="R74"/>
  <c r="T74" s="1"/>
  <c r="I74"/>
  <c r="V74"/>
  <c r="Q75"/>
  <c r="S75" s="1"/>
  <c r="K75"/>
  <c r="H75" s="1"/>
  <c r="R75"/>
  <c r="T75" s="1"/>
  <c r="I75"/>
  <c r="V75"/>
  <c r="Q76"/>
  <c r="S76" s="1"/>
  <c r="K76"/>
  <c r="H76" s="1"/>
  <c r="R76"/>
  <c r="T76" s="1"/>
  <c r="I76"/>
  <c r="V76"/>
  <c r="K20"/>
  <c r="I20"/>
  <c r="V20"/>
  <c r="I10"/>
  <c r="J10" s="1"/>
  <c r="X9"/>
  <c r="K15"/>
  <c r="I15"/>
  <c r="J15" s="1"/>
  <c r="K16"/>
  <c r="H16" s="1"/>
  <c r="I16"/>
  <c r="J16" s="1"/>
  <c r="K17"/>
  <c r="H17" s="1"/>
  <c r="I17"/>
  <c r="K18"/>
  <c r="H18" s="1"/>
  <c r="I18"/>
  <c r="V18"/>
  <c r="K19"/>
  <c r="H19" s="1"/>
  <c r="I19"/>
  <c r="V19"/>
  <c r="Q21"/>
  <c r="K21"/>
  <c r="H21" s="1"/>
  <c r="V21"/>
  <c r="I21"/>
  <c r="Q22"/>
  <c r="S22" s="1"/>
  <c r="K22"/>
  <c r="H22" s="1"/>
  <c r="R22"/>
  <c r="T22" s="1"/>
  <c r="I22"/>
  <c r="V22"/>
  <c r="Q23"/>
  <c r="S23" s="1"/>
  <c r="K23"/>
  <c r="H23" s="1"/>
  <c r="R23"/>
  <c r="T23" s="1"/>
  <c r="I23"/>
  <c r="V23"/>
  <c r="Q24"/>
  <c r="S24" s="1"/>
  <c r="K24"/>
  <c r="H24" s="1"/>
  <c r="R24"/>
  <c r="T24" s="1"/>
  <c r="I24"/>
  <c r="V24"/>
  <c r="Q25"/>
  <c r="S25" s="1"/>
  <c r="K25"/>
  <c r="H25" s="1"/>
  <c r="R25"/>
  <c r="I25"/>
  <c r="V25"/>
  <c r="Q26"/>
  <c r="S26" s="1"/>
  <c r="K26"/>
  <c r="H26" s="1"/>
  <c r="R26"/>
  <c r="T26" s="1"/>
  <c r="I26"/>
  <c r="V26"/>
  <c r="Q27"/>
  <c r="S27" s="1"/>
  <c r="K27"/>
  <c r="H27" s="1"/>
  <c r="R27"/>
  <c r="T27" s="1"/>
  <c r="I27"/>
  <c r="V27"/>
  <c r="Q28"/>
  <c r="S28" s="1"/>
  <c r="K28"/>
  <c r="H28" s="1"/>
  <c r="R28"/>
  <c r="T28" s="1"/>
  <c r="I28"/>
  <c r="V28"/>
  <c r="Q29"/>
  <c r="S29" s="1"/>
  <c r="K29"/>
  <c r="H29" s="1"/>
  <c r="R29"/>
  <c r="T29" s="1"/>
  <c r="I29"/>
  <c r="V29"/>
  <c r="Q30"/>
  <c r="S30" s="1"/>
  <c r="K30"/>
  <c r="H30" s="1"/>
  <c r="R30"/>
  <c r="T30" s="1"/>
  <c r="I30"/>
  <c r="V30"/>
  <c r="Q31"/>
  <c r="S31" s="1"/>
  <c r="K31"/>
  <c r="H31" s="1"/>
  <c r="R31"/>
  <c r="T31" s="1"/>
  <c r="I31"/>
  <c r="V31"/>
  <c r="R33"/>
  <c r="T33" s="1"/>
  <c r="Q33"/>
  <c r="S33" s="1"/>
  <c r="K33"/>
  <c r="H33" s="1"/>
  <c r="I33"/>
  <c r="V33"/>
  <c r="R34"/>
  <c r="T34" s="1"/>
  <c r="Q34"/>
  <c r="S34" s="1"/>
  <c r="K34"/>
  <c r="H34" s="1"/>
  <c r="I34"/>
  <c r="V34"/>
  <c r="R35"/>
  <c r="T35" s="1"/>
  <c r="Q35"/>
  <c r="S35" s="1"/>
  <c r="K35"/>
  <c r="H35" s="1"/>
  <c r="I35"/>
  <c r="V35"/>
  <c r="R36"/>
  <c r="T36" s="1"/>
  <c r="Q36"/>
  <c r="S36" s="1"/>
  <c r="K36"/>
  <c r="H36" s="1"/>
  <c r="I36"/>
  <c r="V36"/>
  <c r="R37"/>
  <c r="T37" s="1"/>
  <c r="Q37"/>
  <c r="S37" s="1"/>
  <c r="K37"/>
  <c r="H37" s="1"/>
  <c r="I37"/>
  <c r="V37"/>
  <c r="R38"/>
  <c r="T38" s="1"/>
  <c r="Q38"/>
  <c r="S38" s="1"/>
  <c r="K38"/>
  <c r="H38" s="1"/>
  <c r="I38"/>
  <c r="V38"/>
  <c r="R39"/>
  <c r="T39" s="1"/>
  <c r="Q39"/>
  <c r="S39" s="1"/>
  <c r="K39"/>
  <c r="H39" s="1"/>
  <c r="I39"/>
  <c r="V39"/>
  <c r="R40"/>
  <c r="T40" s="1"/>
  <c r="Q40"/>
  <c r="S40" s="1"/>
  <c r="K40"/>
  <c r="H40" s="1"/>
  <c r="I40"/>
  <c r="V40"/>
  <c r="R41"/>
  <c r="T41" s="1"/>
  <c r="Q41"/>
  <c r="S41" s="1"/>
  <c r="K41"/>
  <c r="H41" s="1"/>
  <c r="I41"/>
  <c r="V41"/>
  <c r="R42"/>
  <c r="T42" s="1"/>
  <c r="Q42"/>
  <c r="S42" s="1"/>
  <c r="K42"/>
  <c r="H42" s="1"/>
  <c r="I42"/>
  <c r="V42"/>
  <c r="R43"/>
  <c r="T43" s="1"/>
  <c r="Q43"/>
  <c r="S43" s="1"/>
  <c r="K43"/>
  <c r="H43" s="1"/>
  <c r="I43"/>
  <c r="V43"/>
  <c r="R44"/>
  <c r="T44" s="1"/>
  <c r="Q44"/>
  <c r="S44" s="1"/>
  <c r="K44"/>
  <c r="H44" s="1"/>
  <c r="I44"/>
  <c r="V44"/>
  <c r="R45"/>
  <c r="T45" s="1"/>
  <c r="Q45"/>
  <c r="S45" s="1"/>
  <c r="K45"/>
  <c r="H45" s="1"/>
  <c r="I45"/>
  <c r="V45"/>
  <c r="R46"/>
  <c r="T46" s="1"/>
  <c r="Q46"/>
  <c r="S46" s="1"/>
  <c r="K46"/>
  <c r="H46" s="1"/>
  <c r="I46"/>
  <c r="V46"/>
  <c r="R47"/>
  <c r="T47" s="1"/>
  <c r="Q47"/>
  <c r="S47" s="1"/>
  <c r="K47"/>
  <c r="H47" s="1"/>
  <c r="I47"/>
  <c r="V47"/>
  <c r="R48"/>
  <c r="T48" s="1"/>
  <c r="Q48"/>
  <c r="S48" s="1"/>
  <c r="K48"/>
  <c r="H48" s="1"/>
  <c r="I48"/>
  <c r="V48"/>
  <c r="R49"/>
  <c r="T49" s="1"/>
  <c r="Q49"/>
  <c r="S49" s="1"/>
  <c r="K49"/>
  <c r="H49" s="1"/>
  <c r="I49"/>
  <c r="V49"/>
  <c r="R50"/>
  <c r="T50" s="1"/>
  <c r="Q50"/>
  <c r="S50" s="1"/>
  <c r="K50"/>
  <c r="H50" s="1"/>
  <c r="I50"/>
  <c r="V50"/>
  <c r="R51"/>
  <c r="T51" s="1"/>
  <c r="Q51"/>
  <c r="S51" s="1"/>
  <c r="K51"/>
  <c r="H51" s="1"/>
  <c r="I51"/>
  <c r="V51"/>
  <c r="R52"/>
  <c r="T52" s="1"/>
  <c r="Q52"/>
  <c r="S52" s="1"/>
  <c r="K52"/>
  <c r="H52" s="1"/>
  <c r="I52"/>
  <c r="V52"/>
  <c r="R53"/>
  <c r="T53" s="1"/>
  <c r="Q53"/>
  <c r="S53" s="1"/>
  <c r="K53"/>
  <c r="I53"/>
  <c r="V53"/>
  <c r="R54"/>
  <c r="T54" s="1"/>
  <c r="Q54"/>
  <c r="S54" s="1"/>
  <c r="K54"/>
  <c r="I54"/>
  <c r="V54"/>
  <c r="R55"/>
  <c r="T55" s="1"/>
  <c r="Q55"/>
  <c r="S55" s="1"/>
  <c r="K55"/>
  <c r="I55"/>
  <c r="V55"/>
  <c r="R56"/>
  <c r="T56" s="1"/>
  <c r="Q56"/>
  <c r="S56" s="1"/>
  <c r="K56"/>
  <c r="I56"/>
  <c r="V56"/>
  <c r="R57"/>
  <c r="T57" s="1"/>
  <c r="Q57"/>
  <c r="S57" s="1"/>
  <c r="K57"/>
  <c r="H57" s="1"/>
  <c r="I57"/>
  <c r="V57"/>
  <c r="R58"/>
  <c r="T58" s="1"/>
  <c r="Q58"/>
  <c r="S58" s="1"/>
  <c r="K58"/>
  <c r="H58" s="1"/>
  <c r="I58"/>
  <c r="V58"/>
  <c r="R59"/>
  <c r="T59" s="1"/>
  <c r="Q59"/>
  <c r="S59" s="1"/>
  <c r="K59"/>
  <c r="H59" s="1"/>
  <c r="I59"/>
  <c r="V59"/>
  <c r="R60"/>
  <c r="T60" s="1"/>
  <c r="Q60"/>
  <c r="S60" s="1"/>
  <c r="K60"/>
  <c r="H60" s="1"/>
  <c r="I60"/>
  <c r="V60"/>
  <c r="R61"/>
  <c r="T61" s="1"/>
  <c r="Q61"/>
  <c r="S61" s="1"/>
  <c r="K61"/>
  <c r="H61" s="1"/>
  <c r="I61"/>
  <c r="V61"/>
  <c r="R62"/>
  <c r="T62" s="1"/>
  <c r="Q62"/>
  <c r="S62" s="1"/>
  <c r="K62"/>
  <c r="H62" s="1"/>
  <c r="I62"/>
  <c r="V62"/>
  <c r="R63"/>
  <c r="T63" s="1"/>
  <c r="Q63"/>
  <c r="S63" s="1"/>
  <c r="K63"/>
  <c r="H63" s="1"/>
  <c r="I63"/>
  <c r="V63"/>
  <c r="R64"/>
  <c r="T64" s="1"/>
  <c r="Q64"/>
  <c r="S64" s="1"/>
  <c r="K64"/>
  <c r="H64" s="1"/>
  <c r="I64"/>
  <c r="V64"/>
  <c r="R65"/>
  <c r="T65" s="1"/>
  <c r="Q65"/>
  <c r="S65" s="1"/>
  <c r="K65"/>
  <c r="H65" s="1"/>
  <c r="I65"/>
  <c r="V65"/>
  <c r="R32"/>
  <c r="T32" s="1"/>
  <c r="K32"/>
  <c r="H32" s="1"/>
  <c r="Q32"/>
  <c r="S32" s="1"/>
  <c r="I32"/>
  <c r="R77"/>
  <c r="T77" s="1"/>
  <c r="Q77"/>
  <c r="S77" s="1"/>
  <c r="K77"/>
  <c r="H77" s="1"/>
  <c r="I77"/>
  <c r="R78"/>
  <c r="T78" s="1"/>
  <c r="Q78"/>
  <c r="S78" s="1"/>
  <c r="K78"/>
  <c r="H78" s="1"/>
  <c r="I78"/>
  <c r="R79"/>
  <c r="T79" s="1"/>
  <c r="Q79"/>
  <c r="S79" s="1"/>
  <c r="K79"/>
  <c r="H79" s="1"/>
  <c r="I79"/>
  <c r="R80"/>
  <c r="T80" s="1"/>
  <c r="Q80"/>
  <c r="S80" s="1"/>
  <c r="K80"/>
  <c r="H80" s="1"/>
  <c r="I80"/>
  <c r="R81"/>
  <c r="T81" s="1"/>
  <c r="Q81"/>
  <c r="S81" s="1"/>
  <c r="K81"/>
  <c r="H81" s="1"/>
  <c r="I81"/>
  <c r="R82"/>
  <c r="T82" s="1"/>
  <c r="Q82"/>
  <c r="S82" s="1"/>
  <c r="K82"/>
  <c r="H82" s="1"/>
  <c r="I82"/>
  <c r="R84"/>
  <c r="T84" s="1"/>
  <c r="K84"/>
  <c r="H84" s="1"/>
  <c r="Q84"/>
  <c r="S84" s="1"/>
  <c r="I84"/>
  <c r="R132"/>
  <c r="T132" s="1"/>
  <c r="K132"/>
  <c r="H132" s="1"/>
  <c r="Q132"/>
  <c r="S132" s="1"/>
  <c r="I132"/>
  <c r="J132" s="1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P66"/>
  <c r="P67"/>
  <c r="P68"/>
  <c r="P69"/>
  <c r="P70"/>
  <c r="P71"/>
  <c r="P72"/>
  <c r="P73"/>
  <c r="P74"/>
  <c r="P84"/>
  <c r="V131"/>
  <c r="V127"/>
  <c r="V123"/>
  <c r="V119"/>
  <c r="V115"/>
  <c r="V111"/>
  <c r="V79"/>
  <c r="V32"/>
  <c r="R85"/>
  <c r="T85" s="1"/>
  <c r="Q85"/>
  <c r="S85" s="1"/>
  <c r="K85"/>
  <c r="H85" s="1"/>
  <c r="I85"/>
  <c r="R86"/>
  <c r="T86" s="1"/>
  <c r="Q86"/>
  <c r="S86" s="1"/>
  <c r="K86"/>
  <c r="H86" s="1"/>
  <c r="I86"/>
  <c r="R87"/>
  <c r="T87" s="1"/>
  <c r="Q87"/>
  <c r="S87" s="1"/>
  <c r="K87"/>
  <c r="H87" s="1"/>
  <c r="I87"/>
  <c r="R88"/>
  <c r="T88" s="1"/>
  <c r="Q88"/>
  <c r="S88" s="1"/>
  <c r="K88"/>
  <c r="H88" s="1"/>
  <c r="I88"/>
  <c r="R89"/>
  <c r="T89" s="1"/>
  <c r="Q89"/>
  <c r="S89" s="1"/>
  <c r="K89"/>
  <c r="H89" s="1"/>
  <c r="I89"/>
  <c r="R90"/>
  <c r="T90" s="1"/>
  <c r="Q90"/>
  <c r="S90" s="1"/>
  <c r="K90"/>
  <c r="H90" s="1"/>
  <c r="I90"/>
  <c r="R91"/>
  <c r="T91" s="1"/>
  <c r="Q91"/>
  <c r="S91" s="1"/>
  <c r="K91"/>
  <c r="H91" s="1"/>
  <c r="I91"/>
  <c r="R92"/>
  <c r="T92" s="1"/>
  <c r="Q92"/>
  <c r="S92" s="1"/>
  <c r="K92"/>
  <c r="H92" s="1"/>
  <c r="I92"/>
  <c r="R93"/>
  <c r="T93" s="1"/>
  <c r="Q93"/>
  <c r="S93" s="1"/>
  <c r="K93"/>
  <c r="H93" s="1"/>
  <c r="I93"/>
  <c r="R94"/>
  <c r="T94" s="1"/>
  <c r="Q94"/>
  <c r="S94" s="1"/>
  <c r="K94"/>
  <c r="H94" s="1"/>
  <c r="I94"/>
  <c r="R95"/>
  <c r="T95" s="1"/>
  <c r="Q95"/>
  <c r="S95" s="1"/>
  <c r="K95"/>
  <c r="H95" s="1"/>
  <c r="I95"/>
  <c r="R96"/>
  <c r="T96" s="1"/>
  <c r="Q96"/>
  <c r="S96" s="1"/>
  <c r="K96"/>
  <c r="H96" s="1"/>
  <c r="I96"/>
  <c r="R97"/>
  <c r="T97" s="1"/>
  <c r="Q97"/>
  <c r="S97" s="1"/>
  <c r="K97"/>
  <c r="H97" s="1"/>
  <c r="I97"/>
  <c r="R98"/>
  <c r="T98" s="1"/>
  <c r="Q98"/>
  <c r="S98" s="1"/>
  <c r="K98"/>
  <c r="H98" s="1"/>
  <c r="I98"/>
  <c r="R99"/>
  <c r="T99" s="1"/>
  <c r="Q99"/>
  <c r="S99" s="1"/>
  <c r="K99"/>
  <c r="H99" s="1"/>
  <c r="I99"/>
  <c r="R100"/>
  <c r="T100" s="1"/>
  <c r="Q100"/>
  <c r="S100" s="1"/>
  <c r="K100"/>
  <c r="H100" s="1"/>
  <c r="I100"/>
  <c r="R101"/>
  <c r="T101" s="1"/>
  <c r="Q101"/>
  <c r="S101" s="1"/>
  <c r="K101"/>
  <c r="H101" s="1"/>
  <c r="I101"/>
  <c r="R102"/>
  <c r="T102" s="1"/>
  <c r="Q102"/>
  <c r="S102" s="1"/>
  <c r="K102"/>
  <c r="H102" s="1"/>
  <c r="I102"/>
  <c r="R103"/>
  <c r="T103" s="1"/>
  <c r="Q103"/>
  <c r="S103" s="1"/>
  <c r="K103"/>
  <c r="H103" s="1"/>
  <c r="I103"/>
  <c r="R104"/>
  <c r="T104" s="1"/>
  <c r="Q104"/>
  <c r="S104" s="1"/>
  <c r="K104"/>
  <c r="H104" s="1"/>
  <c r="I104"/>
  <c r="R105"/>
  <c r="T105" s="1"/>
  <c r="Q105"/>
  <c r="S105" s="1"/>
  <c r="K105"/>
  <c r="H105" s="1"/>
  <c r="I105"/>
  <c r="R106"/>
  <c r="T106" s="1"/>
  <c r="Q106"/>
  <c r="S106" s="1"/>
  <c r="K106"/>
  <c r="H106" s="1"/>
  <c r="I106"/>
  <c r="R107"/>
  <c r="T107" s="1"/>
  <c r="Q107"/>
  <c r="S107" s="1"/>
  <c r="K107"/>
  <c r="H107" s="1"/>
  <c r="I107"/>
  <c r="L83"/>
  <c r="J83"/>
  <c r="L108"/>
  <c r="J108"/>
  <c r="P13"/>
  <c r="P14"/>
  <c r="P20"/>
  <c r="P10"/>
  <c r="P11"/>
  <c r="P12"/>
  <c r="P15"/>
  <c r="P16"/>
  <c r="P17"/>
  <c r="P18"/>
  <c r="P19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77"/>
  <c r="P78"/>
  <c r="P132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V129"/>
  <c r="V125"/>
  <c r="V121"/>
  <c r="V117"/>
  <c r="V113"/>
  <c r="V109"/>
  <c r="V106"/>
  <c r="V102"/>
  <c r="V98"/>
  <c r="V94"/>
  <c r="V90"/>
  <c r="V86"/>
  <c r="V81"/>
  <c r="V77"/>
  <c r="P85" i="8"/>
  <c r="P86"/>
  <c r="P87"/>
  <c r="P88"/>
  <c r="P89"/>
  <c r="P90"/>
  <c r="P91"/>
  <c r="Q29" i="9"/>
  <c r="S29" s="1"/>
  <c r="K29"/>
  <c r="H29" s="1"/>
  <c r="R29"/>
  <c r="T29" s="1"/>
  <c r="I29"/>
  <c r="V29"/>
  <c r="Q30"/>
  <c r="S30" s="1"/>
  <c r="K30"/>
  <c r="H30" s="1"/>
  <c r="R30"/>
  <c r="T30" s="1"/>
  <c r="I30"/>
  <c r="V30"/>
  <c r="Q31"/>
  <c r="S31" s="1"/>
  <c r="K31"/>
  <c r="H31" s="1"/>
  <c r="R31"/>
  <c r="T31" s="1"/>
  <c r="I31"/>
  <c r="V31"/>
  <c r="Q32"/>
  <c r="S32" s="1"/>
  <c r="K32"/>
  <c r="H32" s="1"/>
  <c r="R32"/>
  <c r="T32" s="1"/>
  <c r="I32"/>
  <c r="V32"/>
  <c r="Q33"/>
  <c r="S33" s="1"/>
  <c r="K33"/>
  <c r="H33" s="1"/>
  <c r="R33"/>
  <c r="T33" s="1"/>
  <c r="I33"/>
  <c r="V33"/>
  <c r="Q34"/>
  <c r="S34" s="1"/>
  <c r="K34"/>
  <c r="H34" s="1"/>
  <c r="R34"/>
  <c r="T34" s="1"/>
  <c r="I34"/>
  <c r="V34"/>
  <c r="Q35"/>
  <c r="S35" s="1"/>
  <c r="K35"/>
  <c r="H35" s="1"/>
  <c r="R35"/>
  <c r="T35" s="1"/>
  <c r="I35"/>
  <c r="V35"/>
  <c r="Q36"/>
  <c r="S36" s="1"/>
  <c r="K36"/>
  <c r="H36" s="1"/>
  <c r="R36"/>
  <c r="T36" s="1"/>
  <c r="I36"/>
  <c r="V36"/>
  <c r="Q37"/>
  <c r="S37" s="1"/>
  <c r="K37"/>
  <c r="H37" s="1"/>
  <c r="R37"/>
  <c r="T37" s="1"/>
  <c r="I37"/>
  <c r="V37"/>
  <c r="Q38"/>
  <c r="S38" s="1"/>
  <c r="K38"/>
  <c r="H38" s="1"/>
  <c r="R38"/>
  <c r="T38" s="1"/>
  <c r="I38"/>
  <c r="V38"/>
  <c r="Q39"/>
  <c r="S39" s="1"/>
  <c r="K39"/>
  <c r="H39" s="1"/>
  <c r="R39"/>
  <c r="T39" s="1"/>
  <c r="I39"/>
  <c r="V39"/>
  <c r="Q40"/>
  <c r="S40" s="1"/>
  <c r="K40"/>
  <c r="H40" s="1"/>
  <c r="R40"/>
  <c r="T40" s="1"/>
  <c r="I40"/>
  <c r="V40"/>
  <c r="Q41"/>
  <c r="S41" s="1"/>
  <c r="K41"/>
  <c r="H41" s="1"/>
  <c r="R41"/>
  <c r="T41" s="1"/>
  <c r="I41"/>
  <c r="V41"/>
  <c r="Q42"/>
  <c r="S42" s="1"/>
  <c r="K42"/>
  <c r="H42" s="1"/>
  <c r="R42"/>
  <c r="T42" s="1"/>
  <c r="I42"/>
  <c r="V42"/>
  <c r="Q43"/>
  <c r="S43" s="1"/>
  <c r="K43"/>
  <c r="H43" s="1"/>
  <c r="R43"/>
  <c r="T43" s="1"/>
  <c r="I43"/>
  <c r="V43"/>
  <c r="Q44"/>
  <c r="S44" s="1"/>
  <c r="K44"/>
  <c r="H44" s="1"/>
  <c r="R44"/>
  <c r="T44" s="1"/>
  <c r="I44"/>
  <c r="V44"/>
  <c r="Q45"/>
  <c r="S45" s="1"/>
  <c r="K45"/>
  <c r="H45" s="1"/>
  <c r="R45"/>
  <c r="T45" s="1"/>
  <c r="I45"/>
  <c r="V45"/>
  <c r="Q46"/>
  <c r="S46" s="1"/>
  <c r="K46"/>
  <c r="H46" s="1"/>
  <c r="R46"/>
  <c r="T46" s="1"/>
  <c r="I46"/>
  <c r="V46"/>
  <c r="Q47"/>
  <c r="S47" s="1"/>
  <c r="K47"/>
  <c r="H47" s="1"/>
  <c r="R47"/>
  <c r="T47" s="1"/>
  <c r="I47"/>
  <c r="V47"/>
  <c r="Q48"/>
  <c r="S48" s="1"/>
  <c r="K48"/>
  <c r="H48" s="1"/>
  <c r="R48"/>
  <c r="T48" s="1"/>
  <c r="I48"/>
  <c r="V48"/>
  <c r="Q49"/>
  <c r="S49" s="1"/>
  <c r="K49"/>
  <c r="H49" s="1"/>
  <c r="R49"/>
  <c r="T49" s="1"/>
  <c r="I49"/>
  <c r="V49"/>
  <c r="Q50"/>
  <c r="S50" s="1"/>
  <c r="K50"/>
  <c r="H50" s="1"/>
  <c r="R50"/>
  <c r="T50" s="1"/>
  <c r="I50"/>
  <c r="V50"/>
  <c r="Q51"/>
  <c r="S51" s="1"/>
  <c r="K51"/>
  <c r="H51" s="1"/>
  <c r="R51"/>
  <c r="T51" s="1"/>
  <c r="I51"/>
  <c r="V51"/>
  <c r="Q52"/>
  <c r="S52" s="1"/>
  <c r="K52"/>
  <c r="H52" s="1"/>
  <c r="R52"/>
  <c r="T52" s="1"/>
  <c r="I52"/>
  <c r="V52"/>
  <c r="Q53"/>
  <c r="S53" s="1"/>
  <c r="K53"/>
  <c r="R53"/>
  <c r="T53" s="1"/>
  <c r="I53"/>
  <c r="V53"/>
  <c r="Q54"/>
  <c r="S54" s="1"/>
  <c r="K54"/>
  <c r="R54"/>
  <c r="T54" s="1"/>
  <c r="I54"/>
  <c r="V54"/>
  <c r="Q55"/>
  <c r="S55" s="1"/>
  <c r="K55"/>
  <c r="R55"/>
  <c r="T55" s="1"/>
  <c r="I55"/>
  <c r="V55"/>
  <c r="Q56"/>
  <c r="S56" s="1"/>
  <c r="K56"/>
  <c r="R56"/>
  <c r="T56" s="1"/>
  <c r="I56"/>
  <c r="V56"/>
  <c r="Q57"/>
  <c r="S57" s="1"/>
  <c r="K57"/>
  <c r="H57" s="1"/>
  <c r="R57"/>
  <c r="T57" s="1"/>
  <c r="I57"/>
  <c r="V57"/>
  <c r="Q58"/>
  <c r="S58" s="1"/>
  <c r="K58"/>
  <c r="H58" s="1"/>
  <c r="R58"/>
  <c r="T58" s="1"/>
  <c r="I58"/>
  <c r="V58"/>
  <c r="Q59"/>
  <c r="S59" s="1"/>
  <c r="K59"/>
  <c r="H59" s="1"/>
  <c r="R59"/>
  <c r="T59" s="1"/>
  <c r="I59"/>
  <c r="V59"/>
  <c r="Q60"/>
  <c r="S60" s="1"/>
  <c r="K60"/>
  <c r="H60" s="1"/>
  <c r="R60"/>
  <c r="T60" s="1"/>
  <c r="I60"/>
  <c r="V60"/>
  <c r="Q61"/>
  <c r="S61" s="1"/>
  <c r="K61"/>
  <c r="H61" s="1"/>
  <c r="R61"/>
  <c r="T61" s="1"/>
  <c r="I61"/>
  <c r="V61"/>
  <c r="Q62"/>
  <c r="S62" s="1"/>
  <c r="K62"/>
  <c r="H62" s="1"/>
  <c r="R62"/>
  <c r="T62" s="1"/>
  <c r="I62"/>
  <c r="V62"/>
  <c r="Q63"/>
  <c r="S63" s="1"/>
  <c r="K63"/>
  <c r="H63" s="1"/>
  <c r="R63"/>
  <c r="T63" s="1"/>
  <c r="I63"/>
  <c r="V63"/>
  <c r="Q64"/>
  <c r="S64" s="1"/>
  <c r="K64"/>
  <c r="H64" s="1"/>
  <c r="R64"/>
  <c r="T64" s="1"/>
  <c r="I64"/>
  <c r="V64"/>
  <c r="Q65"/>
  <c r="S65" s="1"/>
  <c r="K65"/>
  <c r="H65" s="1"/>
  <c r="R65"/>
  <c r="T65" s="1"/>
  <c r="I65"/>
  <c r="V65"/>
  <c r="K20"/>
  <c r="I20"/>
  <c r="V20"/>
  <c r="X9"/>
  <c r="I10"/>
  <c r="J10" s="1"/>
  <c r="K15"/>
  <c r="I15"/>
  <c r="J15" s="1"/>
  <c r="K16"/>
  <c r="H16" s="1"/>
  <c r="I16"/>
  <c r="J16" s="1"/>
  <c r="K17"/>
  <c r="H17" s="1"/>
  <c r="I17"/>
  <c r="K18"/>
  <c r="H18" s="1"/>
  <c r="I18"/>
  <c r="V18"/>
  <c r="K19"/>
  <c r="H19" s="1"/>
  <c r="I19"/>
  <c r="V19"/>
  <c r="Q21"/>
  <c r="K21"/>
  <c r="H21" s="1"/>
  <c r="V21"/>
  <c r="I21"/>
  <c r="Q22"/>
  <c r="S22" s="1"/>
  <c r="K22"/>
  <c r="H22" s="1"/>
  <c r="R22"/>
  <c r="T22" s="1"/>
  <c r="I22"/>
  <c r="V22"/>
  <c r="Q23"/>
  <c r="S23" s="1"/>
  <c r="K23"/>
  <c r="H23" s="1"/>
  <c r="R23"/>
  <c r="T23" s="1"/>
  <c r="I23"/>
  <c r="V23"/>
  <c r="Q24"/>
  <c r="S24" s="1"/>
  <c r="K24"/>
  <c r="H24" s="1"/>
  <c r="R24"/>
  <c r="T24" s="1"/>
  <c r="I24"/>
  <c r="V24"/>
  <c r="Q25"/>
  <c r="S25" s="1"/>
  <c r="K25"/>
  <c r="H25" s="1"/>
  <c r="R25"/>
  <c r="I25"/>
  <c r="V25"/>
  <c r="Q26"/>
  <c r="S26" s="1"/>
  <c r="K26"/>
  <c r="H26" s="1"/>
  <c r="R26"/>
  <c r="T26" s="1"/>
  <c r="I26"/>
  <c r="V26"/>
  <c r="Q27"/>
  <c r="S27" s="1"/>
  <c r="K27"/>
  <c r="H27" s="1"/>
  <c r="R27"/>
  <c r="T27" s="1"/>
  <c r="I27"/>
  <c r="V27"/>
  <c r="R66"/>
  <c r="T66" s="1"/>
  <c r="Q66"/>
  <c r="S66" s="1"/>
  <c r="K66"/>
  <c r="H66" s="1"/>
  <c r="I66"/>
  <c r="V66"/>
  <c r="R67"/>
  <c r="T67" s="1"/>
  <c r="Q67"/>
  <c r="S67" s="1"/>
  <c r="K67"/>
  <c r="H67" s="1"/>
  <c r="I67"/>
  <c r="V67"/>
  <c r="R68"/>
  <c r="T68" s="1"/>
  <c r="Q68"/>
  <c r="S68" s="1"/>
  <c r="K68"/>
  <c r="H68" s="1"/>
  <c r="I68"/>
  <c r="V68"/>
  <c r="R69"/>
  <c r="T69" s="1"/>
  <c r="Q69"/>
  <c r="S69" s="1"/>
  <c r="K69"/>
  <c r="H69" s="1"/>
  <c r="I69"/>
  <c r="V69"/>
  <c r="R70"/>
  <c r="T70" s="1"/>
  <c r="Q70"/>
  <c r="S70" s="1"/>
  <c r="K70"/>
  <c r="H70" s="1"/>
  <c r="I70"/>
  <c r="V70"/>
  <c r="R71"/>
  <c r="T71" s="1"/>
  <c r="Q71"/>
  <c r="S71" s="1"/>
  <c r="K71"/>
  <c r="H71" s="1"/>
  <c r="I71"/>
  <c r="V71"/>
  <c r="R72"/>
  <c r="T72" s="1"/>
  <c r="Q72"/>
  <c r="S72" s="1"/>
  <c r="K72"/>
  <c r="H72" s="1"/>
  <c r="I72"/>
  <c r="V72"/>
  <c r="R73"/>
  <c r="T73" s="1"/>
  <c r="Q73"/>
  <c r="S73" s="1"/>
  <c r="K73"/>
  <c r="H73" s="1"/>
  <c r="I73"/>
  <c r="V73"/>
  <c r="R74"/>
  <c r="T74" s="1"/>
  <c r="Q74"/>
  <c r="S74" s="1"/>
  <c r="K74"/>
  <c r="H74" s="1"/>
  <c r="I74"/>
  <c r="V74"/>
  <c r="R75"/>
  <c r="T75" s="1"/>
  <c r="Q75"/>
  <c r="S75" s="1"/>
  <c r="K75"/>
  <c r="H75" s="1"/>
  <c r="I75"/>
  <c r="V75"/>
  <c r="R76"/>
  <c r="T76" s="1"/>
  <c r="Q76"/>
  <c r="S76" s="1"/>
  <c r="K76"/>
  <c r="H76" s="1"/>
  <c r="I76"/>
  <c r="V76"/>
  <c r="Q28"/>
  <c r="S28" s="1"/>
  <c r="K28"/>
  <c r="H28" s="1"/>
  <c r="R28"/>
  <c r="T28" s="1"/>
  <c r="I28"/>
  <c r="Q77"/>
  <c r="S77" s="1"/>
  <c r="K77"/>
  <c r="H77" s="1"/>
  <c r="R77"/>
  <c r="T77" s="1"/>
  <c r="I77"/>
  <c r="Q78"/>
  <c r="S78" s="1"/>
  <c r="K78"/>
  <c r="H78" s="1"/>
  <c r="R78"/>
  <c r="T78" s="1"/>
  <c r="I78"/>
  <c r="Q79"/>
  <c r="S79" s="1"/>
  <c r="K79"/>
  <c r="H79" s="1"/>
  <c r="R79"/>
  <c r="T79" s="1"/>
  <c r="I79"/>
  <c r="Q80"/>
  <c r="S80" s="1"/>
  <c r="R80"/>
  <c r="T80" s="1"/>
  <c r="K80"/>
  <c r="H80" s="1"/>
  <c r="I80"/>
  <c r="Q81"/>
  <c r="S81" s="1"/>
  <c r="K81"/>
  <c r="H81" s="1"/>
  <c r="R81"/>
  <c r="T81" s="1"/>
  <c r="I81"/>
  <c r="Q82"/>
  <c r="S82" s="1"/>
  <c r="K82"/>
  <c r="H82" s="1"/>
  <c r="R82"/>
  <c r="T82" s="1"/>
  <c r="I82"/>
  <c r="Q83"/>
  <c r="S83" s="1"/>
  <c r="K83"/>
  <c r="H83" s="1"/>
  <c r="R83"/>
  <c r="T83" s="1"/>
  <c r="I83"/>
  <c r="Q84"/>
  <c r="S84" s="1"/>
  <c r="K84"/>
  <c r="H84" s="1"/>
  <c r="R84"/>
  <c r="T84" s="1"/>
  <c r="I84"/>
  <c r="Q85"/>
  <c r="S85" s="1"/>
  <c r="K85"/>
  <c r="H85" s="1"/>
  <c r="R85"/>
  <c r="T85" s="1"/>
  <c r="I85"/>
  <c r="Q86"/>
  <c r="S86" s="1"/>
  <c r="K86"/>
  <c r="H86" s="1"/>
  <c r="R86"/>
  <c r="T86" s="1"/>
  <c r="I86"/>
  <c r="Q87"/>
  <c r="S87" s="1"/>
  <c r="K87"/>
  <c r="H87" s="1"/>
  <c r="R87"/>
  <c r="T87" s="1"/>
  <c r="I87"/>
  <c r="Q88"/>
  <c r="S88" s="1"/>
  <c r="K88"/>
  <c r="H88" s="1"/>
  <c r="R88"/>
  <c r="T88" s="1"/>
  <c r="I88"/>
  <c r="Q89"/>
  <c r="S89" s="1"/>
  <c r="K89"/>
  <c r="H89" s="1"/>
  <c r="R89"/>
  <c r="T89" s="1"/>
  <c r="I89"/>
  <c r="Q90"/>
  <c r="S90" s="1"/>
  <c r="K90"/>
  <c r="H90" s="1"/>
  <c r="R90"/>
  <c r="T90" s="1"/>
  <c r="I90"/>
  <c r="Q91"/>
  <c r="S91" s="1"/>
  <c r="K91"/>
  <c r="H91" s="1"/>
  <c r="R91"/>
  <c r="T91" s="1"/>
  <c r="I91"/>
  <c r="Q92"/>
  <c r="S92" s="1"/>
  <c r="K92"/>
  <c r="H92" s="1"/>
  <c r="R92"/>
  <c r="T92" s="1"/>
  <c r="I92"/>
  <c r="Q93"/>
  <c r="S93" s="1"/>
  <c r="K93"/>
  <c r="H93" s="1"/>
  <c r="R93"/>
  <c r="T93" s="1"/>
  <c r="I93"/>
  <c r="Q94"/>
  <c r="S94" s="1"/>
  <c r="K94"/>
  <c r="H94" s="1"/>
  <c r="R94"/>
  <c r="T94" s="1"/>
  <c r="I94"/>
  <c r="Q95"/>
  <c r="S95" s="1"/>
  <c r="K95"/>
  <c r="H95" s="1"/>
  <c r="R95"/>
  <c r="T95" s="1"/>
  <c r="I95"/>
  <c r="Q96"/>
  <c r="S96" s="1"/>
  <c r="K96"/>
  <c r="H96" s="1"/>
  <c r="R96"/>
  <c r="T96" s="1"/>
  <c r="I96"/>
  <c r="Q97"/>
  <c r="S97" s="1"/>
  <c r="K97"/>
  <c r="H97" s="1"/>
  <c r="R97"/>
  <c r="T97" s="1"/>
  <c r="I97"/>
  <c r="Q98"/>
  <c r="S98" s="1"/>
  <c r="K98"/>
  <c r="H98" s="1"/>
  <c r="R98"/>
  <c r="T98" s="1"/>
  <c r="I98"/>
  <c r="Q99"/>
  <c r="S99" s="1"/>
  <c r="K99"/>
  <c r="H99" s="1"/>
  <c r="R99"/>
  <c r="T99" s="1"/>
  <c r="I99"/>
  <c r="Q100"/>
  <c r="S100" s="1"/>
  <c r="K100"/>
  <c r="H100" s="1"/>
  <c r="R100"/>
  <c r="T100" s="1"/>
  <c r="I100"/>
  <c r="Q101"/>
  <c r="S101" s="1"/>
  <c r="K101"/>
  <c r="H101" s="1"/>
  <c r="R101"/>
  <c r="T101" s="1"/>
  <c r="I101"/>
  <c r="Q102"/>
  <c r="S102" s="1"/>
  <c r="K102"/>
  <c r="H102" s="1"/>
  <c r="R102"/>
  <c r="T102" s="1"/>
  <c r="I102"/>
  <c r="Q103"/>
  <c r="S103" s="1"/>
  <c r="K103"/>
  <c r="H103" s="1"/>
  <c r="R103"/>
  <c r="T103" s="1"/>
  <c r="I103"/>
  <c r="Q104"/>
  <c r="S104" s="1"/>
  <c r="K104"/>
  <c r="H104" s="1"/>
  <c r="R104"/>
  <c r="T104" s="1"/>
  <c r="I104"/>
  <c r="Q105"/>
  <c r="S105" s="1"/>
  <c r="K105"/>
  <c r="H105" s="1"/>
  <c r="R105"/>
  <c r="T105" s="1"/>
  <c r="I105"/>
  <c r="Q106"/>
  <c r="S106" s="1"/>
  <c r="K106"/>
  <c r="H106" s="1"/>
  <c r="R106"/>
  <c r="T106" s="1"/>
  <c r="I106"/>
  <c r="Q107"/>
  <c r="S107" s="1"/>
  <c r="K107"/>
  <c r="H107" s="1"/>
  <c r="R107"/>
  <c r="T107" s="1"/>
  <c r="I107"/>
  <c r="R108"/>
  <c r="T108" s="1"/>
  <c r="Q108"/>
  <c r="S108" s="1"/>
  <c r="K108"/>
  <c r="H108" s="1"/>
  <c r="I108"/>
  <c r="P132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V107"/>
  <c r="V103"/>
  <c r="V99"/>
  <c r="V95"/>
  <c r="V91"/>
  <c r="V87"/>
  <c r="V83"/>
  <c r="V79"/>
  <c r="V28"/>
  <c r="R132"/>
  <c r="T132" s="1"/>
  <c r="K132"/>
  <c r="H132" s="1"/>
  <c r="Q132"/>
  <c r="S132" s="1"/>
  <c r="I132"/>
  <c r="J132" s="1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77"/>
  <c r="P78"/>
  <c r="P79"/>
  <c r="P81"/>
  <c r="P82"/>
  <c r="P83"/>
  <c r="P84"/>
  <c r="P85"/>
  <c r="P86"/>
  <c r="P87"/>
  <c r="V133"/>
  <c r="V128"/>
  <c r="V124"/>
  <c r="V120"/>
  <c r="V116"/>
  <c r="V112"/>
  <c r="V132"/>
  <c r="V105"/>
  <c r="V101"/>
  <c r="V97"/>
  <c r="V93"/>
  <c r="V89"/>
  <c r="V85"/>
  <c r="V81"/>
  <c r="V77"/>
  <c r="P79" i="7"/>
  <c r="P84"/>
  <c r="P85"/>
  <c r="P86"/>
  <c r="P87"/>
  <c r="P88"/>
  <c r="P89"/>
  <c r="P90"/>
  <c r="P91"/>
  <c r="K20" i="8"/>
  <c r="I20"/>
  <c r="V20"/>
  <c r="X9"/>
  <c r="I10"/>
  <c r="J10" s="1"/>
  <c r="K15"/>
  <c r="I15"/>
  <c r="J15" s="1"/>
  <c r="K16"/>
  <c r="H16" s="1"/>
  <c r="I16"/>
  <c r="J16" s="1"/>
  <c r="K17"/>
  <c r="H17" s="1"/>
  <c r="I17"/>
  <c r="K18"/>
  <c r="H18" s="1"/>
  <c r="I18"/>
  <c r="V18"/>
  <c r="K19"/>
  <c r="H19" s="1"/>
  <c r="I19"/>
  <c r="V19"/>
  <c r="Q21"/>
  <c r="K21"/>
  <c r="H21" s="1"/>
  <c r="V21"/>
  <c r="I21"/>
  <c r="Q22"/>
  <c r="S22" s="1"/>
  <c r="K22"/>
  <c r="H22" s="1"/>
  <c r="R22"/>
  <c r="T22" s="1"/>
  <c r="I22"/>
  <c r="V22"/>
  <c r="Q23"/>
  <c r="S23" s="1"/>
  <c r="K23"/>
  <c r="H23" s="1"/>
  <c r="R23"/>
  <c r="T23" s="1"/>
  <c r="I23"/>
  <c r="V23"/>
  <c r="Q24"/>
  <c r="S24" s="1"/>
  <c r="K24"/>
  <c r="H24" s="1"/>
  <c r="R24"/>
  <c r="T24" s="1"/>
  <c r="I24"/>
  <c r="V24"/>
  <c r="Q25"/>
  <c r="S25" s="1"/>
  <c r="K25"/>
  <c r="H25" s="1"/>
  <c r="R25"/>
  <c r="I25"/>
  <c r="V25"/>
  <c r="Q26"/>
  <c r="S26" s="1"/>
  <c r="K26"/>
  <c r="H26" s="1"/>
  <c r="R26"/>
  <c r="T26" s="1"/>
  <c r="I26"/>
  <c r="V26"/>
  <c r="Q27"/>
  <c r="S27" s="1"/>
  <c r="K27"/>
  <c r="H27" s="1"/>
  <c r="R27"/>
  <c r="T27" s="1"/>
  <c r="I27"/>
  <c r="V27"/>
  <c r="Q28"/>
  <c r="S28" s="1"/>
  <c r="K28"/>
  <c r="H28" s="1"/>
  <c r="R28"/>
  <c r="T28" s="1"/>
  <c r="I28"/>
  <c r="V28"/>
  <c r="Q29"/>
  <c r="S29" s="1"/>
  <c r="K29"/>
  <c r="H29" s="1"/>
  <c r="R29"/>
  <c r="T29" s="1"/>
  <c r="I29"/>
  <c r="V29"/>
  <c r="Q30"/>
  <c r="S30" s="1"/>
  <c r="K30"/>
  <c r="H30" s="1"/>
  <c r="R30"/>
  <c r="T30" s="1"/>
  <c r="I30"/>
  <c r="V30"/>
  <c r="Q31"/>
  <c r="S31" s="1"/>
  <c r="K31"/>
  <c r="H31" s="1"/>
  <c r="R31"/>
  <c r="T31" s="1"/>
  <c r="I31"/>
  <c r="V31"/>
  <c r="R66"/>
  <c r="T66" s="1"/>
  <c r="Q66"/>
  <c r="S66" s="1"/>
  <c r="K66"/>
  <c r="H66" s="1"/>
  <c r="I66"/>
  <c r="V66"/>
  <c r="R67"/>
  <c r="T67" s="1"/>
  <c r="Q67"/>
  <c r="S67" s="1"/>
  <c r="K67"/>
  <c r="H67" s="1"/>
  <c r="I67"/>
  <c r="V67"/>
  <c r="R68"/>
  <c r="T68" s="1"/>
  <c r="Q68"/>
  <c r="S68" s="1"/>
  <c r="K68"/>
  <c r="H68" s="1"/>
  <c r="I68"/>
  <c r="V68"/>
  <c r="R69"/>
  <c r="T69" s="1"/>
  <c r="Q69"/>
  <c r="S69" s="1"/>
  <c r="K69"/>
  <c r="H69" s="1"/>
  <c r="I69"/>
  <c r="V69"/>
  <c r="R70"/>
  <c r="T70" s="1"/>
  <c r="Q70"/>
  <c r="S70" s="1"/>
  <c r="K70"/>
  <c r="H70" s="1"/>
  <c r="I70"/>
  <c r="V70"/>
  <c r="R71"/>
  <c r="T71" s="1"/>
  <c r="Q71"/>
  <c r="S71" s="1"/>
  <c r="K71"/>
  <c r="H71" s="1"/>
  <c r="I71"/>
  <c r="V71"/>
  <c r="R72"/>
  <c r="T72" s="1"/>
  <c r="Q72"/>
  <c r="S72" s="1"/>
  <c r="K72"/>
  <c r="H72" s="1"/>
  <c r="I72"/>
  <c r="V72"/>
  <c r="R73"/>
  <c r="T73" s="1"/>
  <c r="Q73"/>
  <c r="S73" s="1"/>
  <c r="K73"/>
  <c r="H73" s="1"/>
  <c r="I73"/>
  <c r="V73"/>
  <c r="R74"/>
  <c r="T74" s="1"/>
  <c r="Q74"/>
  <c r="S74" s="1"/>
  <c r="K74"/>
  <c r="H74" s="1"/>
  <c r="I74"/>
  <c r="V74"/>
  <c r="R75"/>
  <c r="T75" s="1"/>
  <c r="Q75"/>
  <c r="S75" s="1"/>
  <c r="K75"/>
  <c r="H75" s="1"/>
  <c r="I75"/>
  <c r="V75"/>
  <c r="R76"/>
  <c r="T76" s="1"/>
  <c r="Q76"/>
  <c r="S76" s="1"/>
  <c r="K76"/>
  <c r="H76" s="1"/>
  <c r="I76"/>
  <c r="V76"/>
  <c r="Q33"/>
  <c r="S33" s="1"/>
  <c r="K33"/>
  <c r="H33" s="1"/>
  <c r="R33"/>
  <c r="T33" s="1"/>
  <c r="I33"/>
  <c r="V33"/>
  <c r="Q34"/>
  <c r="S34" s="1"/>
  <c r="K34"/>
  <c r="H34" s="1"/>
  <c r="R34"/>
  <c r="T34" s="1"/>
  <c r="I34"/>
  <c r="V34"/>
  <c r="Q35"/>
  <c r="S35" s="1"/>
  <c r="K35"/>
  <c r="H35" s="1"/>
  <c r="R35"/>
  <c r="T35" s="1"/>
  <c r="I35"/>
  <c r="V35"/>
  <c r="Q36"/>
  <c r="S36" s="1"/>
  <c r="K36"/>
  <c r="H36" s="1"/>
  <c r="R36"/>
  <c r="T36" s="1"/>
  <c r="I36"/>
  <c r="V36"/>
  <c r="Q37"/>
  <c r="S37" s="1"/>
  <c r="K37"/>
  <c r="H37" s="1"/>
  <c r="R37"/>
  <c r="T37" s="1"/>
  <c r="I37"/>
  <c r="V37"/>
  <c r="Q38"/>
  <c r="S38" s="1"/>
  <c r="K38"/>
  <c r="H38" s="1"/>
  <c r="R38"/>
  <c r="T38" s="1"/>
  <c r="I38"/>
  <c r="V38"/>
  <c r="Q39"/>
  <c r="S39" s="1"/>
  <c r="K39"/>
  <c r="H39" s="1"/>
  <c r="R39"/>
  <c r="T39" s="1"/>
  <c r="I39"/>
  <c r="V39"/>
  <c r="Q40"/>
  <c r="S40" s="1"/>
  <c r="K40"/>
  <c r="H40" s="1"/>
  <c r="R40"/>
  <c r="T40" s="1"/>
  <c r="I40"/>
  <c r="V40"/>
  <c r="Q41"/>
  <c r="S41" s="1"/>
  <c r="K41"/>
  <c r="H41" s="1"/>
  <c r="R41"/>
  <c r="T41" s="1"/>
  <c r="I41"/>
  <c r="V41"/>
  <c r="Q42"/>
  <c r="S42" s="1"/>
  <c r="K42"/>
  <c r="H42" s="1"/>
  <c r="R42"/>
  <c r="T42" s="1"/>
  <c r="I42"/>
  <c r="V42"/>
  <c r="Q43"/>
  <c r="S43" s="1"/>
  <c r="K43"/>
  <c r="H43" s="1"/>
  <c r="R43"/>
  <c r="T43" s="1"/>
  <c r="I43"/>
  <c r="V43"/>
  <c r="Q44"/>
  <c r="S44" s="1"/>
  <c r="K44"/>
  <c r="H44" s="1"/>
  <c r="R44"/>
  <c r="T44" s="1"/>
  <c r="I44"/>
  <c r="V44"/>
  <c r="Q45"/>
  <c r="S45" s="1"/>
  <c r="K45"/>
  <c r="H45" s="1"/>
  <c r="R45"/>
  <c r="T45" s="1"/>
  <c r="I45"/>
  <c r="V45"/>
  <c r="Q46"/>
  <c r="S46" s="1"/>
  <c r="K46"/>
  <c r="H46" s="1"/>
  <c r="R46"/>
  <c r="T46" s="1"/>
  <c r="I46"/>
  <c r="V46"/>
  <c r="Q47"/>
  <c r="S47" s="1"/>
  <c r="K47"/>
  <c r="H47" s="1"/>
  <c r="R47"/>
  <c r="T47" s="1"/>
  <c r="I47"/>
  <c r="V47"/>
  <c r="Q48"/>
  <c r="S48" s="1"/>
  <c r="K48"/>
  <c r="H48" s="1"/>
  <c r="R48"/>
  <c r="T48" s="1"/>
  <c r="I48"/>
  <c r="V48"/>
  <c r="Q49"/>
  <c r="S49" s="1"/>
  <c r="K49"/>
  <c r="H49" s="1"/>
  <c r="R49"/>
  <c r="T49" s="1"/>
  <c r="I49"/>
  <c r="V49"/>
  <c r="Q50"/>
  <c r="S50" s="1"/>
  <c r="K50"/>
  <c r="H50" s="1"/>
  <c r="R50"/>
  <c r="T50" s="1"/>
  <c r="I50"/>
  <c r="V50"/>
  <c r="Q51"/>
  <c r="S51" s="1"/>
  <c r="K51"/>
  <c r="H51" s="1"/>
  <c r="R51"/>
  <c r="T51" s="1"/>
  <c r="I51"/>
  <c r="V51"/>
  <c r="Q52"/>
  <c r="S52" s="1"/>
  <c r="K52"/>
  <c r="H52" s="1"/>
  <c r="R52"/>
  <c r="T52" s="1"/>
  <c r="I52"/>
  <c r="V52"/>
  <c r="Q53"/>
  <c r="S53" s="1"/>
  <c r="K53"/>
  <c r="R53"/>
  <c r="T53" s="1"/>
  <c r="I53"/>
  <c r="V53"/>
  <c r="Q54"/>
  <c r="S54" s="1"/>
  <c r="K54"/>
  <c r="R54"/>
  <c r="T54" s="1"/>
  <c r="I54"/>
  <c r="V54"/>
  <c r="Q55"/>
  <c r="S55" s="1"/>
  <c r="K55"/>
  <c r="R55"/>
  <c r="T55" s="1"/>
  <c r="I55"/>
  <c r="V55"/>
  <c r="Q56"/>
  <c r="S56" s="1"/>
  <c r="K56"/>
  <c r="H56" s="1"/>
  <c r="R56"/>
  <c r="T56" s="1"/>
  <c r="I56"/>
  <c r="V56"/>
  <c r="Q57"/>
  <c r="S57" s="1"/>
  <c r="K57"/>
  <c r="H57" s="1"/>
  <c r="R57"/>
  <c r="T57" s="1"/>
  <c r="I57"/>
  <c r="V57"/>
  <c r="Q58"/>
  <c r="S58" s="1"/>
  <c r="K58"/>
  <c r="H58" s="1"/>
  <c r="R58"/>
  <c r="T58" s="1"/>
  <c r="I58"/>
  <c r="V58"/>
  <c r="Q59"/>
  <c r="S59" s="1"/>
  <c r="K59"/>
  <c r="H59" s="1"/>
  <c r="R59"/>
  <c r="T59" s="1"/>
  <c r="I59"/>
  <c r="V59"/>
  <c r="Q60"/>
  <c r="S60" s="1"/>
  <c r="K60"/>
  <c r="H60" s="1"/>
  <c r="R60"/>
  <c r="T60" s="1"/>
  <c r="I60"/>
  <c r="V60"/>
  <c r="Q61"/>
  <c r="S61" s="1"/>
  <c r="K61"/>
  <c r="H61" s="1"/>
  <c r="R61"/>
  <c r="T61" s="1"/>
  <c r="I61"/>
  <c r="V61"/>
  <c r="Q62"/>
  <c r="S62" s="1"/>
  <c r="K62"/>
  <c r="H62" s="1"/>
  <c r="R62"/>
  <c r="T62" s="1"/>
  <c r="I62"/>
  <c r="V62"/>
  <c r="Q63"/>
  <c r="S63" s="1"/>
  <c r="K63"/>
  <c r="H63" s="1"/>
  <c r="R63"/>
  <c r="T63" s="1"/>
  <c r="I63"/>
  <c r="V63"/>
  <c r="Q64"/>
  <c r="S64" s="1"/>
  <c r="K64"/>
  <c r="H64" s="1"/>
  <c r="R64"/>
  <c r="T64" s="1"/>
  <c r="I64"/>
  <c r="V64"/>
  <c r="Q65"/>
  <c r="S65" s="1"/>
  <c r="K65"/>
  <c r="H65" s="1"/>
  <c r="R65"/>
  <c r="T65" s="1"/>
  <c r="I65"/>
  <c r="V65"/>
  <c r="Q77"/>
  <c r="S77" s="1"/>
  <c r="K77"/>
  <c r="H77" s="1"/>
  <c r="R77"/>
  <c r="T77" s="1"/>
  <c r="I77"/>
  <c r="Q78"/>
  <c r="S78" s="1"/>
  <c r="K78"/>
  <c r="H78" s="1"/>
  <c r="R78"/>
  <c r="T78" s="1"/>
  <c r="I78"/>
  <c r="Q79"/>
  <c r="S79" s="1"/>
  <c r="K79"/>
  <c r="H79" s="1"/>
  <c r="R79"/>
  <c r="T79" s="1"/>
  <c r="I79"/>
  <c r="Q80"/>
  <c r="S80" s="1"/>
  <c r="K80"/>
  <c r="H80" s="1"/>
  <c r="R80"/>
  <c r="T80" s="1"/>
  <c r="I80"/>
  <c r="Q81"/>
  <c r="S81" s="1"/>
  <c r="K81"/>
  <c r="H81" s="1"/>
  <c r="R81"/>
  <c r="T81" s="1"/>
  <c r="I81"/>
  <c r="Q82"/>
  <c r="S82" s="1"/>
  <c r="K82"/>
  <c r="H82" s="1"/>
  <c r="R82"/>
  <c r="T82" s="1"/>
  <c r="I82"/>
  <c r="R83"/>
  <c r="T83" s="1"/>
  <c r="K83"/>
  <c r="H83" s="1"/>
  <c r="Q83"/>
  <c r="S83" s="1"/>
  <c r="I83"/>
  <c r="R132"/>
  <c r="T132" s="1"/>
  <c r="K132"/>
  <c r="H132" s="1"/>
  <c r="Q132"/>
  <c r="S132" s="1"/>
  <c r="I132"/>
  <c r="J132" s="1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P84"/>
  <c r="V130"/>
  <c r="V126"/>
  <c r="V122"/>
  <c r="V118"/>
  <c r="V114"/>
  <c r="V110"/>
  <c r="V81"/>
  <c r="V77"/>
  <c r="V83"/>
  <c r="Q32"/>
  <c r="S32" s="1"/>
  <c r="K32"/>
  <c r="H32" s="1"/>
  <c r="R32"/>
  <c r="T32" s="1"/>
  <c r="I32"/>
  <c r="R84"/>
  <c r="T84" s="1"/>
  <c r="K84"/>
  <c r="H84" s="1"/>
  <c r="Q84"/>
  <c r="S84" s="1"/>
  <c r="I84"/>
  <c r="R85"/>
  <c r="T85" s="1"/>
  <c r="Q85"/>
  <c r="S85" s="1"/>
  <c r="K85"/>
  <c r="H85" s="1"/>
  <c r="I85"/>
  <c r="R86"/>
  <c r="T86" s="1"/>
  <c r="Q86"/>
  <c r="S86" s="1"/>
  <c r="K86"/>
  <c r="H86" s="1"/>
  <c r="I86"/>
  <c r="R87"/>
  <c r="T87" s="1"/>
  <c r="Q87"/>
  <c r="S87" s="1"/>
  <c r="K87"/>
  <c r="H87" s="1"/>
  <c r="I87"/>
  <c r="R88"/>
  <c r="T88" s="1"/>
  <c r="Q88"/>
  <c r="S88" s="1"/>
  <c r="K88"/>
  <c r="H88" s="1"/>
  <c r="I88"/>
  <c r="R89"/>
  <c r="T89" s="1"/>
  <c r="Q89"/>
  <c r="S89" s="1"/>
  <c r="K89"/>
  <c r="H89" s="1"/>
  <c r="I89"/>
  <c r="R90"/>
  <c r="T90" s="1"/>
  <c r="Q90"/>
  <c r="S90" s="1"/>
  <c r="K90"/>
  <c r="H90" s="1"/>
  <c r="I90"/>
  <c r="R91"/>
  <c r="T91" s="1"/>
  <c r="Q91"/>
  <c r="S91" s="1"/>
  <c r="K91"/>
  <c r="H91" s="1"/>
  <c r="I91"/>
  <c r="R92"/>
  <c r="T92" s="1"/>
  <c r="Q92"/>
  <c r="S92" s="1"/>
  <c r="K92"/>
  <c r="H92" s="1"/>
  <c r="I92"/>
  <c r="R93"/>
  <c r="T93" s="1"/>
  <c r="Q93"/>
  <c r="S93" s="1"/>
  <c r="K93"/>
  <c r="H93" s="1"/>
  <c r="I93"/>
  <c r="R94"/>
  <c r="T94" s="1"/>
  <c r="Q94"/>
  <c r="S94" s="1"/>
  <c r="K94"/>
  <c r="H94" s="1"/>
  <c r="I94"/>
  <c r="R95"/>
  <c r="T95" s="1"/>
  <c r="Q95"/>
  <c r="S95" s="1"/>
  <c r="K95"/>
  <c r="H95" s="1"/>
  <c r="I95"/>
  <c r="R96"/>
  <c r="T96" s="1"/>
  <c r="Q96"/>
  <c r="S96" s="1"/>
  <c r="K96"/>
  <c r="H96" s="1"/>
  <c r="I96"/>
  <c r="R97"/>
  <c r="T97" s="1"/>
  <c r="Q97"/>
  <c r="S97" s="1"/>
  <c r="K97"/>
  <c r="H97" s="1"/>
  <c r="I97"/>
  <c r="R98"/>
  <c r="T98" s="1"/>
  <c r="Q98"/>
  <c r="S98" s="1"/>
  <c r="K98"/>
  <c r="H98" s="1"/>
  <c r="I98"/>
  <c r="R99"/>
  <c r="T99" s="1"/>
  <c r="Q99"/>
  <c r="S99" s="1"/>
  <c r="K99"/>
  <c r="H99" s="1"/>
  <c r="I99"/>
  <c r="R100"/>
  <c r="T100" s="1"/>
  <c r="Q100"/>
  <c r="S100" s="1"/>
  <c r="K100"/>
  <c r="H100" s="1"/>
  <c r="I100"/>
  <c r="R101"/>
  <c r="T101" s="1"/>
  <c r="Q101"/>
  <c r="S101" s="1"/>
  <c r="K101"/>
  <c r="H101" s="1"/>
  <c r="I101"/>
  <c r="R102"/>
  <c r="T102" s="1"/>
  <c r="Q102"/>
  <c r="S102" s="1"/>
  <c r="K102"/>
  <c r="H102" s="1"/>
  <c r="I102"/>
  <c r="R103"/>
  <c r="T103" s="1"/>
  <c r="Q103"/>
  <c r="S103" s="1"/>
  <c r="K103"/>
  <c r="H103" s="1"/>
  <c r="I103"/>
  <c r="R104"/>
  <c r="T104" s="1"/>
  <c r="Q104"/>
  <c r="S104" s="1"/>
  <c r="K104"/>
  <c r="H104" s="1"/>
  <c r="I104"/>
  <c r="R105"/>
  <c r="T105" s="1"/>
  <c r="Q105"/>
  <c r="S105" s="1"/>
  <c r="K105"/>
  <c r="H105" s="1"/>
  <c r="I105"/>
  <c r="R106"/>
  <c r="T106" s="1"/>
  <c r="Q106"/>
  <c r="S106" s="1"/>
  <c r="K106"/>
  <c r="H106" s="1"/>
  <c r="I106"/>
  <c r="R107"/>
  <c r="T107" s="1"/>
  <c r="Q107"/>
  <c r="S107" s="1"/>
  <c r="K107"/>
  <c r="H107" s="1"/>
  <c r="I107"/>
  <c r="L108"/>
  <c r="J108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77"/>
  <c r="P78"/>
  <c r="P79"/>
  <c r="P80"/>
  <c r="P81"/>
  <c r="P82"/>
  <c r="P83"/>
  <c r="P132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V133"/>
  <c r="V128"/>
  <c r="V124"/>
  <c r="V120"/>
  <c r="V116"/>
  <c r="V112"/>
  <c r="V132"/>
  <c r="V105"/>
  <c r="V101"/>
  <c r="V97"/>
  <c r="V93"/>
  <c r="V89"/>
  <c r="V85"/>
  <c r="V79"/>
  <c r="V32"/>
  <c r="K16" i="7"/>
  <c r="H16" s="1"/>
  <c r="I16"/>
  <c r="J16" s="1"/>
  <c r="K17"/>
  <c r="H17" s="1"/>
  <c r="I17"/>
  <c r="R23"/>
  <c r="T23" s="1"/>
  <c r="Q23"/>
  <c r="S23" s="1"/>
  <c r="K23"/>
  <c r="H23" s="1"/>
  <c r="I23"/>
  <c r="V23"/>
  <c r="K20"/>
  <c r="I20"/>
  <c r="V20"/>
  <c r="Q25"/>
  <c r="S25" s="1"/>
  <c r="K25"/>
  <c r="H25" s="1"/>
  <c r="R25"/>
  <c r="I25"/>
  <c r="V25"/>
  <c r="R77"/>
  <c r="T77" s="1"/>
  <c r="Q77"/>
  <c r="S77" s="1"/>
  <c r="K77"/>
  <c r="H77" s="1"/>
  <c r="I77"/>
  <c r="R62"/>
  <c r="T62" s="1"/>
  <c r="Q62"/>
  <c r="S62" s="1"/>
  <c r="K62"/>
  <c r="H62" s="1"/>
  <c r="I62"/>
  <c r="R58"/>
  <c r="T58" s="1"/>
  <c r="Q58"/>
  <c r="S58" s="1"/>
  <c r="K58"/>
  <c r="H58" s="1"/>
  <c r="I58"/>
  <c r="R54"/>
  <c r="T54" s="1"/>
  <c r="Q54"/>
  <c r="S54" s="1"/>
  <c r="K54"/>
  <c r="I54"/>
  <c r="R50"/>
  <c r="T50" s="1"/>
  <c r="Q50"/>
  <c r="S50" s="1"/>
  <c r="K50"/>
  <c r="H50" s="1"/>
  <c r="I50"/>
  <c r="R46"/>
  <c r="T46" s="1"/>
  <c r="Q46"/>
  <c r="S46" s="1"/>
  <c r="K46"/>
  <c r="H46" s="1"/>
  <c r="I46"/>
  <c r="R42"/>
  <c r="T42" s="1"/>
  <c r="Q42"/>
  <c r="S42" s="1"/>
  <c r="K42"/>
  <c r="H42" s="1"/>
  <c r="I42"/>
  <c r="R38"/>
  <c r="T38" s="1"/>
  <c r="Q38"/>
  <c r="S38" s="1"/>
  <c r="K38"/>
  <c r="H38" s="1"/>
  <c r="I38"/>
  <c r="R34"/>
  <c r="T34" s="1"/>
  <c r="Q34"/>
  <c r="S34" s="1"/>
  <c r="K34"/>
  <c r="H34" s="1"/>
  <c r="I34"/>
  <c r="R30"/>
  <c r="T30" s="1"/>
  <c r="Q30"/>
  <c r="S30" s="1"/>
  <c r="K30"/>
  <c r="H30" s="1"/>
  <c r="I30"/>
  <c r="Q75"/>
  <c r="S75" s="1"/>
  <c r="K75"/>
  <c r="H75" s="1"/>
  <c r="R75"/>
  <c r="T75" s="1"/>
  <c r="I75"/>
  <c r="Q71"/>
  <c r="S71" s="1"/>
  <c r="K71"/>
  <c r="H71" s="1"/>
  <c r="R71"/>
  <c r="T71" s="1"/>
  <c r="I71"/>
  <c r="Q67"/>
  <c r="S67" s="1"/>
  <c r="K67"/>
  <c r="H67" s="1"/>
  <c r="R67"/>
  <c r="T67" s="1"/>
  <c r="I67"/>
  <c r="Q21"/>
  <c r="K21"/>
  <c r="H21" s="1"/>
  <c r="I21"/>
  <c r="R24"/>
  <c r="T24" s="1"/>
  <c r="Q24"/>
  <c r="S24" s="1"/>
  <c r="K24"/>
  <c r="H24" s="1"/>
  <c r="I24"/>
  <c r="Q27"/>
  <c r="S27" s="1"/>
  <c r="K27"/>
  <c r="H27" s="1"/>
  <c r="R27"/>
  <c r="T27" s="1"/>
  <c r="I27"/>
  <c r="R78"/>
  <c r="T78" s="1"/>
  <c r="Q78"/>
  <c r="S78" s="1"/>
  <c r="K78"/>
  <c r="H78" s="1"/>
  <c r="I78"/>
  <c r="R63"/>
  <c r="T63" s="1"/>
  <c r="Q63"/>
  <c r="S63" s="1"/>
  <c r="K63"/>
  <c r="H63" s="1"/>
  <c r="I63"/>
  <c r="R59"/>
  <c r="T59" s="1"/>
  <c r="Q59"/>
  <c r="S59" s="1"/>
  <c r="K59"/>
  <c r="H59" s="1"/>
  <c r="I59"/>
  <c r="R55"/>
  <c r="T55" s="1"/>
  <c r="Q55"/>
  <c r="S55" s="1"/>
  <c r="K55"/>
  <c r="I55"/>
  <c r="R51"/>
  <c r="T51" s="1"/>
  <c r="Q51"/>
  <c r="S51" s="1"/>
  <c r="K51"/>
  <c r="H51" s="1"/>
  <c r="I51"/>
  <c r="R47"/>
  <c r="T47" s="1"/>
  <c r="Q47"/>
  <c r="S47" s="1"/>
  <c r="K47"/>
  <c r="H47" s="1"/>
  <c r="I47"/>
  <c r="R43"/>
  <c r="T43" s="1"/>
  <c r="Q43"/>
  <c r="S43" s="1"/>
  <c r="K43"/>
  <c r="H43" s="1"/>
  <c r="I43"/>
  <c r="R39"/>
  <c r="T39" s="1"/>
  <c r="Q39"/>
  <c r="S39" s="1"/>
  <c r="K39"/>
  <c r="H39" s="1"/>
  <c r="I39"/>
  <c r="R35"/>
  <c r="T35" s="1"/>
  <c r="Q35"/>
  <c r="S35" s="1"/>
  <c r="K35"/>
  <c r="H35" s="1"/>
  <c r="I35"/>
  <c r="R31"/>
  <c r="T31" s="1"/>
  <c r="Q31"/>
  <c r="S31" s="1"/>
  <c r="K31"/>
  <c r="H31" s="1"/>
  <c r="I31"/>
  <c r="Q76"/>
  <c r="S76" s="1"/>
  <c r="K76"/>
  <c r="H76" s="1"/>
  <c r="R76"/>
  <c r="T76" s="1"/>
  <c r="I76"/>
  <c r="Q72"/>
  <c r="S72" s="1"/>
  <c r="K72"/>
  <c r="H72" s="1"/>
  <c r="R72"/>
  <c r="T72" s="1"/>
  <c r="I72"/>
  <c r="Q68"/>
  <c r="S68" s="1"/>
  <c r="K68"/>
  <c r="H68" s="1"/>
  <c r="R68"/>
  <c r="T68" s="1"/>
  <c r="I68"/>
  <c r="R79"/>
  <c r="T79" s="1"/>
  <c r="Q79"/>
  <c r="S79" s="1"/>
  <c r="K79"/>
  <c r="H79" s="1"/>
  <c r="I79"/>
  <c r="Q80"/>
  <c r="S80" s="1"/>
  <c r="K80"/>
  <c r="H80" s="1"/>
  <c r="R80"/>
  <c r="T80" s="1"/>
  <c r="I80"/>
  <c r="Q81"/>
  <c r="S81" s="1"/>
  <c r="K81"/>
  <c r="H81" s="1"/>
  <c r="R81"/>
  <c r="T81" s="1"/>
  <c r="I81"/>
  <c r="Q82"/>
  <c r="S82" s="1"/>
  <c r="K82"/>
  <c r="H82" s="1"/>
  <c r="R82"/>
  <c r="T82" s="1"/>
  <c r="I82"/>
  <c r="Q83"/>
  <c r="S83" s="1"/>
  <c r="K83"/>
  <c r="H83" s="1"/>
  <c r="R83"/>
  <c r="T83" s="1"/>
  <c r="I83"/>
  <c r="Q84"/>
  <c r="S84" s="1"/>
  <c r="K84"/>
  <c r="H84" s="1"/>
  <c r="R84"/>
  <c r="T84" s="1"/>
  <c r="I84"/>
  <c r="Q85"/>
  <c r="S85" s="1"/>
  <c r="K85"/>
  <c r="H85" s="1"/>
  <c r="R85"/>
  <c r="T85" s="1"/>
  <c r="I85"/>
  <c r="Q86"/>
  <c r="S86" s="1"/>
  <c r="K86"/>
  <c r="H86" s="1"/>
  <c r="R86"/>
  <c r="T86" s="1"/>
  <c r="I86"/>
  <c r="Q87"/>
  <c r="S87" s="1"/>
  <c r="K87"/>
  <c r="H87" s="1"/>
  <c r="R87"/>
  <c r="T87" s="1"/>
  <c r="I87"/>
  <c r="Q88"/>
  <c r="S88" s="1"/>
  <c r="K88"/>
  <c r="H88" s="1"/>
  <c r="R88"/>
  <c r="T88" s="1"/>
  <c r="I88"/>
  <c r="Q89"/>
  <c r="S89" s="1"/>
  <c r="K89"/>
  <c r="H89" s="1"/>
  <c r="R89"/>
  <c r="T89" s="1"/>
  <c r="I89"/>
  <c r="Q90"/>
  <c r="S90" s="1"/>
  <c r="K90"/>
  <c r="H90" s="1"/>
  <c r="R90"/>
  <c r="T90" s="1"/>
  <c r="I90"/>
  <c r="Q91"/>
  <c r="S91" s="1"/>
  <c r="K91"/>
  <c r="H91" s="1"/>
  <c r="R91"/>
  <c r="T91" s="1"/>
  <c r="I91"/>
  <c r="Q92"/>
  <c r="S92" s="1"/>
  <c r="K92"/>
  <c r="H92" s="1"/>
  <c r="R92"/>
  <c r="T92" s="1"/>
  <c r="I92"/>
  <c r="Q93"/>
  <c r="S93" s="1"/>
  <c r="K93"/>
  <c r="H93" s="1"/>
  <c r="R93"/>
  <c r="T93" s="1"/>
  <c r="I93"/>
  <c r="Q94"/>
  <c r="S94" s="1"/>
  <c r="K94"/>
  <c r="H94" s="1"/>
  <c r="R94"/>
  <c r="T94" s="1"/>
  <c r="I94"/>
  <c r="Q95"/>
  <c r="S95" s="1"/>
  <c r="K95"/>
  <c r="H95" s="1"/>
  <c r="R95"/>
  <c r="T95" s="1"/>
  <c r="I95"/>
  <c r="Q96"/>
  <c r="S96" s="1"/>
  <c r="K96"/>
  <c r="H96" s="1"/>
  <c r="R96"/>
  <c r="T96" s="1"/>
  <c r="I96"/>
  <c r="Q97"/>
  <c r="S97" s="1"/>
  <c r="K97"/>
  <c r="H97" s="1"/>
  <c r="R97"/>
  <c r="T97" s="1"/>
  <c r="I97"/>
  <c r="Q98"/>
  <c r="S98" s="1"/>
  <c r="K98"/>
  <c r="H98" s="1"/>
  <c r="R98"/>
  <c r="T98" s="1"/>
  <c r="I98"/>
  <c r="Q99"/>
  <c r="S99" s="1"/>
  <c r="K99"/>
  <c r="H99" s="1"/>
  <c r="R99"/>
  <c r="T99" s="1"/>
  <c r="I99"/>
  <c r="Q100"/>
  <c r="S100" s="1"/>
  <c r="K100"/>
  <c r="H100" s="1"/>
  <c r="R100"/>
  <c r="T100" s="1"/>
  <c r="I100"/>
  <c r="Q101"/>
  <c r="S101" s="1"/>
  <c r="K101"/>
  <c r="H101" s="1"/>
  <c r="R101"/>
  <c r="T101" s="1"/>
  <c r="I101"/>
  <c r="Q102"/>
  <c r="S102" s="1"/>
  <c r="K102"/>
  <c r="H102" s="1"/>
  <c r="R102"/>
  <c r="T102" s="1"/>
  <c r="I102"/>
  <c r="Q103"/>
  <c r="S103" s="1"/>
  <c r="K103"/>
  <c r="H103" s="1"/>
  <c r="R103"/>
  <c r="T103" s="1"/>
  <c r="I103"/>
  <c r="Q104"/>
  <c r="S104" s="1"/>
  <c r="K104"/>
  <c r="H104" s="1"/>
  <c r="R104"/>
  <c r="T104" s="1"/>
  <c r="I104"/>
  <c r="Q105"/>
  <c r="S105" s="1"/>
  <c r="K105"/>
  <c r="H105" s="1"/>
  <c r="R105"/>
  <c r="T105" s="1"/>
  <c r="I105"/>
  <c r="Q106"/>
  <c r="S106" s="1"/>
  <c r="K106"/>
  <c r="H106" s="1"/>
  <c r="R106"/>
  <c r="T106" s="1"/>
  <c r="I106"/>
  <c r="Q107"/>
  <c r="S107" s="1"/>
  <c r="K107"/>
  <c r="H107" s="1"/>
  <c r="R107"/>
  <c r="T107" s="1"/>
  <c r="I107"/>
  <c r="Q108"/>
  <c r="S108" s="1"/>
  <c r="R108"/>
  <c r="T108" s="1"/>
  <c r="K108"/>
  <c r="H108" s="1"/>
  <c r="I108"/>
  <c r="V75"/>
  <c r="V71"/>
  <c r="V67"/>
  <c r="P10"/>
  <c r="P11"/>
  <c r="P12"/>
  <c r="P15"/>
  <c r="P16"/>
  <c r="P17"/>
  <c r="P18"/>
  <c r="P19"/>
  <c r="P21"/>
  <c r="P22"/>
  <c r="P23"/>
  <c r="P24"/>
  <c r="P13"/>
  <c r="P14"/>
  <c r="P20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132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R64"/>
  <c r="T64" s="1"/>
  <c r="Q64"/>
  <c r="S64" s="1"/>
  <c r="K64"/>
  <c r="H64" s="1"/>
  <c r="I64"/>
  <c r="R60"/>
  <c r="T60" s="1"/>
  <c r="Q60"/>
  <c r="S60" s="1"/>
  <c r="K60"/>
  <c r="H60" s="1"/>
  <c r="I60"/>
  <c r="R56"/>
  <c r="T56" s="1"/>
  <c r="Q56"/>
  <c r="S56" s="1"/>
  <c r="K56"/>
  <c r="H56" s="1"/>
  <c r="I56"/>
  <c r="R52"/>
  <c r="T52" s="1"/>
  <c r="Q52"/>
  <c r="S52" s="1"/>
  <c r="K52"/>
  <c r="H52" s="1"/>
  <c r="I52"/>
  <c r="R48"/>
  <c r="T48" s="1"/>
  <c r="Q48"/>
  <c r="S48" s="1"/>
  <c r="K48"/>
  <c r="H48" s="1"/>
  <c r="I48"/>
  <c r="R44"/>
  <c r="T44" s="1"/>
  <c r="Q44"/>
  <c r="S44" s="1"/>
  <c r="K44"/>
  <c r="H44" s="1"/>
  <c r="I44"/>
  <c r="R40"/>
  <c r="T40" s="1"/>
  <c r="Q40"/>
  <c r="S40" s="1"/>
  <c r="K40"/>
  <c r="H40" s="1"/>
  <c r="I40"/>
  <c r="R36"/>
  <c r="T36" s="1"/>
  <c r="Q36"/>
  <c r="S36" s="1"/>
  <c r="K36"/>
  <c r="H36" s="1"/>
  <c r="I36"/>
  <c r="R32"/>
  <c r="T32" s="1"/>
  <c r="Q32"/>
  <c r="S32" s="1"/>
  <c r="K32"/>
  <c r="H32" s="1"/>
  <c r="I32"/>
  <c r="Q73"/>
  <c r="S73" s="1"/>
  <c r="K73"/>
  <c r="H73" s="1"/>
  <c r="R73"/>
  <c r="T73" s="1"/>
  <c r="I73"/>
  <c r="Q69"/>
  <c r="S69" s="1"/>
  <c r="K69"/>
  <c r="H69" s="1"/>
  <c r="R69"/>
  <c r="T69" s="1"/>
  <c r="I69"/>
  <c r="K15"/>
  <c r="I15"/>
  <c r="J15" s="1"/>
  <c r="Q28"/>
  <c r="S28" s="1"/>
  <c r="K28"/>
  <c r="H28" s="1"/>
  <c r="R28"/>
  <c r="T28" s="1"/>
  <c r="I28"/>
  <c r="I10"/>
  <c r="J10" s="1"/>
  <c r="X9"/>
  <c r="K18"/>
  <c r="H18" s="1"/>
  <c r="I18"/>
  <c r="R22"/>
  <c r="T22" s="1"/>
  <c r="Q22"/>
  <c r="S22" s="1"/>
  <c r="K22"/>
  <c r="H22" s="1"/>
  <c r="I22"/>
  <c r="R65"/>
  <c r="T65" s="1"/>
  <c r="Q65"/>
  <c r="S65" s="1"/>
  <c r="K65"/>
  <c r="H65" s="1"/>
  <c r="I65"/>
  <c r="R61"/>
  <c r="T61" s="1"/>
  <c r="Q61"/>
  <c r="S61" s="1"/>
  <c r="K61"/>
  <c r="H61" s="1"/>
  <c r="I61"/>
  <c r="R57"/>
  <c r="T57" s="1"/>
  <c r="Q57"/>
  <c r="S57" s="1"/>
  <c r="K57"/>
  <c r="H57" s="1"/>
  <c r="I57"/>
  <c r="R53"/>
  <c r="T53" s="1"/>
  <c r="Q53"/>
  <c r="S53" s="1"/>
  <c r="K53"/>
  <c r="H53" s="1"/>
  <c r="I53"/>
  <c r="R49"/>
  <c r="T49" s="1"/>
  <c r="Q49"/>
  <c r="S49" s="1"/>
  <c r="K49"/>
  <c r="H49" s="1"/>
  <c r="I49"/>
  <c r="R45"/>
  <c r="T45" s="1"/>
  <c r="Q45"/>
  <c r="S45" s="1"/>
  <c r="K45"/>
  <c r="H45" s="1"/>
  <c r="I45"/>
  <c r="R41"/>
  <c r="T41" s="1"/>
  <c r="Q41"/>
  <c r="S41" s="1"/>
  <c r="K41"/>
  <c r="H41" s="1"/>
  <c r="I41"/>
  <c r="R37"/>
  <c r="T37" s="1"/>
  <c r="Q37"/>
  <c r="S37" s="1"/>
  <c r="K37"/>
  <c r="H37" s="1"/>
  <c r="I37"/>
  <c r="R33"/>
  <c r="T33" s="1"/>
  <c r="Q33"/>
  <c r="S33" s="1"/>
  <c r="K33"/>
  <c r="H33" s="1"/>
  <c r="I33"/>
  <c r="Q74"/>
  <c r="S74" s="1"/>
  <c r="K74"/>
  <c r="H74" s="1"/>
  <c r="R74"/>
  <c r="T74" s="1"/>
  <c r="I74"/>
  <c r="Q70"/>
  <c r="S70" s="1"/>
  <c r="K70"/>
  <c r="H70" s="1"/>
  <c r="R70"/>
  <c r="T70" s="1"/>
  <c r="I70"/>
  <c r="Q66"/>
  <c r="S66" s="1"/>
  <c r="K66"/>
  <c r="H66" s="1"/>
  <c r="R66"/>
  <c r="T66" s="1"/>
  <c r="I66"/>
  <c r="Q26"/>
  <c r="S26" s="1"/>
  <c r="K26"/>
  <c r="H26" s="1"/>
  <c r="R26"/>
  <c r="T26" s="1"/>
  <c r="I26"/>
  <c r="K19"/>
  <c r="H19" s="1"/>
  <c r="I19"/>
  <c r="R29"/>
  <c r="T29" s="1"/>
  <c r="Q29"/>
  <c r="S29" s="1"/>
  <c r="K29"/>
  <c r="H29" s="1"/>
  <c r="I29"/>
  <c r="R132"/>
  <c r="T132" s="1"/>
  <c r="K132"/>
  <c r="H132" s="1"/>
  <c r="Q132"/>
  <c r="S132" s="1"/>
  <c r="I132"/>
  <c r="J132" s="1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R3"/>
  <c r="V73"/>
  <c r="V69"/>
  <c r="P66"/>
  <c r="P67"/>
  <c r="P68"/>
  <c r="P69"/>
  <c r="P70"/>
  <c r="P71"/>
  <c r="P72"/>
  <c r="P73"/>
  <c r="P74"/>
  <c r="P75"/>
  <c r="P76"/>
  <c r="P80"/>
  <c r="P81"/>
  <c r="P82"/>
  <c r="P83"/>
  <c r="K20" i="6"/>
  <c r="I20"/>
  <c r="V20"/>
  <c r="I10"/>
  <c r="J10" s="1"/>
  <c r="X9"/>
  <c r="K15"/>
  <c r="I15"/>
  <c r="J15" s="1"/>
  <c r="K16"/>
  <c r="H16" s="1"/>
  <c r="I16"/>
  <c r="J16" s="1"/>
  <c r="K17"/>
  <c r="H17" s="1"/>
  <c r="I17"/>
  <c r="K18"/>
  <c r="H18" s="1"/>
  <c r="I18"/>
  <c r="V18"/>
  <c r="K19"/>
  <c r="H19" s="1"/>
  <c r="I19"/>
  <c r="V19"/>
  <c r="Q21"/>
  <c r="K21"/>
  <c r="H21" s="1"/>
  <c r="I21"/>
  <c r="V21"/>
  <c r="Q22"/>
  <c r="S22" s="1"/>
  <c r="K22"/>
  <c r="H22" s="1"/>
  <c r="R22"/>
  <c r="T22" s="1"/>
  <c r="I22"/>
  <c r="V22"/>
  <c r="Q23"/>
  <c r="S23" s="1"/>
  <c r="K23"/>
  <c r="H23" s="1"/>
  <c r="R23"/>
  <c r="T23" s="1"/>
  <c r="I23"/>
  <c r="V23"/>
  <c r="Q24"/>
  <c r="S24" s="1"/>
  <c r="K24"/>
  <c r="H24" s="1"/>
  <c r="R24"/>
  <c r="T24" s="1"/>
  <c r="I24"/>
  <c r="V24"/>
  <c r="Q25"/>
  <c r="S25" s="1"/>
  <c r="K25"/>
  <c r="H25" s="1"/>
  <c r="R25"/>
  <c r="I25"/>
  <c r="V25"/>
  <c r="Q26"/>
  <c r="S26" s="1"/>
  <c r="K26"/>
  <c r="H26" s="1"/>
  <c r="R26"/>
  <c r="T26" s="1"/>
  <c r="I26"/>
  <c r="V26"/>
  <c r="Q27"/>
  <c r="S27" s="1"/>
  <c r="K27"/>
  <c r="H27" s="1"/>
  <c r="R27"/>
  <c r="T27" s="1"/>
  <c r="I27"/>
  <c r="V27"/>
  <c r="Q28"/>
  <c r="S28" s="1"/>
  <c r="K28"/>
  <c r="H28" s="1"/>
  <c r="R28"/>
  <c r="T28" s="1"/>
  <c r="I28"/>
  <c r="V28"/>
  <c r="Q29"/>
  <c r="S29" s="1"/>
  <c r="K29"/>
  <c r="H29" s="1"/>
  <c r="R29"/>
  <c r="T29" s="1"/>
  <c r="I29"/>
  <c r="V29"/>
  <c r="Q30"/>
  <c r="S30" s="1"/>
  <c r="K30"/>
  <c r="H30" s="1"/>
  <c r="R30"/>
  <c r="T30" s="1"/>
  <c r="I30"/>
  <c r="V30"/>
  <c r="Q31"/>
  <c r="S31" s="1"/>
  <c r="K31"/>
  <c r="H31" s="1"/>
  <c r="R31"/>
  <c r="T31" s="1"/>
  <c r="I31"/>
  <c r="V31"/>
  <c r="R66"/>
  <c r="T66" s="1"/>
  <c r="Q66"/>
  <c r="S66" s="1"/>
  <c r="K66"/>
  <c r="H66" s="1"/>
  <c r="I66"/>
  <c r="V66"/>
  <c r="R67"/>
  <c r="T67" s="1"/>
  <c r="Q67"/>
  <c r="S67" s="1"/>
  <c r="K67"/>
  <c r="H67" s="1"/>
  <c r="I67"/>
  <c r="V67"/>
  <c r="R68"/>
  <c r="T68" s="1"/>
  <c r="Q68"/>
  <c r="S68" s="1"/>
  <c r="K68"/>
  <c r="H68" s="1"/>
  <c r="I68"/>
  <c r="V68"/>
  <c r="R69"/>
  <c r="T69" s="1"/>
  <c r="Q69"/>
  <c r="S69" s="1"/>
  <c r="K69"/>
  <c r="H69" s="1"/>
  <c r="I69"/>
  <c r="V69"/>
  <c r="R70"/>
  <c r="T70" s="1"/>
  <c r="Q70"/>
  <c r="S70" s="1"/>
  <c r="K70"/>
  <c r="H70" s="1"/>
  <c r="I70"/>
  <c r="V70"/>
  <c r="R71"/>
  <c r="T71" s="1"/>
  <c r="Q71"/>
  <c r="S71" s="1"/>
  <c r="K71"/>
  <c r="H71" s="1"/>
  <c r="I71"/>
  <c r="V71"/>
  <c r="R72"/>
  <c r="T72" s="1"/>
  <c r="Q72"/>
  <c r="S72" s="1"/>
  <c r="K72"/>
  <c r="H72" s="1"/>
  <c r="I72"/>
  <c r="V72"/>
  <c r="R73"/>
  <c r="T73" s="1"/>
  <c r="Q73"/>
  <c r="S73" s="1"/>
  <c r="K73"/>
  <c r="H73" s="1"/>
  <c r="I73"/>
  <c r="V73"/>
  <c r="R74"/>
  <c r="T74" s="1"/>
  <c r="Q74"/>
  <c r="S74" s="1"/>
  <c r="K74"/>
  <c r="H74" s="1"/>
  <c r="I74"/>
  <c r="V74"/>
  <c r="R75"/>
  <c r="T75" s="1"/>
  <c r="Q75"/>
  <c r="S75" s="1"/>
  <c r="K75"/>
  <c r="H75" s="1"/>
  <c r="I75"/>
  <c r="V75"/>
  <c r="R76"/>
  <c r="T76" s="1"/>
  <c r="Q76"/>
  <c r="S76" s="1"/>
  <c r="K76"/>
  <c r="H76" s="1"/>
  <c r="I76"/>
  <c r="V76"/>
  <c r="Q33"/>
  <c r="S33" s="1"/>
  <c r="K33"/>
  <c r="H33" s="1"/>
  <c r="R33"/>
  <c r="T33" s="1"/>
  <c r="I33"/>
  <c r="V33"/>
  <c r="Q34"/>
  <c r="S34" s="1"/>
  <c r="K34"/>
  <c r="H34" s="1"/>
  <c r="R34"/>
  <c r="T34" s="1"/>
  <c r="I34"/>
  <c r="V34"/>
  <c r="Q35"/>
  <c r="S35" s="1"/>
  <c r="K35"/>
  <c r="H35" s="1"/>
  <c r="R35"/>
  <c r="T35" s="1"/>
  <c r="I35"/>
  <c r="V35"/>
  <c r="Q36"/>
  <c r="S36" s="1"/>
  <c r="K36"/>
  <c r="H36" s="1"/>
  <c r="R36"/>
  <c r="T36" s="1"/>
  <c r="I36"/>
  <c r="V36"/>
  <c r="Q37"/>
  <c r="S37" s="1"/>
  <c r="K37"/>
  <c r="H37" s="1"/>
  <c r="R37"/>
  <c r="T37" s="1"/>
  <c r="I37"/>
  <c r="V37"/>
  <c r="Q38"/>
  <c r="S38" s="1"/>
  <c r="K38"/>
  <c r="H38" s="1"/>
  <c r="R38"/>
  <c r="T38" s="1"/>
  <c r="I38"/>
  <c r="V38"/>
  <c r="Q39"/>
  <c r="S39" s="1"/>
  <c r="K39"/>
  <c r="H39" s="1"/>
  <c r="R39"/>
  <c r="T39" s="1"/>
  <c r="I39"/>
  <c r="V39"/>
  <c r="Q40"/>
  <c r="S40" s="1"/>
  <c r="K40"/>
  <c r="H40" s="1"/>
  <c r="R40"/>
  <c r="T40" s="1"/>
  <c r="I40"/>
  <c r="V40"/>
  <c r="Q41"/>
  <c r="S41" s="1"/>
  <c r="K41"/>
  <c r="H41" s="1"/>
  <c r="R41"/>
  <c r="T41" s="1"/>
  <c r="I41"/>
  <c r="V41"/>
  <c r="Q42"/>
  <c r="S42" s="1"/>
  <c r="K42"/>
  <c r="H42" s="1"/>
  <c r="R42"/>
  <c r="T42" s="1"/>
  <c r="I42"/>
  <c r="V42"/>
  <c r="Q43"/>
  <c r="S43" s="1"/>
  <c r="K43"/>
  <c r="H43" s="1"/>
  <c r="R43"/>
  <c r="T43" s="1"/>
  <c r="I43"/>
  <c r="V43"/>
  <c r="Q44"/>
  <c r="S44" s="1"/>
  <c r="K44"/>
  <c r="H44" s="1"/>
  <c r="R44"/>
  <c r="T44" s="1"/>
  <c r="I44"/>
  <c r="V44"/>
  <c r="Q45"/>
  <c r="S45" s="1"/>
  <c r="K45"/>
  <c r="H45" s="1"/>
  <c r="R45"/>
  <c r="T45" s="1"/>
  <c r="I45"/>
  <c r="V45"/>
  <c r="Q46"/>
  <c r="S46" s="1"/>
  <c r="K46"/>
  <c r="H46" s="1"/>
  <c r="R46"/>
  <c r="T46" s="1"/>
  <c r="I46"/>
  <c r="V46"/>
  <c r="Q47"/>
  <c r="S47" s="1"/>
  <c r="K47"/>
  <c r="H47" s="1"/>
  <c r="R47"/>
  <c r="T47" s="1"/>
  <c r="I47"/>
  <c r="V47"/>
  <c r="Q48"/>
  <c r="S48" s="1"/>
  <c r="K48"/>
  <c r="H48" s="1"/>
  <c r="R48"/>
  <c r="T48" s="1"/>
  <c r="I48"/>
  <c r="V48"/>
  <c r="Q49"/>
  <c r="S49" s="1"/>
  <c r="K49"/>
  <c r="H49" s="1"/>
  <c r="R49"/>
  <c r="T49" s="1"/>
  <c r="I49"/>
  <c r="V49"/>
  <c r="Q50"/>
  <c r="S50" s="1"/>
  <c r="K50"/>
  <c r="H50" s="1"/>
  <c r="R50"/>
  <c r="T50" s="1"/>
  <c r="I50"/>
  <c r="V50"/>
  <c r="Q51"/>
  <c r="S51" s="1"/>
  <c r="K51"/>
  <c r="H51" s="1"/>
  <c r="R51"/>
  <c r="T51" s="1"/>
  <c r="I51"/>
  <c r="V51"/>
  <c r="Q52"/>
  <c r="S52" s="1"/>
  <c r="K52"/>
  <c r="R52"/>
  <c r="T52" s="1"/>
  <c r="I52"/>
  <c r="V52"/>
  <c r="Q53"/>
  <c r="S53" s="1"/>
  <c r="K53"/>
  <c r="R53"/>
  <c r="T53" s="1"/>
  <c r="I53"/>
  <c r="V53"/>
  <c r="Q54"/>
  <c r="S54" s="1"/>
  <c r="K54"/>
  <c r="R54"/>
  <c r="T54" s="1"/>
  <c r="I54"/>
  <c r="V54"/>
  <c r="Q55"/>
  <c r="S55" s="1"/>
  <c r="K55"/>
  <c r="R55"/>
  <c r="T55" s="1"/>
  <c r="I55"/>
  <c r="V55"/>
  <c r="Q56"/>
  <c r="S56" s="1"/>
  <c r="K56"/>
  <c r="H56" s="1"/>
  <c r="R56"/>
  <c r="T56" s="1"/>
  <c r="I56"/>
  <c r="V56"/>
  <c r="Q57"/>
  <c r="S57" s="1"/>
  <c r="K57"/>
  <c r="H57" s="1"/>
  <c r="R57"/>
  <c r="T57" s="1"/>
  <c r="I57"/>
  <c r="V57"/>
  <c r="Q58"/>
  <c r="S58" s="1"/>
  <c r="K58"/>
  <c r="H58" s="1"/>
  <c r="R58"/>
  <c r="T58" s="1"/>
  <c r="I58"/>
  <c r="V58"/>
  <c r="Q59"/>
  <c r="S59" s="1"/>
  <c r="K59"/>
  <c r="H59" s="1"/>
  <c r="R59"/>
  <c r="T59" s="1"/>
  <c r="I59"/>
  <c r="V59"/>
  <c r="Q60"/>
  <c r="S60" s="1"/>
  <c r="K60"/>
  <c r="H60" s="1"/>
  <c r="R60"/>
  <c r="T60" s="1"/>
  <c r="I60"/>
  <c r="V60"/>
  <c r="Q61"/>
  <c r="S61" s="1"/>
  <c r="K61"/>
  <c r="H61" s="1"/>
  <c r="R61"/>
  <c r="T61" s="1"/>
  <c r="I61"/>
  <c r="V61"/>
  <c r="Q62"/>
  <c r="S62" s="1"/>
  <c r="K62"/>
  <c r="H62" s="1"/>
  <c r="R62"/>
  <c r="T62" s="1"/>
  <c r="I62"/>
  <c r="V62"/>
  <c r="Q63"/>
  <c r="S63" s="1"/>
  <c r="K63"/>
  <c r="H63" s="1"/>
  <c r="R63"/>
  <c r="T63" s="1"/>
  <c r="I63"/>
  <c r="V63"/>
  <c r="Q64"/>
  <c r="S64" s="1"/>
  <c r="K64"/>
  <c r="H64" s="1"/>
  <c r="R64"/>
  <c r="T64" s="1"/>
  <c r="I64"/>
  <c r="V64"/>
  <c r="Q65"/>
  <c r="S65" s="1"/>
  <c r="K65"/>
  <c r="H65" s="1"/>
  <c r="R65"/>
  <c r="T65" s="1"/>
  <c r="I65"/>
  <c r="V65"/>
  <c r="Q32"/>
  <c r="S32" s="1"/>
  <c r="K32"/>
  <c r="H32" s="1"/>
  <c r="R32"/>
  <c r="T32" s="1"/>
  <c r="V32"/>
  <c r="I32"/>
  <c r="Q77"/>
  <c r="S77" s="1"/>
  <c r="K77"/>
  <c r="H77" s="1"/>
  <c r="R77"/>
  <c r="T77" s="1"/>
  <c r="I77"/>
  <c r="Q78"/>
  <c r="S78" s="1"/>
  <c r="K78"/>
  <c r="H78" s="1"/>
  <c r="R78"/>
  <c r="T78" s="1"/>
  <c r="I78"/>
  <c r="Q79"/>
  <c r="S79" s="1"/>
  <c r="K79"/>
  <c r="H79" s="1"/>
  <c r="R79"/>
  <c r="T79" s="1"/>
  <c r="I79"/>
  <c r="Q80"/>
  <c r="S80" s="1"/>
  <c r="K80"/>
  <c r="H80" s="1"/>
  <c r="R80"/>
  <c r="T80" s="1"/>
  <c r="I80"/>
  <c r="Q81"/>
  <c r="S81" s="1"/>
  <c r="K81"/>
  <c r="H81" s="1"/>
  <c r="R81"/>
  <c r="T81" s="1"/>
  <c r="I81"/>
  <c r="Q82"/>
  <c r="S82" s="1"/>
  <c r="K82"/>
  <c r="H82" s="1"/>
  <c r="R82"/>
  <c r="T82" s="1"/>
  <c r="I82"/>
  <c r="R83"/>
  <c r="T83" s="1"/>
  <c r="Q83"/>
  <c r="S83" s="1"/>
  <c r="K83"/>
  <c r="H83" s="1"/>
  <c r="I83"/>
  <c r="R85"/>
  <c r="T85" s="1"/>
  <c r="Q85"/>
  <c r="S85" s="1"/>
  <c r="K85"/>
  <c r="H85" s="1"/>
  <c r="I85"/>
  <c r="R86"/>
  <c r="T86" s="1"/>
  <c r="Q86"/>
  <c r="S86" s="1"/>
  <c r="K86"/>
  <c r="H86" s="1"/>
  <c r="I86"/>
  <c r="R87"/>
  <c r="T87" s="1"/>
  <c r="Q87"/>
  <c r="S87" s="1"/>
  <c r="K87"/>
  <c r="H87" s="1"/>
  <c r="I87"/>
  <c r="R88"/>
  <c r="T88" s="1"/>
  <c r="Q88"/>
  <c r="S88" s="1"/>
  <c r="K88"/>
  <c r="H88" s="1"/>
  <c r="I88"/>
  <c r="R89"/>
  <c r="T89" s="1"/>
  <c r="Q89"/>
  <c r="S89" s="1"/>
  <c r="K89"/>
  <c r="H89" s="1"/>
  <c r="I89"/>
  <c r="R90"/>
  <c r="T90" s="1"/>
  <c r="Q90"/>
  <c r="S90" s="1"/>
  <c r="K90"/>
  <c r="H90" s="1"/>
  <c r="I90"/>
  <c r="R91"/>
  <c r="T91" s="1"/>
  <c r="Q91"/>
  <c r="S91" s="1"/>
  <c r="K91"/>
  <c r="H91" s="1"/>
  <c r="I91"/>
  <c r="R92"/>
  <c r="T92" s="1"/>
  <c r="Q92"/>
  <c r="S92" s="1"/>
  <c r="K92"/>
  <c r="H92" s="1"/>
  <c r="I92"/>
  <c r="R93"/>
  <c r="T93" s="1"/>
  <c r="Q93"/>
  <c r="S93" s="1"/>
  <c r="K93"/>
  <c r="H93" s="1"/>
  <c r="I93"/>
  <c r="R94"/>
  <c r="T94" s="1"/>
  <c r="Q94"/>
  <c r="S94" s="1"/>
  <c r="K94"/>
  <c r="H94" s="1"/>
  <c r="I94"/>
  <c r="R95"/>
  <c r="T95" s="1"/>
  <c r="Q95"/>
  <c r="S95" s="1"/>
  <c r="K95"/>
  <c r="H95" s="1"/>
  <c r="I95"/>
  <c r="R96"/>
  <c r="T96" s="1"/>
  <c r="Q96"/>
  <c r="S96" s="1"/>
  <c r="K96"/>
  <c r="H96" s="1"/>
  <c r="I96"/>
  <c r="R97"/>
  <c r="T97" s="1"/>
  <c r="Q97"/>
  <c r="S97" s="1"/>
  <c r="K97"/>
  <c r="H97" s="1"/>
  <c r="I97"/>
  <c r="R98"/>
  <c r="T98" s="1"/>
  <c r="Q98"/>
  <c r="S98" s="1"/>
  <c r="K98"/>
  <c r="H98" s="1"/>
  <c r="I98"/>
  <c r="R99"/>
  <c r="T99" s="1"/>
  <c r="Q99"/>
  <c r="S99" s="1"/>
  <c r="K99"/>
  <c r="H99" s="1"/>
  <c r="I99"/>
  <c r="R100"/>
  <c r="T100" s="1"/>
  <c r="Q100"/>
  <c r="S100" s="1"/>
  <c r="K100"/>
  <c r="H100" s="1"/>
  <c r="I100"/>
  <c r="R101"/>
  <c r="T101" s="1"/>
  <c r="Q101"/>
  <c r="S101" s="1"/>
  <c r="K101"/>
  <c r="H101" s="1"/>
  <c r="I101"/>
  <c r="R102"/>
  <c r="T102" s="1"/>
  <c r="Q102"/>
  <c r="S102" s="1"/>
  <c r="K102"/>
  <c r="H102" s="1"/>
  <c r="I102"/>
  <c r="R103"/>
  <c r="T103" s="1"/>
  <c r="Q103"/>
  <c r="S103" s="1"/>
  <c r="K103"/>
  <c r="H103" s="1"/>
  <c r="I103"/>
  <c r="R104"/>
  <c r="T104" s="1"/>
  <c r="Q104"/>
  <c r="S104" s="1"/>
  <c r="K104"/>
  <c r="H104" s="1"/>
  <c r="I104"/>
  <c r="R105"/>
  <c r="T105" s="1"/>
  <c r="Q105"/>
  <c r="S105" s="1"/>
  <c r="K105"/>
  <c r="H105" s="1"/>
  <c r="I105"/>
  <c r="R106"/>
  <c r="T106" s="1"/>
  <c r="Q106"/>
  <c r="S106" s="1"/>
  <c r="K106"/>
  <c r="H106" s="1"/>
  <c r="I106"/>
  <c r="R107"/>
  <c r="T107" s="1"/>
  <c r="Q107"/>
  <c r="S107" s="1"/>
  <c r="K107"/>
  <c r="H107" s="1"/>
  <c r="I107"/>
  <c r="R108"/>
  <c r="T108" s="1"/>
  <c r="K108"/>
  <c r="H108" s="1"/>
  <c r="Q108"/>
  <c r="S108" s="1"/>
  <c r="I108"/>
  <c r="R132"/>
  <c r="T132" s="1"/>
  <c r="K132"/>
  <c r="H132" s="1"/>
  <c r="Q132"/>
  <c r="S132" s="1"/>
  <c r="I132"/>
  <c r="J132" s="1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V133"/>
  <c r="V128"/>
  <c r="V124"/>
  <c r="V120"/>
  <c r="V116"/>
  <c r="V112"/>
  <c r="V132"/>
  <c r="V105"/>
  <c r="V101"/>
  <c r="V97"/>
  <c r="V93"/>
  <c r="V89"/>
  <c r="V85"/>
  <c r="V81"/>
  <c r="V77"/>
  <c r="R84"/>
  <c r="T84" s="1"/>
  <c r="Q84"/>
  <c r="S84" s="1"/>
  <c r="K84"/>
  <c r="H84" s="1"/>
  <c r="I84"/>
  <c r="V82"/>
  <c r="V78"/>
  <c r="P13"/>
  <c r="P14"/>
  <c r="P20"/>
  <c r="P10"/>
  <c r="P11"/>
  <c r="P12"/>
  <c r="P15"/>
  <c r="P16"/>
  <c r="P17"/>
  <c r="P18"/>
  <c r="P19"/>
  <c r="P21"/>
  <c r="P22"/>
  <c r="P23"/>
  <c r="P24"/>
  <c r="P25"/>
  <c r="P26"/>
  <c r="P27"/>
  <c r="P28"/>
  <c r="P29"/>
  <c r="P30"/>
  <c r="P31"/>
  <c r="P32"/>
  <c r="P66"/>
  <c r="P67"/>
  <c r="P68"/>
  <c r="P69"/>
  <c r="P70"/>
  <c r="P71"/>
  <c r="P72"/>
  <c r="P73"/>
  <c r="P74"/>
  <c r="P75"/>
  <c r="P76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77"/>
  <c r="P78"/>
  <c r="P79"/>
  <c r="P80"/>
  <c r="P81"/>
  <c r="P82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32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V130"/>
  <c r="V126"/>
  <c r="V122"/>
  <c r="V118"/>
  <c r="V114"/>
  <c r="V110"/>
  <c r="V107"/>
  <c r="V103"/>
  <c r="V99"/>
  <c r="V95"/>
  <c r="V91"/>
  <c r="V87"/>
  <c r="V83"/>
  <c r="V79"/>
  <c r="P78" i="4"/>
  <c r="P79"/>
  <c r="P21" i="3"/>
  <c r="P22"/>
  <c r="P23"/>
  <c r="P24"/>
  <c r="P25"/>
  <c r="P26"/>
  <c r="P27"/>
  <c r="P28"/>
  <c r="P29"/>
  <c r="P30"/>
  <c r="P31"/>
  <c r="P32"/>
  <c r="P13"/>
  <c r="P14"/>
  <c r="P20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77"/>
  <c r="P78"/>
  <c r="P79"/>
  <c r="P80"/>
  <c r="P81"/>
  <c r="P82"/>
  <c r="K20" i="5"/>
  <c r="I20"/>
  <c r="V20"/>
  <c r="I10"/>
  <c r="J10" s="1"/>
  <c r="X9"/>
  <c r="K15"/>
  <c r="I15"/>
  <c r="J15" s="1"/>
  <c r="K16"/>
  <c r="H16" s="1"/>
  <c r="I16"/>
  <c r="J16" s="1"/>
  <c r="K17"/>
  <c r="H17" s="1"/>
  <c r="I17"/>
  <c r="K18"/>
  <c r="H18" s="1"/>
  <c r="I18"/>
  <c r="V18"/>
  <c r="K19"/>
  <c r="H19" s="1"/>
  <c r="I19"/>
  <c r="V19"/>
  <c r="Q21"/>
  <c r="K21"/>
  <c r="H21" s="1"/>
  <c r="V21"/>
  <c r="I21"/>
  <c r="Q22"/>
  <c r="S22" s="1"/>
  <c r="K22"/>
  <c r="H22" s="1"/>
  <c r="R22"/>
  <c r="T22" s="1"/>
  <c r="I22"/>
  <c r="V22"/>
  <c r="Q23"/>
  <c r="S23" s="1"/>
  <c r="K23"/>
  <c r="H23" s="1"/>
  <c r="R23"/>
  <c r="T23" s="1"/>
  <c r="I23"/>
  <c r="V23"/>
  <c r="Q24"/>
  <c r="S24" s="1"/>
  <c r="K24"/>
  <c r="H24" s="1"/>
  <c r="R24"/>
  <c r="T24" s="1"/>
  <c r="I24"/>
  <c r="V24"/>
  <c r="Q25"/>
  <c r="S25" s="1"/>
  <c r="K25"/>
  <c r="H25" s="1"/>
  <c r="R25"/>
  <c r="I25"/>
  <c r="V25"/>
  <c r="Q26"/>
  <c r="S26" s="1"/>
  <c r="K26"/>
  <c r="H26" s="1"/>
  <c r="R26"/>
  <c r="T26" s="1"/>
  <c r="I26"/>
  <c r="V26"/>
  <c r="Q27"/>
  <c r="S27" s="1"/>
  <c r="K27"/>
  <c r="H27" s="1"/>
  <c r="R27"/>
  <c r="T27" s="1"/>
  <c r="I27"/>
  <c r="V27"/>
  <c r="R66"/>
  <c r="T66" s="1"/>
  <c r="Q66"/>
  <c r="S66" s="1"/>
  <c r="K66"/>
  <c r="H66" s="1"/>
  <c r="I66"/>
  <c r="V66"/>
  <c r="R67"/>
  <c r="T67" s="1"/>
  <c r="Q67"/>
  <c r="S67" s="1"/>
  <c r="K67"/>
  <c r="H67" s="1"/>
  <c r="I67"/>
  <c r="V67"/>
  <c r="R68"/>
  <c r="T68" s="1"/>
  <c r="Q68"/>
  <c r="S68" s="1"/>
  <c r="K68"/>
  <c r="H68" s="1"/>
  <c r="I68"/>
  <c r="V68"/>
  <c r="R69"/>
  <c r="T69" s="1"/>
  <c r="Q69"/>
  <c r="S69" s="1"/>
  <c r="K69"/>
  <c r="H69" s="1"/>
  <c r="I69"/>
  <c r="V69"/>
  <c r="R70"/>
  <c r="T70" s="1"/>
  <c r="Q70"/>
  <c r="S70" s="1"/>
  <c r="K70"/>
  <c r="H70" s="1"/>
  <c r="I70"/>
  <c r="V70"/>
  <c r="R71"/>
  <c r="T71" s="1"/>
  <c r="Q71"/>
  <c r="S71" s="1"/>
  <c r="K71"/>
  <c r="H71" s="1"/>
  <c r="I71"/>
  <c r="V71"/>
  <c r="R72"/>
  <c r="T72" s="1"/>
  <c r="Q72"/>
  <c r="S72" s="1"/>
  <c r="K72"/>
  <c r="H72" s="1"/>
  <c r="I72"/>
  <c r="V72"/>
  <c r="R73"/>
  <c r="T73" s="1"/>
  <c r="Q73"/>
  <c r="S73" s="1"/>
  <c r="K73"/>
  <c r="H73" s="1"/>
  <c r="I73"/>
  <c r="V73"/>
  <c r="R74"/>
  <c r="T74" s="1"/>
  <c r="Q74"/>
  <c r="S74" s="1"/>
  <c r="K74"/>
  <c r="H74" s="1"/>
  <c r="I74"/>
  <c r="V74"/>
  <c r="R75"/>
  <c r="T75" s="1"/>
  <c r="Q75"/>
  <c r="S75" s="1"/>
  <c r="K75"/>
  <c r="H75" s="1"/>
  <c r="I75"/>
  <c r="V75"/>
  <c r="R76"/>
  <c r="T76" s="1"/>
  <c r="Q76"/>
  <c r="S76" s="1"/>
  <c r="K76"/>
  <c r="H76" s="1"/>
  <c r="I76"/>
  <c r="V76"/>
  <c r="Q29"/>
  <c r="S29" s="1"/>
  <c r="K29"/>
  <c r="H29" s="1"/>
  <c r="R29"/>
  <c r="T29" s="1"/>
  <c r="I29"/>
  <c r="V29"/>
  <c r="Q30"/>
  <c r="S30" s="1"/>
  <c r="K30"/>
  <c r="H30" s="1"/>
  <c r="R30"/>
  <c r="T30" s="1"/>
  <c r="I30"/>
  <c r="V30"/>
  <c r="Q31"/>
  <c r="S31" s="1"/>
  <c r="K31"/>
  <c r="H31" s="1"/>
  <c r="R31"/>
  <c r="T31" s="1"/>
  <c r="I31"/>
  <c r="V31"/>
  <c r="Q32"/>
  <c r="S32" s="1"/>
  <c r="K32"/>
  <c r="H32" s="1"/>
  <c r="R32"/>
  <c r="T32" s="1"/>
  <c r="I32"/>
  <c r="V32"/>
  <c r="Q33"/>
  <c r="S33" s="1"/>
  <c r="K33"/>
  <c r="H33" s="1"/>
  <c r="R33"/>
  <c r="T33" s="1"/>
  <c r="I33"/>
  <c r="V33"/>
  <c r="Q34"/>
  <c r="S34" s="1"/>
  <c r="K34"/>
  <c r="H34" s="1"/>
  <c r="R34"/>
  <c r="T34" s="1"/>
  <c r="I34"/>
  <c r="V34"/>
  <c r="Q35"/>
  <c r="S35" s="1"/>
  <c r="K35"/>
  <c r="H35" s="1"/>
  <c r="R35"/>
  <c r="T35" s="1"/>
  <c r="I35"/>
  <c r="V35"/>
  <c r="Q36"/>
  <c r="S36" s="1"/>
  <c r="K36"/>
  <c r="H36" s="1"/>
  <c r="R36"/>
  <c r="T36" s="1"/>
  <c r="I36"/>
  <c r="V36"/>
  <c r="Q37"/>
  <c r="S37" s="1"/>
  <c r="K37"/>
  <c r="H37" s="1"/>
  <c r="R37"/>
  <c r="T37" s="1"/>
  <c r="I37"/>
  <c r="V37"/>
  <c r="Q38"/>
  <c r="S38" s="1"/>
  <c r="K38"/>
  <c r="H38" s="1"/>
  <c r="R38"/>
  <c r="T38" s="1"/>
  <c r="I38"/>
  <c r="V38"/>
  <c r="Q39"/>
  <c r="S39" s="1"/>
  <c r="K39"/>
  <c r="H39" s="1"/>
  <c r="R39"/>
  <c r="T39" s="1"/>
  <c r="I39"/>
  <c r="V39"/>
  <c r="Q40"/>
  <c r="S40" s="1"/>
  <c r="K40"/>
  <c r="H40" s="1"/>
  <c r="R40"/>
  <c r="T40" s="1"/>
  <c r="I40"/>
  <c r="V40"/>
  <c r="Q41"/>
  <c r="S41" s="1"/>
  <c r="K41"/>
  <c r="H41" s="1"/>
  <c r="R41"/>
  <c r="T41" s="1"/>
  <c r="I41"/>
  <c r="V41"/>
  <c r="Q42"/>
  <c r="S42" s="1"/>
  <c r="K42"/>
  <c r="H42" s="1"/>
  <c r="R42"/>
  <c r="T42" s="1"/>
  <c r="I42"/>
  <c r="V42"/>
  <c r="Q43"/>
  <c r="S43" s="1"/>
  <c r="K43"/>
  <c r="H43" s="1"/>
  <c r="R43"/>
  <c r="T43" s="1"/>
  <c r="I43"/>
  <c r="V43"/>
  <c r="Q44"/>
  <c r="S44" s="1"/>
  <c r="K44"/>
  <c r="H44" s="1"/>
  <c r="R44"/>
  <c r="T44" s="1"/>
  <c r="I44"/>
  <c r="V44"/>
  <c r="Q45"/>
  <c r="S45" s="1"/>
  <c r="K45"/>
  <c r="H45" s="1"/>
  <c r="R45"/>
  <c r="T45" s="1"/>
  <c r="I45"/>
  <c r="V45"/>
  <c r="Q46"/>
  <c r="S46" s="1"/>
  <c r="K46"/>
  <c r="H46" s="1"/>
  <c r="R46"/>
  <c r="T46" s="1"/>
  <c r="I46"/>
  <c r="V46"/>
  <c r="Q47"/>
  <c r="S47" s="1"/>
  <c r="K47"/>
  <c r="H47" s="1"/>
  <c r="R47"/>
  <c r="T47" s="1"/>
  <c r="I47"/>
  <c r="V47"/>
  <c r="Q48"/>
  <c r="S48" s="1"/>
  <c r="K48"/>
  <c r="H48" s="1"/>
  <c r="R48"/>
  <c r="T48" s="1"/>
  <c r="I48"/>
  <c r="V48"/>
  <c r="Q49"/>
  <c r="S49" s="1"/>
  <c r="K49"/>
  <c r="H49" s="1"/>
  <c r="R49"/>
  <c r="T49" s="1"/>
  <c r="I49"/>
  <c r="V49"/>
  <c r="Q50"/>
  <c r="S50" s="1"/>
  <c r="K50"/>
  <c r="H50" s="1"/>
  <c r="R50"/>
  <c r="T50" s="1"/>
  <c r="I50"/>
  <c r="V50"/>
  <c r="Q51"/>
  <c r="S51" s="1"/>
  <c r="K51"/>
  <c r="H51" s="1"/>
  <c r="R51"/>
  <c r="T51" s="1"/>
  <c r="I51"/>
  <c r="V51"/>
  <c r="Q52"/>
  <c r="S52" s="1"/>
  <c r="K52"/>
  <c r="R52"/>
  <c r="T52" s="1"/>
  <c r="I52"/>
  <c r="V52"/>
  <c r="Q53"/>
  <c r="S53" s="1"/>
  <c r="K53"/>
  <c r="R53"/>
  <c r="T53" s="1"/>
  <c r="I53"/>
  <c r="V53"/>
  <c r="Q54"/>
  <c r="S54" s="1"/>
  <c r="K54"/>
  <c r="R54"/>
  <c r="T54" s="1"/>
  <c r="I54"/>
  <c r="V54"/>
  <c r="Q55"/>
  <c r="S55" s="1"/>
  <c r="K55"/>
  <c r="R55"/>
  <c r="T55" s="1"/>
  <c r="I55"/>
  <c r="V55"/>
  <c r="Q56"/>
  <c r="S56" s="1"/>
  <c r="K56"/>
  <c r="H56" s="1"/>
  <c r="R56"/>
  <c r="T56" s="1"/>
  <c r="I56"/>
  <c r="V56"/>
  <c r="Q57"/>
  <c r="S57" s="1"/>
  <c r="K57"/>
  <c r="H57" s="1"/>
  <c r="R57"/>
  <c r="T57" s="1"/>
  <c r="I57"/>
  <c r="V57"/>
  <c r="Q58"/>
  <c r="S58" s="1"/>
  <c r="K58"/>
  <c r="H58" s="1"/>
  <c r="R58"/>
  <c r="T58" s="1"/>
  <c r="I58"/>
  <c r="V58"/>
  <c r="Q59"/>
  <c r="S59" s="1"/>
  <c r="K59"/>
  <c r="H59" s="1"/>
  <c r="R59"/>
  <c r="T59" s="1"/>
  <c r="I59"/>
  <c r="V59"/>
  <c r="Q60"/>
  <c r="S60" s="1"/>
  <c r="K60"/>
  <c r="H60" s="1"/>
  <c r="R60"/>
  <c r="T60" s="1"/>
  <c r="I60"/>
  <c r="V60"/>
  <c r="Q61"/>
  <c r="S61" s="1"/>
  <c r="K61"/>
  <c r="H61" s="1"/>
  <c r="R61"/>
  <c r="T61" s="1"/>
  <c r="I61"/>
  <c r="V61"/>
  <c r="Q62"/>
  <c r="S62" s="1"/>
  <c r="K62"/>
  <c r="H62" s="1"/>
  <c r="R62"/>
  <c r="T62" s="1"/>
  <c r="I62"/>
  <c r="V62"/>
  <c r="Q63"/>
  <c r="S63" s="1"/>
  <c r="K63"/>
  <c r="H63" s="1"/>
  <c r="R63"/>
  <c r="T63" s="1"/>
  <c r="I63"/>
  <c r="V63"/>
  <c r="Q64"/>
  <c r="S64" s="1"/>
  <c r="K64"/>
  <c r="H64" s="1"/>
  <c r="R64"/>
  <c r="T64" s="1"/>
  <c r="I64"/>
  <c r="V64"/>
  <c r="Q65"/>
  <c r="S65" s="1"/>
  <c r="K65"/>
  <c r="H65" s="1"/>
  <c r="R65"/>
  <c r="T65" s="1"/>
  <c r="I65"/>
  <c r="V65"/>
  <c r="R79"/>
  <c r="T79" s="1"/>
  <c r="K79"/>
  <c r="H79" s="1"/>
  <c r="Q79"/>
  <c r="S79" s="1"/>
  <c r="I79"/>
  <c r="P13"/>
  <c r="P14"/>
  <c r="P20"/>
  <c r="P10"/>
  <c r="P11"/>
  <c r="P12"/>
  <c r="P15"/>
  <c r="P16"/>
  <c r="P17"/>
  <c r="P18"/>
  <c r="P19"/>
  <c r="P21"/>
  <c r="P22"/>
  <c r="P23"/>
  <c r="P24"/>
  <c r="P25"/>
  <c r="P26"/>
  <c r="P27"/>
  <c r="P66"/>
  <c r="P67"/>
  <c r="P68"/>
  <c r="P69"/>
  <c r="P70"/>
  <c r="P71"/>
  <c r="P72"/>
  <c r="P73"/>
  <c r="P74"/>
  <c r="P75"/>
  <c r="P76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77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32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R78"/>
  <c r="T78" s="1"/>
  <c r="K78"/>
  <c r="H78" s="1"/>
  <c r="Q78"/>
  <c r="S78" s="1"/>
  <c r="I78"/>
  <c r="Q28"/>
  <c r="S28" s="1"/>
  <c r="K28"/>
  <c r="H28" s="1"/>
  <c r="R28"/>
  <c r="T28" s="1"/>
  <c r="I28"/>
  <c r="Q77"/>
  <c r="S77" s="1"/>
  <c r="K77"/>
  <c r="H77" s="1"/>
  <c r="R77"/>
  <c r="T77" s="1"/>
  <c r="I77"/>
  <c r="Q80"/>
  <c r="S80" s="1"/>
  <c r="K80"/>
  <c r="H80" s="1"/>
  <c r="R80"/>
  <c r="T80" s="1"/>
  <c r="I80"/>
  <c r="Q81"/>
  <c r="S81" s="1"/>
  <c r="K81"/>
  <c r="H81" s="1"/>
  <c r="R81"/>
  <c r="T81" s="1"/>
  <c r="I81"/>
  <c r="Q82"/>
  <c r="S82" s="1"/>
  <c r="K82"/>
  <c r="H82" s="1"/>
  <c r="R82"/>
  <c r="T82" s="1"/>
  <c r="I82"/>
  <c r="Q83"/>
  <c r="S83" s="1"/>
  <c r="K83"/>
  <c r="H83" s="1"/>
  <c r="R83"/>
  <c r="T83" s="1"/>
  <c r="I83"/>
  <c r="Q84"/>
  <c r="S84" s="1"/>
  <c r="K84"/>
  <c r="H84" s="1"/>
  <c r="R84"/>
  <c r="T84" s="1"/>
  <c r="I84"/>
  <c r="Q85"/>
  <c r="S85" s="1"/>
  <c r="K85"/>
  <c r="H85" s="1"/>
  <c r="R85"/>
  <c r="T85" s="1"/>
  <c r="I85"/>
  <c r="Q86"/>
  <c r="S86" s="1"/>
  <c r="K86"/>
  <c r="H86" s="1"/>
  <c r="R86"/>
  <c r="T86" s="1"/>
  <c r="I86"/>
  <c r="Q87"/>
  <c r="S87" s="1"/>
  <c r="K87"/>
  <c r="H87" s="1"/>
  <c r="R87"/>
  <c r="T87" s="1"/>
  <c r="I87"/>
  <c r="Q88"/>
  <c r="S88" s="1"/>
  <c r="K88"/>
  <c r="H88" s="1"/>
  <c r="R88"/>
  <c r="T88" s="1"/>
  <c r="I88"/>
  <c r="Q89"/>
  <c r="S89" s="1"/>
  <c r="K89"/>
  <c r="H89" s="1"/>
  <c r="R89"/>
  <c r="T89" s="1"/>
  <c r="I89"/>
  <c r="Q90"/>
  <c r="S90" s="1"/>
  <c r="K90"/>
  <c r="H90" s="1"/>
  <c r="R90"/>
  <c r="T90" s="1"/>
  <c r="I90"/>
  <c r="Q91"/>
  <c r="S91" s="1"/>
  <c r="K91"/>
  <c r="H91" s="1"/>
  <c r="R91"/>
  <c r="T91" s="1"/>
  <c r="I91"/>
  <c r="Q92"/>
  <c r="S92" s="1"/>
  <c r="K92"/>
  <c r="H92" s="1"/>
  <c r="R92"/>
  <c r="T92" s="1"/>
  <c r="I92"/>
  <c r="Q93"/>
  <c r="S93" s="1"/>
  <c r="K93"/>
  <c r="H93" s="1"/>
  <c r="R93"/>
  <c r="T93" s="1"/>
  <c r="I93"/>
  <c r="Q94"/>
  <c r="S94" s="1"/>
  <c r="K94"/>
  <c r="H94" s="1"/>
  <c r="R94"/>
  <c r="T94" s="1"/>
  <c r="I94"/>
  <c r="Q95"/>
  <c r="S95" s="1"/>
  <c r="K95"/>
  <c r="H95" s="1"/>
  <c r="R95"/>
  <c r="T95" s="1"/>
  <c r="I95"/>
  <c r="Q96"/>
  <c r="S96" s="1"/>
  <c r="K96"/>
  <c r="H96" s="1"/>
  <c r="R96"/>
  <c r="T96" s="1"/>
  <c r="I96"/>
  <c r="Q97"/>
  <c r="S97" s="1"/>
  <c r="K97"/>
  <c r="H97" s="1"/>
  <c r="R97"/>
  <c r="T97" s="1"/>
  <c r="I97"/>
  <c r="Q98"/>
  <c r="S98" s="1"/>
  <c r="K98"/>
  <c r="H98" s="1"/>
  <c r="R98"/>
  <c r="T98" s="1"/>
  <c r="I98"/>
  <c r="Q99"/>
  <c r="S99" s="1"/>
  <c r="K99"/>
  <c r="H99" s="1"/>
  <c r="R99"/>
  <c r="T99" s="1"/>
  <c r="I99"/>
  <c r="Q100"/>
  <c r="S100" s="1"/>
  <c r="K100"/>
  <c r="H100" s="1"/>
  <c r="R100"/>
  <c r="T100" s="1"/>
  <c r="I100"/>
  <c r="Q101"/>
  <c r="S101" s="1"/>
  <c r="K101"/>
  <c r="H101" s="1"/>
  <c r="R101"/>
  <c r="T101" s="1"/>
  <c r="I101"/>
  <c r="Q102"/>
  <c r="S102" s="1"/>
  <c r="K102"/>
  <c r="H102" s="1"/>
  <c r="R102"/>
  <c r="T102" s="1"/>
  <c r="I102"/>
  <c r="Q103"/>
  <c r="S103" s="1"/>
  <c r="K103"/>
  <c r="H103" s="1"/>
  <c r="R103"/>
  <c r="T103" s="1"/>
  <c r="I103"/>
  <c r="Q104"/>
  <c r="S104" s="1"/>
  <c r="K104"/>
  <c r="H104" s="1"/>
  <c r="R104"/>
  <c r="T104" s="1"/>
  <c r="I104"/>
  <c r="Q105"/>
  <c r="S105" s="1"/>
  <c r="K105"/>
  <c r="H105" s="1"/>
  <c r="R105"/>
  <c r="T105" s="1"/>
  <c r="I105"/>
  <c r="Q106"/>
  <c r="S106" s="1"/>
  <c r="K106"/>
  <c r="H106" s="1"/>
  <c r="R106"/>
  <c r="T106" s="1"/>
  <c r="I106"/>
  <c r="Q107"/>
  <c r="S107" s="1"/>
  <c r="K107"/>
  <c r="H107" s="1"/>
  <c r="R107"/>
  <c r="T107" s="1"/>
  <c r="I107"/>
  <c r="R132"/>
  <c r="T132" s="1"/>
  <c r="K132"/>
  <c r="H132" s="1"/>
  <c r="Q132"/>
  <c r="S132" s="1"/>
  <c r="I132"/>
  <c r="J132" s="1"/>
  <c r="Q108"/>
  <c r="S108" s="1"/>
  <c r="R108"/>
  <c r="T108" s="1"/>
  <c r="K108"/>
  <c r="H108" s="1"/>
  <c r="I108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P78"/>
  <c r="V129"/>
  <c r="V125"/>
  <c r="V121"/>
  <c r="V117"/>
  <c r="V113"/>
  <c r="V109"/>
  <c r="V106"/>
  <c r="V102"/>
  <c r="V98"/>
  <c r="V94"/>
  <c r="V90"/>
  <c r="V86"/>
  <c r="V82"/>
  <c r="V77"/>
  <c r="K15" i="3"/>
  <c r="I15"/>
  <c r="J15" s="1"/>
  <c r="R63"/>
  <c r="T63" s="1"/>
  <c r="Q63"/>
  <c r="S63" s="1"/>
  <c r="K63"/>
  <c r="H63" s="1"/>
  <c r="I63"/>
  <c r="R59"/>
  <c r="T59" s="1"/>
  <c r="Q59"/>
  <c r="S59" s="1"/>
  <c r="K59"/>
  <c r="H59" s="1"/>
  <c r="I59"/>
  <c r="R55"/>
  <c r="T55" s="1"/>
  <c r="Q55"/>
  <c r="S55" s="1"/>
  <c r="K55"/>
  <c r="I55"/>
  <c r="R51"/>
  <c r="T51" s="1"/>
  <c r="Q51"/>
  <c r="S51" s="1"/>
  <c r="K51"/>
  <c r="H51" s="1"/>
  <c r="I51"/>
  <c r="R47"/>
  <c r="T47" s="1"/>
  <c r="Q47"/>
  <c r="S47" s="1"/>
  <c r="K47"/>
  <c r="H47" s="1"/>
  <c r="I47"/>
  <c r="R43"/>
  <c r="T43" s="1"/>
  <c r="Q43"/>
  <c r="S43" s="1"/>
  <c r="K43"/>
  <c r="H43" s="1"/>
  <c r="I43"/>
  <c r="R39"/>
  <c r="T39" s="1"/>
  <c r="Q39"/>
  <c r="S39" s="1"/>
  <c r="K39"/>
  <c r="H39" s="1"/>
  <c r="I39"/>
  <c r="R35"/>
  <c r="T35" s="1"/>
  <c r="Q35"/>
  <c r="S35" s="1"/>
  <c r="K35"/>
  <c r="H35" s="1"/>
  <c r="I35"/>
  <c r="Q73"/>
  <c r="S73" s="1"/>
  <c r="K73"/>
  <c r="H73" s="1"/>
  <c r="R73"/>
  <c r="T73" s="1"/>
  <c r="I73"/>
  <c r="Q69"/>
  <c r="S69" s="1"/>
  <c r="K69"/>
  <c r="H69" s="1"/>
  <c r="R69"/>
  <c r="T69" s="1"/>
  <c r="I69"/>
  <c r="K16"/>
  <c r="H16" s="1"/>
  <c r="I16"/>
  <c r="J16" s="1"/>
  <c r="K20"/>
  <c r="I20"/>
  <c r="K19"/>
  <c r="H19" s="1"/>
  <c r="I19"/>
  <c r="R25"/>
  <c r="Q25"/>
  <c r="S25" s="1"/>
  <c r="K25"/>
  <c r="H25" s="1"/>
  <c r="I25"/>
  <c r="R29"/>
  <c r="T29" s="1"/>
  <c r="Q29"/>
  <c r="S29" s="1"/>
  <c r="K29"/>
  <c r="H29" s="1"/>
  <c r="I29"/>
  <c r="R62"/>
  <c r="T62" s="1"/>
  <c r="Q62"/>
  <c r="S62" s="1"/>
  <c r="K62"/>
  <c r="H62" s="1"/>
  <c r="I62"/>
  <c r="R58"/>
  <c r="T58" s="1"/>
  <c r="Q58"/>
  <c r="S58" s="1"/>
  <c r="K58"/>
  <c r="H58" s="1"/>
  <c r="I58"/>
  <c r="R54"/>
  <c r="T54" s="1"/>
  <c r="Q54"/>
  <c r="S54" s="1"/>
  <c r="K54"/>
  <c r="I54"/>
  <c r="R50"/>
  <c r="T50" s="1"/>
  <c r="Q50"/>
  <c r="S50" s="1"/>
  <c r="K50"/>
  <c r="H50" s="1"/>
  <c r="I50"/>
  <c r="R46"/>
  <c r="T46" s="1"/>
  <c r="Q46"/>
  <c r="S46" s="1"/>
  <c r="K46"/>
  <c r="H46" s="1"/>
  <c r="I46"/>
  <c r="R42"/>
  <c r="T42" s="1"/>
  <c r="Q42"/>
  <c r="S42" s="1"/>
  <c r="K42"/>
  <c r="H42" s="1"/>
  <c r="I42"/>
  <c r="R38"/>
  <c r="T38" s="1"/>
  <c r="Q38"/>
  <c r="S38" s="1"/>
  <c r="K38"/>
  <c r="H38" s="1"/>
  <c r="I38"/>
  <c r="R34"/>
  <c r="T34" s="1"/>
  <c r="Q34"/>
  <c r="S34" s="1"/>
  <c r="K34"/>
  <c r="H34" s="1"/>
  <c r="I34"/>
  <c r="Q76"/>
  <c r="S76" s="1"/>
  <c r="K76"/>
  <c r="H76" s="1"/>
  <c r="R76"/>
  <c r="T76" s="1"/>
  <c r="I76"/>
  <c r="Q72"/>
  <c r="S72" s="1"/>
  <c r="K72"/>
  <c r="H72" s="1"/>
  <c r="R72"/>
  <c r="T72" s="1"/>
  <c r="I72"/>
  <c r="Q68"/>
  <c r="S68" s="1"/>
  <c r="K68"/>
  <c r="H68" s="1"/>
  <c r="R68"/>
  <c r="T68" s="1"/>
  <c r="I68"/>
  <c r="Q21"/>
  <c r="K21"/>
  <c r="H21" s="1"/>
  <c r="I21"/>
  <c r="R24"/>
  <c r="T24" s="1"/>
  <c r="Q24"/>
  <c r="S24" s="1"/>
  <c r="K24"/>
  <c r="H24" s="1"/>
  <c r="I24"/>
  <c r="R28"/>
  <c r="T28" s="1"/>
  <c r="Q28"/>
  <c r="S28" s="1"/>
  <c r="K28"/>
  <c r="H28" s="1"/>
  <c r="I28"/>
  <c r="R32"/>
  <c r="T32" s="1"/>
  <c r="Q32"/>
  <c r="S32" s="1"/>
  <c r="K32"/>
  <c r="H32" s="1"/>
  <c r="I32"/>
  <c r="R77"/>
  <c r="T77" s="1"/>
  <c r="Q77"/>
  <c r="S77" s="1"/>
  <c r="K77"/>
  <c r="H77" s="1"/>
  <c r="I77"/>
  <c r="R78"/>
  <c r="T78" s="1"/>
  <c r="Q78"/>
  <c r="S78" s="1"/>
  <c r="K78"/>
  <c r="H78" s="1"/>
  <c r="I78"/>
  <c r="R79"/>
  <c r="T79" s="1"/>
  <c r="Q79"/>
  <c r="S79" s="1"/>
  <c r="K79"/>
  <c r="H79" s="1"/>
  <c r="I79"/>
  <c r="R80"/>
  <c r="T80" s="1"/>
  <c r="Q80"/>
  <c r="S80" s="1"/>
  <c r="K80"/>
  <c r="H80" s="1"/>
  <c r="I80"/>
  <c r="R81"/>
  <c r="T81" s="1"/>
  <c r="Q81"/>
  <c r="S81" s="1"/>
  <c r="K81"/>
  <c r="H81" s="1"/>
  <c r="I81"/>
  <c r="R82"/>
  <c r="T82" s="1"/>
  <c r="Q82"/>
  <c r="S82" s="1"/>
  <c r="K82"/>
  <c r="H82" s="1"/>
  <c r="I82"/>
  <c r="V19"/>
  <c r="P10"/>
  <c r="P11"/>
  <c r="P12"/>
  <c r="P15"/>
  <c r="P16"/>
  <c r="P17"/>
  <c r="P18"/>
  <c r="P19"/>
  <c r="P83"/>
  <c r="P66"/>
  <c r="P67"/>
  <c r="P68"/>
  <c r="P69"/>
  <c r="P70"/>
  <c r="P71"/>
  <c r="P72"/>
  <c r="P73"/>
  <c r="P74"/>
  <c r="P75"/>
  <c r="P76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32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R65"/>
  <c r="T65" s="1"/>
  <c r="Q65"/>
  <c r="S65" s="1"/>
  <c r="K65"/>
  <c r="H65" s="1"/>
  <c r="I65"/>
  <c r="R61"/>
  <c r="T61" s="1"/>
  <c r="Q61"/>
  <c r="S61" s="1"/>
  <c r="K61"/>
  <c r="H61" s="1"/>
  <c r="I61"/>
  <c r="R57"/>
  <c r="T57" s="1"/>
  <c r="Q57"/>
  <c r="S57" s="1"/>
  <c r="K57"/>
  <c r="H57" s="1"/>
  <c r="I57"/>
  <c r="R53"/>
  <c r="T53" s="1"/>
  <c r="Q53"/>
  <c r="S53" s="1"/>
  <c r="K53"/>
  <c r="I53"/>
  <c r="R49"/>
  <c r="T49" s="1"/>
  <c r="Q49"/>
  <c r="S49" s="1"/>
  <c r="K49"/>
  <c r="H49" s="1"/>
  <c r="I49"/>
  <c r="R45"/>
  <c r="T45" s="1"/>
  <c r="Q45"/>
  <c r="S45" s="1"/>
  <c r="K45"/>
  <c r="H45" s="1"/>
  <c r="I45"/>
  <c r="R41"/>
  <c r="T41" s="1"/>
  <c r="Q41"/>
  <c r="S41" s="1"/>
  <c r="K41"/>
  <c r="H41" s="1"/>
  <c r="I41"/>
  <c r="R37"/>
  <c r="T37" s="1"/>
  <c r="Q37"/>
  <c r="S37" s="1"/>
  <c r="K37"/>
  <c r="H37" s="1"/>
  <c r="I37"/>
  <c r="R33"/>
  <c r="T33" s="1"/>
  <c r="Q33"/>
  <c r="S33" s="1"/>
  <c r="K33"/>
  <c r="H33" s="1"/>
  <c r="I33"/>
  <c r="Q75"/>
  <c r="S75" s="1"/>
  <c r="K75"/>
  <c r="H75" s="1"/>
  <c r="R75"/>
  <c r="T75" s="1"/>
  <c r="I75"/>
  <c r="Q71"/>
  <c r="S71" s="1"/>
  <c r="K71"/>
  <c r="H71" s="1"/>
  <c r="R71"/>
  <c r="T71" s="1"/>
  <c r="I71"/>
  <c r="Q67"/>
  <c r="S67" s="1"/>
  <c r="K67"/>
  <c r="H67" s="1"/>
  <c r="R67"/>
  <c r="T67" s="1"/>
  <c r="I67"/>
  <c r="K17"/>
  <c r="H17" s="1"/>
  <c r="I17"/>
  <c r="R23"/>
  <c r="T23" s="1"/>
  <c r="Q23"/>
  <c r="S23" s="1"/>
  <c r="K23"/>
  <c r="H23" s="1"/>
  <c r="I23"/>
  <c r="R27"/>
  <c r="T27" s="1"/>
  <c r="Q27"/>
  <c r="S27" s="1"/>
  <c r="K27"/>
  <c r="H27" s="1"/>
  <c r="I27"/>
  <c r="R31"/>
  <c r="T31" s="1"/>
  <c r="Q31"/>
  <c r="S31" s="1"/>
  <c r="K31"/>
  <c r="H31" s="1"/>
  <c r="I31"/>
  <c r="R64"/>
  <c r="T64" s="1"/>
  <c r="Q64"/>
  <c r="S64" s="1"/>
  <c r="K64"/>
  <c r="H64" s="1"/>
  <c r="I64"/>
  <c r="R60"/>
  <c r="T60" s="1"/>
  <c r="Q60"/>
  <c r="S60" s="1"/>
  <c r="K60"/>
  <c r="H60" s="1"/>
  <c r="I60"/>
  <c r="R56"/>
  <c r="T56" s="1"/>
  <c r="Q56"/>
  <c r="S56" s="1"/>
  <c r="K56"/>
  <c r="I56"/>
  <c r="R52"/>
  <c r="T52" s="1"/>
  <c r="Q52"/>
  <c r="S52" s="1"/>
  <c r="K52"/>
  <c r="H52" s="1"/>
  <c r="I52"/>
  <c r="R48"/>
  <c r="T48" s="1"/>
  <c r="Q48"/>
  <c r="S48" s="1"/>
  <c r="K48"/>
  <c r="H48" s="1"/>
  <c r="I48"/>
  <c r="R44"/>
  <c r="T44" s="1"/>
  <c r="Q44"/>
  <c r="S44" s="1"/>
  <c r="K44"/>
  <c r="H44" s="1"/>
  <c r="I44"/>
  <c r="R40"/>
  <c r="T40" s="1"/>
  <c r="Q40"/>
  <c r="S40" s="1"/>
  <c r="K40"/>
  <c r="H40" s="1"/>
  <c r="I40"/>
  <c r="R36"/>
  <c r="T36" s="1"/>
  <c r="Q36"/>
  <c r="S36" s="1"/>
  <c r="K36"/>
  <c r="H36" s="1"/>
  <c r="I36"/>
  <c r="Q74"/>
  <c r="S74" s="1"/>
  <c r="K74"/>
  <c r="H74" s="1"/>
  <c r="R74"/>
  <c r="T74" s="1"/>
  <c r="I74"/>
  <c r="Q70"/>
  <c r="S70" s="1"/>
  <c r="K70"/>
  <c r="H70" s="1"/>
  <c r="R70"/>
  <c r="T70" s="1"/>
  <c r="I70"/>
  <c r="Q66"/>
  <c r="S66" s="1"/>
  <c r="K66"/>
  <c r="H66" s="1"/>
  <c r="R66"/>
  <c r="T66" s="1"/>
  <c r="I66"/>
  <c r="I10"/>
  <c r="J10" s="1"/>
  <c r="X9"/>
  <c r="K18"/>
  <c r="H18" s="1"/>
  <c r="I18"/>
  <c r="R22"/>
  <c r="T22" s="1"/>
  <c r="Q22"/>
  <c r="S22" s="1"/>
  <c r="K22"/>
  <c r="H22" s="1"/>
  <c r="I22"/>
  <c r="R26"/>
  <c r="T26" s="1"/>
  <c r="Q26"/>
  <c r="S26" s="1"/>
  <c r="K26"/>
  <c r="H26" s="1"/>
  <c r="I26"/>
  <c r="R30"/>
  <c r="T30" s="1"/>
  <c r="Q30"/>
  <c r="S30" s="1"/>
  <c r="K30"/>
  <c r="H30" s="1"/>
  <c r="I30"/>
  <c r="R83"/>
  <c r="T83" s="1"/>
  <c r="Q83"/>
  <c r="S83" s="1"/>
  <c r="K83"/>
  <c r="H83" s="1"/>
  <c r="I83"/>
  <c r="R84"/>
  <c r="T84" s="1"/>
  <c r="Q84"/>
  <c r="S84" s="1"/>
  <c r="K84"/>
  <c r="H84" s="1"/>
  <c r="I84"/>
  <c r="R85"/>
  <c r="T85" s="1"/>
  <c r="Q85"/>
  <c r="S85" s="1"/>
  <c r="K85"/>
  <c r="H85" s="1"/>
  <c r="I85"/>
  <c r="R86"/>
  <c r="T86" s="1"/>
  <c r="Q86"/>
  <c r="S86" s="1"/>
  <c r="K86"/>
  <c r="H86" s="1"/>
  <c r="I86"/>
  <c r="R87"/>
  <c r="T87" s="1"/>
  <c r="Q87"/>
  <c r="S87" s="1"/>
  <c r="K87"/>
  <c r="H87" s="1"/>
  <c r="I87"/>
  <c r="R88"/>
  <c r="T88" s="1"/>
  <c r="Q88"/>
  <c r="S88" s="1"/>
  <c r="K88"/>
  <c r="H88" s="1"/>
  <c r="I88"/>
  <c r="R89"/>
  <c r="T89" s="1"/>
  <c r="Q89"/>
  <c r="S89" s="1"/>
  <c r="K89"/>
  <c r="H89" s="1"/>
  <c r="I89"/>
  <c r="R90"/>
  <c r="T90" s="1"/>
  <c r="Q90"/>
  <c r="S90" s="1"/>
  <c r="K90"/>
  <c r="H90" s="1"/>
  <c r="I90"/>
  <c r="R91"/>
  <c r="T91" s="1"/>
  <c r="Q91"/>
  <c r="S91" s="1"/>
  <c r="K91"/>
  <c r="H91" s="1"/>
  <c r="I91"/>
  <c r="R92"/>
  <c r="T92" s="1"/>
  <c r="Q92"/>
  <c r="S92" s="1"/>
  <c r="K92"/>
  <c r="H92" s="1"/>
  <c r="I92"/>
  <c r="R93"/>
  <c r="T93" s="1"/>
  <c r="Q93"/>
  <c r="S93" s="1"/>
  <c r="K93"/>
  <c r="H93" s="1"/>
  <c r="I93"/>
  <c r="R94"/>
  <c r="T94" s="1"/>
  <c r="Q94"/>
  <c r="S94" s="1"/>
  <c r="K94"/>
  <c r="H94" s="1"/>
  <c r="I94"/>
  <c r="R95"/>
  <c r="T95" s="1"/>
  <c r="Q95"/>
  <c r="S95" s="1"/>
  <c r="K95"/>
  <c r="H95" s="1"/>
  <c r="I95"/>
  <c r="R96"/>
  <c r="T96" s="1"/>
  <c r="Q96"/>
  <c r="S96" s="1"/>
  <c r="K96"/>
  <c r="H96" s="1"/>
  <c r="I96"/>
  <c r="R97"/>
  <c r="T97" s="1"/>
  <c r="Q97"/>
  <c r="S97" s="1"/>
  <c r="K97"/>
  <c r="H97" s="1"/>
  <c r="I97"/>
  <c r="R98"/>
  <c r="T98" s="1"/>
  <c r="Q98"/>
  <c r="S98" s="1"/>
  <c r="K98"/>
  <c r="H98" s="1"/>
  <c r="I98"/>
  <c r="R99"/>
  <c r="T99" s="1"/>
  <c r="Q99"/>
  <c r="S99" s="1"/>
  <c r="K99"/>
  <c r="H99" s="1"/>
  <c r="I99"/>
  <c r="R100"/>
  <c r="T100" s="1"/>
  <c r="Q100"/>
  <c r="S100" s="1"/>
  <c r="K100"/>
  <c r="H100" s="1"/>
  <c r="I100"/>
  <c r="R101"/>
  <c r="T101" s="1"/>
  <c r="Q101"/>
  <c r="S101" s="1"/>
  <c r="K101"/>
  <c r="H101" s="1"/>
  <c r="I101"/>
  <c r="R102"/>
  <c r="T102" s="1"/>
  <c r="Q102"/>
  <c r="S102" s="1"/>
  <c r="K102"/>
  <c r="H102" s="1"/>
  <c r="I102"/>
  <c r="R103"/>
  <c r="T103" s="1"/>
  <c r="Q103"/>
  <c r="S103" s="1"/>
  <c r="K103"/>
  <c r="H103" s="1"/>
  <c r="I103"/>
  <c r="R104"/>
  <c r="T104" s="1"/>
  <c r="Q104"/>
  <c r="S104" s="1"/>
  <c r="K104"/>
  <c r="H104" s="1"/>
  <c r="I104"/>
  <c r="R105"/>
  <c r="T105" s="1"/>
  <c r="Q105"/>
  <c r="S105" s="1"/>
  <c r="K105"/>
  <c r="H105" s="1"/>
  <c r="I105"/>
  <c r="R106"/>
  <c r="T106" s="1"/>
  <c r="Q106"/>
  <c r="S106" s="1"/>
  <c r="K106"/>
  <c r="H106" s="1"/>
  <c r="I106"/>
  <c r="R107"/>
  <c r="T107" s="1"/>
  <c r="Q107"/>
  <c r="S107" s="1"/>
  <c r="K107"/>
  <c r="H107" s="1"/>
  <c r="I107"/>
  <c r="R108"/>
  <c r="T108" s="1"/>
  <c r="K108"/>
  <c r="H108" s="1"/>
  <c r="Q108"/>
  <c r="S108" s="1"/>
  <c r="I108"/>
  <c r="R132"/>
  <c r="T132" s="1"/>
  <c r="K132"/>
  <c r="H132" s="1"/>
  <c r="Q132"/>
  <c r="S132" s="1"/>
  <c r="I132"/>
  <c r="J132" s="1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R3"/>
  <c r="Q3"/>
  <c r="P79" i="1"/>
  <c r="P66"/>
  <c r="P67"/>
  <c r="P68"/>
  <c r="P69"/>
  <c r="P70"/>
  <c r="P71"/>
  <c r="P72"/>
  <c r="P73"/>
  <c r="P74"/>
  <c r="P75"/>
  <c r="P76"/>
  <c r="K20" i="2"/>
  <c r="I20"/>
  <c r="V20"/>
  <c r="X9"/>
  <c r="I10"/>
  <c r="J10" s="1"/>
  <c r="K15"/>
  <c r="I15"/>
  <c r="J15" s="1"/>
  <c r="K16"/>
  <c r="H16" s="1"/>
  <c r="I16"/>
  <c r="J16" s="1"/>
  <c r="K17"/>
  <c r="H17" s="1"/>
  <c r="I17"/>
  <c r="K18"/>
  <c r="H18" s="1"/>
  <c r="I18"/>
  <c r="V18"/>
  <c r="K19"/>
  <c r="H19" s="1"/>
  <c r="I19"/>
  <c r="V19"/>
  <c r="Q21"/>
  <c r="K21"/>
  <c r="H21" s="1"/>
  <c r="I21"/>
  <c r="V21"/>
  <c r="Q23"/>
  <c r="S23" s="1"/>
  <c r="K23"/>
  <c r="H23" s="1"/>
  <c r="R23"/>
  <c r="T23" s="1"/>
  <c r="I23"/>
  <c r="V23"/>
  <c r="Q24"/>
  <c r="S24" s="1"/>
  <c r="K24"/>
  <c r="H24" s="1"/>
  <c r="R24"/>
  <c r="T24" s="1"/>
  <c r="I24"/>
  <c r="V24"/>
  <c r="Q25"/>
  <c r="S25" s="1"/>
  <c r="K25"/>
  <c r="H25" s="1"/>
  <c r="R25"/>
  <c r="I25"/>
  <c r="V25"/>
  <c r="Q27"/>
  <c r="S27" s="1"/>
  <c r="K27"/>
  <c r="H27" s="1"/>
  <c r="R27"/>
  <c r="T27" s="1"/>
  <c r="I27"/>
  <c r="V27"/>
  <c r="Q28"/>
  <c r="S28" s="1"/>
  <c r="K28"/>
  <c r="H28" s="1"/>
  <c r="R28"/>
  <c r="T28" s="1"/>
  <c r="I28"/>
  <c r="V28"/>
  <c r="Q29"/>
  <c r="S29" s="1"/>
  <c r="K29"/>
  <c r="H29" s="1"/>
  <c r="R29"/>
  <c r="T29" s="1"/>
  <c r="I29"/>
  <c r="V29"/>
  <c r="Q31"/>
  <c r="S31" s="1"/>
  <c r="K31"/>
  <c r="H31" s="1"/>
  <c r="R31"/>
  <c r="T31" s="1"/>
  <c r="I31"/>
  <c r="V31"/>
  <c r="R32"/>
  <c r="T32" s="1"/>
  <c r="Q32"/>
  <c r="S32" s="1"/>
  <c r="K32"/>
  <c r="H32" s="1"/>
  <c r="I32"/>
  <c r="V32"/>
  <c r="R33"/>
  <c r="T33" s="1"/>
  <c r="Q33"/>
  <c r="S33" s="1"/>
  <c r="K33"/>
  <c r="H33" s="1"/>
  <c r="I33"/>
  <c r="V33"/>
  <c r="R34"/>
  <c r="T34" s="1"/>
  <c r="Q34"/>
  <c r="S34" s="1"/>
  <c r="K34"/>
  <c r="H34" s="1"/>
  <c r="I34"/>
  <c r="V34"/>
  <c r="R35"/>
  <c r="T35" s="1"/>
  <c r="Q35"/>
  <c r="S35" s="1"/>
  <c r="K35"/>
  <c r="H35" s="1"/>
  <c r="I35"/>
  <c r="V35"/>
  <c r="R37"/>
  <c r="T37" s="1"/>
  <c r="Q37"/>
  <c r="S37" s="1"/>
  <c r="K37"/>
  <c r="H37" s="1"/>
  <c r="I37"/>
  <c r="V37"/>
  <c r="R38"/>
  <c r="T38" s="1"/>
  <c r="Q38"/>
  <c r="S38" s="1"/>
  <c r="K38"/>
  <c r="H38" s="1"/>
  <c r="I38"/>
  <c r="V38"/>
  <c r="R39"/>
  <c r="T39" s="1"/>
  <c r="Q39"/>
  <c r="S39" s="1"/>
  <c r="K39"/>
  <c r="H39" s="1"/>
  <c r="I39"/>
  <c r="V39"/>
  <c r="R41"/>
  <c r="T41" s="1"/>
  <c r="Q41"/>
  <c r="S41" s="1"/>
  <c r="K41"/>
  <c r="H41" s="1"/>
  <c r="I41"/>
  <c r="V41"/>
  <c r="R42"/>
  <c r="T42" s="1"/>
  <c r="Q42"/>
  <c r="S42" s="1"/>
  <c r="K42"/>
  <c r="H42" s="1"/>
  <c r="I42"/>
  <c r="V42"/>
  <c r="R43"/>
  <c r="T43" s="1"/>
  <c r="Q43"/>
  <c r="S43" s="1"/>
  <c r="K43"/>
  <c r="H43" s="1"/>
  <c r="I43"/>
  <c r="V43"/>
  <c r="R45"/>
  <c r="T45" s="1"/>
  <c r="Q45"/>
  <c r="S45" s="1"/>
  <c r="K45"/>
  <c r="H45" s="1"/>
  <c r="I45"/>
  <c r="V45"/>
  <c r="R46"/>
  <c r="T46" s="1"/>
  <c r="Q46"/>
  <c r="S46" s="1"/>
  <c r="K46"/>
  <c r="H46" s="1"/>
  <c r="I46"/>
  <c r="V46"/>
  <c r="R47"/>
  <c r="T47" s="1"/>
  <c r="Q47"/>
  <c r="S47" s="1"/>
  <c r="K47"/>
  <c r="H47" s="1"/>
  <c r="I47"/>
  <c r="V47"/>
  <c r="R49"/>
  <c r="T49" s="1"/>
  <c r="Q49"/>
  <c r="S49" s="1"/>
  <c r="K49"/>
  <c r="H49" s="1"/>
  <c r="I49"/>
  <c r="V49"/>
  <c r="R50"/>
  <c r="T50" s="1"/>
  <c r="Q50"/>
  <c r="S50" s="1"/>
  <c r="K50"/>
  <c r="H50" s="1"/>
  <c r="I50"/>
  <c r="V50"/>
  <c r="R51"/>
  <c r="T51" s="1"/>
  <c r="Q51"/>
  <c r="S51" s="1"/>
  <c r="K51"/>
  <c r="H51" s="1"/>
  <c r="I51"/>
  <c r="V51"/>
  <c r="R53"/>
  <c r="T53" s="1"/>
  <c r="Q53"/>
  <c r="S53" s="1"/>
  <c r="K53"/>
  <c r="I53"/>
  <c r="V53"/>
  <c r="R54"/>
  <c r="T54" s="1"/>
  <c r="Q54"/>
  <c r="S54" s="1"/>
  <c r="K54"/>
  <c r="I54"/>
  <c r="V54"/>
  <c r="R55"/>
  <c r="T55" s="1"/>
  <c r="Q55"/>
  <c r="S55" s="1"/>
  <c r="K55"/>
  <c r="I55"/>
  <c r="V55"/>
  <c r="R57"/>
  <c r="T57" s="1"/>
  <c r="Q57"/>
  <c r="S57" s="1"/>
  <c r="K57"/>
  <c r="H57" s="1"/>
  <c r="I57"/>
  <c r="V57"/>
  <c r="R58"/>
  <c r="T58" s="1"/>
  <c r="Q58"/>
  <c r="S58" s="1"/>
  <c r="K58"/>
  <c r="H58" s="1"/>
  <c r="I58"/>
  <c r="V58"/>
  <c r="R59"/>
  <c r="T59" s="1"/>
  <c r="Q59"/>
  <c r="S59" s="1"/>
  <c r="K59"/>
  <c r="H59" s="1"/>
  <c r="I59"/>
  <c r="V59"/>
  <c r="R61"/>
  <c r="T61" s="1"/>
  <c r="Q61"/>
  <c r="S61" s="1"/>
  <c r="K61"/>
  <c r="H61" s="1"/>
  <c r="I61"/>
  <c r="V61"/>
  <c r="R62"/>
  <c r="T62" s="1"/>
  <c r="Q62"/>
  <c r="S62" s="1"/>
  <c r="K62"/>
  <c r="H62" s="1"/>
  <c r="I62"/>
  <c r="V62"/>
  <c r="R63"/>
  <c r="T63" s="1"/>
  <c r="Q63"/>
  <c r="S63" s="1"/>
  <c r="K63"/>
  <c r="H63" s="1"/>
  <c r="I63"/>
  <c r="V63"/>
  <c r="R65"/>
  <c r="T65" s="1"/>
  <c r="Q65"/>
  <c r="S65" s="1"/>
  <c r="K65"/>
  <c r="H65" s="1"/>
  <c r="I65"/>
  <c r="V65"/>
  <c r="Q67"/>
  <c r="S67" s="1"/>
  <c r="K67"/>
  <c r="H67" s="1"/>
  <c r="R67"/>
  <c r="T67" s="1"/>
  <c r="I67"/>
  <c r="V67"/>
  <c r="Q68"/>
  <c r="S68" s="1"/>
  <c r="K68"/>
  <c r="H68" s="1"/>
  <c r="R68"/>
  <c r="T68" s="1"/>
  <c r="I68"/>
  <c r="V68"/>
  <c r="Q69"/>
  <c r="S69" s="1"/>
  <c r="K69"/>
  <c r="H69" s="1"/>
  <c r="R69"/>
  <c r="T69" s="1"/>
  <c r="I69"/>
  <c r="V69"/>
  <c r="Q71"/>
  <c r="S71" s="1"/>
  <c r="K71"/>
  <c r="H71" s="1"/>
  <c r="R71"/>
  <c r="T71" s="1"/>
  <c r="I71"/>
  <c r="V71"/>
  <c r="Q73"/>
  <c r="S73" s="1"/>
  <c r="K73"/>
  <c r="H73" s="1"/>
  <c r="R73"/>
  <c r="T73" s="1"/>
  <c r="I73"/>
  <c r="V73"/>
  <c r="Q75"/>
  <c r="S75" s="1"/>
  <c r="K75"/>
  <c r="H75" s="1"/>
  <c r="R75"/>
  <c r="T75" s="1"/>
  <c r="I75"/>
  <c r="V75"/>
  <c r="R60"/>
  <c r="T60" s="1"/>
  <c r="Q60"/>
  <c r="S60" s="1"/>
  <c r="K60"/>
  <c r="H60" s="1"/>
  <c r="I60"/>
  <c r="R52"/>
  <c r="T52" s="1"/>
  <c r="Q52"/>
  <c r="S52" s="1"/>
  <c r="K52"/>
  <c r="H52" s="1"/>
  <c r="I52"/>
  <c r="R36"/>
  <c r="T36" s="1"/>
  <c r="Q36"/>
  <c r="S36" s="1"/>
  <c r="K36"/>
  <c r="H36" s="1"/>
  <c r="I36"/>
  <c r="Q66"/>
  <c r="S66" s="1"/>
  <c r="K66"/>
  <c r="H66" s="1"/>
  <c r="R66"/>
  <c r="T66" s="1"/>
  <c r="I66"/>
  <c r="Q26"/>
  <c r="S26" s="1"/>
  <c r="K26"/>
  <c r="H26" s="1"/>
  <c r="R26"/>
  <c r="T26" s="1"/>
  <c r="I26"/>
  <c r="Q30"/>
  <c r="S30" s="1"/>
  <c r="K30"/>
  <c r="H30" s="1"/>
  <c r="R30"/>
  <c r="T30" s="1"/>
  <c r="I30"/>
  <c r="Q76"/>
  <c r="S76" s="1"/>
  <c r="K76"/>
  <c r="H76" s="1"/>
  <c r="R76"/>
  <c r="T76" s="1"/>
  <c r="I76"/>
  <c r="Q72"/>
  <c r="S72" s="1"/>
  <c r="K72"/>
  <c r="H72" s="1"/>
  <c r="R72"/>
  <c r="T72" s="1"/>
  <c r="I72"/>
  <c r="R84"/>
  <c r="T84" s="1"/>
  <c r="Q84"/>
  <c r="S84" s="1"/>
  <c r="K84"/>
  <c r="H84" s="1"/>
  <c r="I84"/>
  <c r="R3"/>
  <c r="V66"/>
  <c r="V60"/>
  <c r="V52"/>
  <c r="V36"/>
  <c r="P13"/>
  <c r="P14"/>
  <c r="P20"/>
  <c r="P10"/>
  <c r="P11"/>
  <c r="P12"/>
  <c r="P15"/>
  <c r="P16"/>
  <c r="P17"/>
  <c r="P18"/>
  <c r="P19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77"/>
  <c r="P78"/>
  <c r="P79"/>
  <c r="P80"/>
  <c r="P81"/>
  <c r="P82"/>
  <c r="P66"/>
  <c r="P67"/>
  <c r="P68"/>
  <c r="P69"/>
  <c r="P70"/>
  <c r="P71"/>
  <c r="P72"/>
  <c r="P73"/>
  <c r="P74"/>
  <c r="P75"/>
  <c r="P76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32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R64"/>
  <c r="T64" s="1"/>
  <c r="Q64"/>
  <c r="S64" s="1"/>
  <c r="K64"/>
  <c r="H64" s="1"/>
  <c r="I64"/>
  <c r="R56"/>
  <c r="T56" s="1"/>
  <c r="Q56"/>
  <c r="S56" s="1"/>
  <c r="K56"/>
  <c r="I56"/>
  <c r="R48"/>
  <c r="T48" s="1"/>
  <c r="Q48"/>
  <c r="S48" s="1"/>
  <c r="K48"/>
  <c r="H48" s="1"/>
  <c r="I48"/>
  <c r="R44"/>
  <c r="T44" s="1"/>
  <c r="Q44"/>
  <c r="S44" s="1"/>
  <c r="K44"/>
  <c r="H44" s="1"/>
  <c r="I44"/>
  <c r="R40"/>
  <c r="T40" s="1"/>
  <c r="Q40"/>
  <c r="S40" s="1"/>
  <c r="K40"/>
  <c r="H40" s="1"/>
  <c r="I40"/>
  <c r="Q74"/>
  <c r="S74" s="1"/>
  <c r="K74"/>
  <c r="H74" s="1"/>
  <c r="R74"/>
  <c r="T74" s="1"/>
  <c r="I74"/>
  <c r="Q70"/>
  <c r="S70" s="1"/>
  <c r="K70"/>
  <c r="H70" s="1"/>
  <c r="R70"/>
  <c r="T70" s="1"/>
  <c r="I70"/>
  <c r="Q22"/>
  <c r="S22" s="1"/>
  <c r="K22"/>
  <c r="H22" s="1"/>
  <c r="R22"/>
  <c r="T22" s="1"/>
  <c r="I22"/>
  <c r="R77"/>
  <c r="T77" s="1"/>
  <c r="Q77"/>
  <c r="S77" s="1"/>
  <c r="K77"/>
  <c r="H77" s="1"/>
  <c r="I77"/>
  <c r="R78"/>
  <c r="T78" s="1"/>
  <c r="Q78"/>
  <c r="S78" s="1"/>
  <c r="K78"/>
  <c r="H78" s="1"/>
  <c r="I78"/>
  <c r="R79"/>
  <c r="T79" s="1"/>
  <c r="Q79"/>
  <c r="S79" s="1"/>
  <c r="K79"/>
  <c r="H79" s="1"/>
  <c r="I79"/>
  <c r="R80"/>
  <c r="T80" s="1"/>
  <c r="Q80"/>
  <c r="S80" s="1"/>
  <c r="K80"/>
  <c r="H80" s="1"/>
  <c r="I80"/>
  <c r="R81"/>
  <c r="T81" s="1"/>
  <c r="Q81"/>
  <c r="S81" s="1"/>
  <c r="K81"/>
  <c r="H81" s="1"/>
  <c r="I81"/>
  <c r="R82"/>
  <c r="T82" s="1"/>
  <c r="Q82"/>
  <c r="S82" s="1"/>
  <c r="K82"/>
  <c r="H82" s="1"/>
  <c r="I82"/>
  <c r="R83"/>
  <c r="T83" s="1"/>
  <c r="Q83"/>
  <c r="S83" s="1"/>
  <c r="K83"/>
  <c r="H83" s="1"/>
  <c r="I83"/>
  <c r="R85"/>
  <c r="T85" s="1"/>
  <c r="Q85"/>
  <c r="S85" s="1"/>
  <c r="K85"/>
  <c r="H85" s="1"/>
  <c r="I85"/>
  <c r="R86"/>
  <c r="T86" s="1"/>
  <c r="Q86"/>
  <c r="S86" s="1"/>
  <c r="K86"/>
  <c r="H86" s="1"/>
  <c r="I86"/>
  <c r="R87"/>
  <c r="T87" s="1"/>
  <c r="Q87"/>
  <c r="S87" s="1"/>
  <c r="K87"/>
  <c r="H87" s="1"/>
  <c r="I87"/>
  <c r="R88"/>
  <c r="T88" s="1"/>
  <c r="Q88"/>
  <c r="S88" s="1"/>
  <c r="K88"/>
  <c r="H88" s="1"/>
  <c r="I88"/>
  <c r="R89"/>
  <c r="T89" s="1"/>
  <c r="Q89"/>
  <c r="S89" s="1"/>
  <c r="K89"/>
  <c r="H89" s="1"/>
  <c r="I89"/>
  <c r="R90"/>
  <c r="T90" s="1"/>
  <c r="Q90"/>
  <c r="S90" s="1"/>
  <c r="K90"/>
  <c r="H90" s="1"/>
  <c r="I90"/>
  <c r="R91"/>
  <c r="T91" s="1"/>
  <c r="Q91"/>
  <c r="S91" s="1"/>
  <c r="K91"/>
  <c r="H91" s="1"/>
  <c r="I91"/>
  <c r="R92"/>
  <c r="T92" s="1"/>
  <c r="Q92"/>
  <c r="S92" s="1"/>
  <c r="K92"/>
  <c r="H92" s="1"/>
  <c r="I92"/>
  <c r="R93"/>
  <c r="T93" s="1"/>
  <c r="Q93"/>
  <c r="S93" s="1"/>
  <c r="K93"/>
  <c r="H93" s="1"/>
  <c r="I93"/>
  <c r="R94"/>
  <c r="T94" s="1"/>
  <c r="Q94"/>
  <c r="S94" s="1"/>
  <c r="K94"/>
  <c r="H94" s="1"/>
  <c r="I94"/>
  <c r="R95"/>
  <c r="T95" s="1"/>
  <c r="Q95"/>
  <c r="S95" s="1"/>
  <c r="K95"/>
  <c r="H95" s="1"/>
  <c r="I95"/>
  <c r="R96"/>
  <c r="T96" s="1"/>
  <c r="Q96"/>
  <c r="S96" s="1"/>
  <c r="K96"/>
  <c r="H96" s="1"/>
  <c r="I96"/>
  <c r="R97"/>
  <c r="T97" s="1"/>
  <c r="Q97"/>
  <c r="S97" s="1"/>
  <c r="K97"/>
  <c r="H97" s="1"/>
  <c r="I97"/>
  <c r="R98"/>
  <c r="T98" s="1"/>
  <c r="Q98"/>
  <c r="S98" s="1"/>
  <c r="K98"/>
  <c r="H98" s="1"/>
  <c r="I98"/>
  <c r="R99"/>
  <c r="T99" s="1"/>
  <c r="Q99"/>
  <c r="S99" s="1"/>
  <c r="K99"/>
  <c r="H99" s="1"/>
  <c r="I99"/>
  <c r="R100"/>
  <c r="T100" s="1"/>
  <c r="Q100"/>
  <c r="S100" s="1"/>
  <c r="K100"/>
  <c r="H100" s="1"/>
  <c r="I100"/>
  <c r="R101"/>
  <c r="T101" s="1"/>
  <c r="Q101"/>
  <c r="S101" s="1"/>
  <c r="K101"/>
  <c r="H101" s="1"/>
  <c r="I101"/>
  <c r="R102"/>
  <c r="T102" s="1"/>
  <c r="Q102"/>
  <c r="S102" s="1"/>
  <c r="K102"/>
  <c r="H102" s="1"/>
  <c r="I102"/>
  <c r="R103"/>
  <c r="T103" s="1"/>
  <c r="Q103"/>
  <c r="S103" s="1"/>
  <c r="K103"/>
  <c r="H103" s="1"/>
  <c r="I103"/>
  <c r="R104"/>
  <c r="T104" s="1"/>
  <c r="Q104"/>
  <c r="S104" s="1"/>
  <c r="K104"/>
  <c r="H104" s="1"/>
  <c r="I104"/>
  <c r="R105"/>
  <c r="T105" s="1"/>
  <c r="Q105"/>
  <c r="S105" s="1"/>
  <c r="K105"/>
  <c r="H105" s="1"/>
  <c r="I105"/>
  <c r="R106"/>
  <c r="T106" s="1"/>
  <c r="Q106"/>
  <c r="S106" s="1"/>
  <c r="K106"/>
  <c r="H106" s="1"/>
  <c r="I106"/>
  <c r="R107"/>
  <c r="T107" s="1"/>
  <c r="Q107"/>
  <c r="S107" s="1"/>
  <c r="K107"/>
  <c r="H107" s="1"/>
  <c r="I107"/>
  <c r="R108"/>
  <c r="T108" s="1"/>
  <c r="K108"/>
  <c r="H108" s="1"/>
  <c r="Q108"/>
  <c r="S108" s="1"/>
  <c r="I108"/>
  <c r="R132"/>
  <c r="T132" s="1"/>
  <c r="K132"/>
  <c r="H132" s="1"/>
  <c r="Q132"/>
  <c r="S132" s="1"/>
  <c r="I132"/>
  <c r="J132" s="1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P108" i="4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X9" i="1"/>
  <c r="I10"/>
  <c r="J10" s="1"/>
  <c r="K16"/>
  <c r="H16" s="1"/>
  <c r="I16"/>
  <c r="J16" s="1"/>
  <c r="K17"/>
  <c r="H17" s="1"/>
  <c r="I17"/>
  <c r="K18"/>
  <c r="H18" s="1"/>
  <c r="I18"/>
  <c r="V18"/>
  <c r="R22"/>
  <c r="T22" s="1"/>
  <c r="Q22"/>
  <c r="S22" s="1"/>
  <c r="K22"/>
  <c r="H22" s="1"/>
  <c r="I22"/>
  <c r="V22"/>
  <c r="R23"/>
  <c r="T23" s="1"/>
  <c r="Q23"/>
  <c r="S23" s="1"/>
  <c r="K23"/>
  <c r="H23" s="1"/>
  <c r="I23"/>
  <c r="V23"/>
  <c r="K20"/>
  <c r="I20"/>
  <c r="V20"/>
  <c r="Q26"/>
  <c r="S26" s="1"/>
  <c r="K26"/>
  <c r="H26" s="1"/>
  <c r="R26"/>
  <c r="T26" s="1"/>
  <c r="I26"/>
  <c r="V26"/>
  <c r="Q29"/>
  <c r="S29" s="1"/>
  <c r="K29"/>
  <c r="H29" s="1"/>
  <c r="R29"/>
  <c r="T29" s="1"/>
  <c r="I29"/>
  <c r="V29"/>
  <c r="R33"/>
  <c r="T33" s="1"/>
  <c r="Q33"/>
  <c r="S33" s="1"/>
  <c r="K33"/>
  <c r="H33" s="1"/>
  <c r="I33"/>
  <c r="V33"/>
  <c r="R34"/>
  <c r="T34" s="1"/>
  <c r="Q34"/>
  <c r="S34" s="1"/>
  <c r="K34"/>
  <c r="H34" s="1"/>
  <c r="I34"/>
  <c r="V34"/>
  <c r="R37"/>
  <c r="T37" s="1"/>
  <c r="Q37"/>
  <c r="S37" s="1"/>
  <c r="K37"/>
  <c r="H37" s="1"/>
  <c r="I37"/>
  <c r="V37"/>
  <c r="R38"/>
  <c r="T38" s="1"/>
  <c r="Q38"/>
  <c r="S38" s="1"/>
  <c r="K38"/>
  <c r="H38" s="1"/>
  <c r="I38"/>
  <c r="V38"/>
  <c r="R41"/>
  <c r="T41" s="1"/>
  <c r="Q41"/>
  <c r="S41" s="1"/>
  <c r="K41"/>
  <c r="H41" s="1"/>
  <c r="I41"/>
  <c r="V41"/>
  <c r="R42"/>
  <c r="T42" s="1"/>
  <c r="Q42"/>
  <c r="S42" s="1"/>
  <c r="K42"/>
  <c r="H42" s="1"/>
  <c r="I42"/>
  <c r="V42"/>
  <c r="R45"/>
  <c r="T45" s="1"/>
  <c r="Q45"/>
  <c r="S45" s="1"/>
  <c r="K45"/>
  <c r="H45" s="1"/>
  <c r="I45"/>
  <c r="V45"/>
  <c r="R46"/>
  <c r="T46" s="1"/>
  <c r="Q46"/>
  <c r="S46" s="1"/>
  <c r="K46"/>
  <c r="H46" s="1"/>
  <c r="I46"/>
  <c r="V46"/>
  <c r="R49"/>
  <c r="T49" s="1"/>
  <c r="Q49"/>
  <c r="S49" s="1"/>
  <c r="K49"/>
  <c r="H49" s="1"/>
  <c r="I49"/>
  <c r="V49"/>
  <c r="R50"/>
  <c r="T50" s="1"/>
  <c r="Q50"/>
  <c r="S50" s="1"/>
  <c r="K50"/>
  <c r="H50" s="1"/>
  <c r="I50"/>
  <c r="V50"/>
  <c r="R53"/>
  <c r="T53" s="1"/>
  <c r="Q53"/>
  <c r="S53" s="1"/>
  <c r="K53"/>
  <c r="I53"/>
  <c r="V53"/>
  <c r="R57"/>
  <c r="T57" s="1"/>
  <c r="Q57"/>
  <c r="S57" s="1"/>
  <c r="K57"/>
  <c r="H57" s="1"/>
  <c r="I57"/>
  <c r="V57"/>
  <c r="R61"/>
  <c r="T61" s="1"/>
  <c r="Q61"/>
  <c r="S61" s="1"/>
  <c r="K61"/>
  <c r="H61" s="1"/>
  <c r="I61"/>
  <c r="V61"/>
  <c r="R65"/>
  <c r="T65" s="1"/>
  <c r="Q65"/>
  <c r="S65" s="1"/>
  <c r="K65"/>
  <c r="H65" s="1"/>
  <c r="I65"/>
  <c r="V65"/>
  <c r="R64"/>
  <c r="T64" s="1"/>
  <c r="Q64"/>
  <c r="S64" s="1"/>
  <c r="K64"/>
  <c r="H64" s="1"/>
  <c r="I64"/>
  <c r="R56"/>
  <c r="T56" s="1"/>
  <c r="Q56"/>
  <c r="S56" s="1"/>
  <c r="K56"/>
  <c r="I56"/>
  <c r="R32"/>
  <c r="T32" s="1"/>
  <c r="Q32"/>
  <c r="S32" s="1"/>
  <c r="K32"/>
  <c r="H32" s="1"/>
  <c r="I32"/>
  <c r="Q68"/>
  <c r="S68" s="1"/>
  <c r="K68"/>
  <c r="H68" s="1"/>
  <c r="R68"/>
  <c r="T68" s="1"/>
  <c r="I68"/>
  <c r="Q25"/>
  <c r="S25" s="1"/>
  <c r="K25"/>
  <c r="H25" s="1"/>
  <c r="R25"/>
  <c r="I25"/>
  <c r="Q21"/>
  <c r="K21"/>
  <c r="H21" s="1"/>
  <c r="I21"/>
  <c r="Q28"/>
  <c r="S28" s="1"/>
  <c r="K28"/>
  <c r="H28" s="1"/>
  <c r="R28"/>
  <c r="T28" s="1"/>
  <c r="I28"/>
  <c r="R55"/>
  <c r="T55" s="1"/>
  <c r="Q55"/>
  <c r="S55" s="1"/>
  <c r="K55"/>
  <c r="I55"/>
  <c r="R47"/>
  <c r="T47" s="1"/>
  <c r="Q47"/>
  <c r="S47" s="1"/>
  <c r="K47"/>
  <c r="H47" s="1"/>
  <c r="I47"/>
  <c r="R43"/>
  <c r="T43" s="1"/>
  <c r="Q43"/>
  <c r="S43" s="1"/>
  <c r="K43"/>
  <c r="H43" s="1"/>
  <c r="I43"/>
  <c r="R35"/>
  <c r="T35" s="1"/>
  <c r="Q35"/>
  <c r="S35" s="1"/>
  <c r="K35"/>
  <c r="H35" s="1"/>
  <c r="I35"/>
  <c r="Q75"/>
  <c r="S75" s="1"/>
  <c r="K75"/>
  <c r="H75" s="1"/>
  <c r="R75"/>
  <c r="T75" s="1"/>
  <c r="I75"/>
  <c r="Q71"/>
  <c r="S71" s="1"/>
  <c r="K71"/>
  <c r="H71" s="1"/>
  <c r="R71"/>
  <c r="T71" s="1"/>
  <c r="I71"/>
  <c r="Q67"/>
  <c r="S67" s="1"/>
  <c r="K67"/>
  <c r="H67" s="1"/>
  <c r="R67"/>
  <c r="T67" s="1"/>
  <c r="I67"/>
  <c r="Q27"/>
  <c r="S27" s="1"/>
  <c r="K27"/>
  <c r="H27" s="1"/>
  <c r="R27"/>
  <c r="T27" s="1"/>
  <c r="I27"/>
  <c r="K19"/>
  <c r="H19" s="1"/>
  <c r="I19"/>
  <c r="R30"/>
  <c r="T30" s="1"/>
  <c r="Q30"/>
  <c r="S30" s="1"/>
  <c r="K30"/>
  <c r="H30" s="1"/>
  <c r="I30"/>
  <c r="R62"/>
  <c r="T62" s="1"/>
  <c r="Q62"/>
  <c r="S62" s="1"/>
  <c r="K62"/>
  <c r="H62" s="1"/>
  <c r="I62"/>
  <c r="R58"/>
  <c r="T58" s="1"/>
  <c r="Q58"/>
  <c r="S58" s="1"/>
  <c r="K58"/>
  <c r="H58" s="1"/>
  <c r="I58"/>
  <c r="R54"/>
  <c r="T54" s="1"/>
  <c r="Q54"/>
  <c r="S54" s="1"/>
  <c r="K54"/>
  <c r="I54"/>
  <c r="Q74"/>
  <c r="S74" s="1"/>
  <c r="K74"/>
  <c r="H74" s="1"/>
  <c r="R74"/>
  <c r="T74" s="1"/>
  <c r="I74"/>
  <c r="Q70"/>
  <c r="S70" s="1"/>
  <c r="K70"/>
  <c r="H70" s="1"/>
  <c r="R70"/>
  <c r="T70" s="1"/>
  <c r="I70"/>
  <c r="Q66"/>
  <c r="S66" s="1"/>
  <c r="K66"/>
  <c r="H66" s="1"/>
  <c r="R66"/>
  <c r="T66" s="1"/>
  <c r="I66"/>
  <c r="Q73"/>
  <c r="S73" s="1"/>
  <c r="K73"/>
  <c r="H73" s="1"/>
  <c r="R73"/>
  <c r="T73" s="1"/>
  <c r="I73"/>
  <c r="Q69"/>
  <c r="S69" s="1"/>
  <c r="K69"/>
  <c r="H69" s="1"/>
  <c r="R69"/>
  <c r="T69" s="1"/>
  <c r="I69"/>
  <c r="R79"/>
  <c r="T79" s="1"/>
  <c r="Q79"/>
  <c r="S79" s="1"/>
  <c r="K79"/>
  <c r="H79" s="1"/>
  <c r="I79"/>
  <c r="V68"/>
  <c r="V25"/>
  <c r="V21"/>
  <c r="V75"/>
  <c r="V71"/>
  <c r="V67"/>
  <c r="V64"/>
  <c r="V56"/>
  <c r="V32"/>
  <c r="V28"/>
  <c r="V19"/>
  <c r="R3"/>
  <c r="V74"/>
  <c r="V70"/>
  <c r="V66"/>
  <c r="V55"/>
  <c r="V47"/>
  <c r="V43"/>
  <c r="V35"/>
  <c r="V27"/>
  <c r="P10"/>
  <c r="P11"/>
  <c r="P12"/>
  <c r="P15"/>
  <c r="P16"/>
  <c r="P17"/>
  <c r="P18"/>
  <c r="P19"/>
  <c r="P21"/>
  <c r="P22"/>
  <c r="P23"/>
  <c r="P24"/>
  <c r="P13"/>
  <c r="P14"/>
  <c r="P20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77"/>
  <c r="P78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32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R60"/>
  <c r="T60" s="1"/>
  <c r="Q60"/>
  <c r="S60" s="1"/>
  <c r="K60"/>
  <c r="H60" s="1"/>
  <c r="I60"/>
  <c r="R52"/>
  <c r="T52" s="1"/>
  <c r="Q52"/>
  <c r="S52" s="1"/>
  <c r="K52"/>
  <c r="H52" s="1"/>
  <c r="I52"/>
  <c r="R48"/>
  <c r="T48" s="1"/>
  <c r="Q48"/>
  <c r="S48" s="1"/>
  <c r="K48"/>
  <c r="H48" s="1"/>
  <c r="I48"/>
  <c r="R44"/>
  <c r="T44" s="1"/>
  <c r="Q44"/>
  <c r="S44" s="1"/>
  <c r="K44"/>
  <c r="H44" s="1"/>
  <c r="I44"/>
  <c r="R40"/>
  <c r="T40" s="1"/>
  <c r="Q40"/>
  <c r="S40" s="1"/>
  <c r="K40"/>
  <c r="H40" s="1"/>
  <c r="I40"/>
  <c r="R36"/>
  <c r="T36" s="1"/>
  <c r="Q36"/>
  <c r="S36" s="1"/>
  <c r="K36"/>
  <c r="H36" s="1"/>
  <c r="I36"/>
  <c r="Q76"/>
  <c r="S76" s="1"/>
  <c r="K76"/>
  <c r="H76" s="1"/>
  <c r="R76"/>
  <c r="T76" s="1"/>
  <c r="I76"/>
  <c r="Q72"/>
  <c r="S72" s="1"/>
  <c r="K72"/>
  <c r="H72" s="1"/>
  <c r="R72"/>
  <c r="T72" s="1"/>
  <c r="I72"/>
  <c r="K15"/>
  <c r="I15"/>
  <c r="J15" s="1"/>
  <c r="Q24"/>
  <c r="S24" s="1"/>
  <c r="R24"/>
  <c r="T24" s="1"/>
  <c r="K24"/>
  <c r="H24" s="1"/>
  <c r="I24"/>
  <c r="R63"/>
  <c r="T63" s="1"/>
  <c r="Q63"/>
  <c r="S63" s="1"/>
  <c r="K63"/>
  <c r="H63" s="1"/>
  <c r="I63"/>
  <c r="R59"/>
  <c r="T59" s="1"/>
  <c r="Q59"/>
  <c r="S59" s="1"/>
  <c r="K59"/>
  <c r="H59" s="1"/>
  <c r="I59"/>
  <c r="R51"/>
  <c r="T51" s="1"/>
  <c r="Q51"/>
  <c r="S51" s="1"/>
  <c r="K51"/>
  <c r="H51" s="1"/>
  <c r="I51"/>
  <c r="R39"/>
  <c r="T39" s="1"/>
  <c r="Q39"/>
  <c r="S39" s="1"/>
  <c r="K39"/>
  <c r="H39" s="1"/>
  <c r="I39"/>
  <c r="R31"/>
  <c r="T31" s="1"/>
  <c r="Q31"/>
  <c r="S31" s="1"/>
  <c r="K31"/>
  <c r="H31" s="1"/>
  <c r="I31"/>
  <c r="R77"/>
  <c r="T77" s="1"/>
  <c r="Q77"/>
  <c r="S77" s="1"/>
  <c r="K77"/>
  <c r="H77" s="1"/>
  <c r="I77"/>
  <c r="R78"/>
  <c r="T78" s="1"/>
  <c r="Q78"/>
  <c r="S78" s="1"/>
  <c r="K78"/>
  <c r="H78" s="1"/>
  <c r="I78"/>
  <c r="Q80"/>
  <c r="S80" s="1"/>
  <c r="K80"/>
  <c r="H80" s="1"/>
  <c r="R80"/>
  <c r="T80" s="1"/>
  <c r="I80"/>
  <c r="Q81"/>
  <c r="S81" s="1"/>
  <c r="K81"/>
  <c r="H81" s="1"/>
  <c r="R81"/>
  <c r="T81" s="1"/>
  <c r="I81"/>
  <c r="Q82"/>
  <c r="S82" s="1"/>
  <c r="K82"/>
  <c r="H82" s="1"/>
  <c r="R82"/>
  <c r="T82" s="1"/>
  <c r="I82"/>
  <c r="Q83"/>
  <c r="S83" s="1"/>
  <c r="K83"/>
  <c r="H83" s="1"/>
  <c r="R83"/>
  <c r="T83" s="1"/>
  <c r="I83"/>
  <c r="Q84"/>
  <c r="S84" s="1"/>
  <c r="K84"/>
  <c r="H84" s="1"/>
  <c r="R84"/>
  <c r="T84" s="1"/>
  <c r="I84"/>
  <c r="Q85"/>
  <c r="S85" s="1"/>
  <c r="K85"/>
  <c r="H85" s="1"/>
  <c r="R85"/>
  <c r="T85" s="1"/>
  <c r="I85"/>
  <c r="Q86"/>
  <c r="S86" s="1"/>
  <c r="K86"/>
  <c r="H86" s="1"/>
  <c r="R86"/>
  <c r="T86" s="1"/>
  <c r="I86"/>
  <c r="Q87"/>
  <c r="S87" s="1"/>
  <c r="K87"/>
  <c r="H87" s="1"/>
  <c r="R87"/>
  <c r="T87" s="1"/>
  <c r="I87"/>
  <c r="Q88"/>
  <c r="S88" s="1"/>
  <c r="K88"/>
  <c r="H88" s="1"/>
  <c r="R88"/>
  <c r="T88" s="1"/>
  <c r="I88"/>
  <c r="Q89"/>
  <c r="S89" s="1"/>
  <c r="K89"/>
  <c r="H89" s="1"/>
  <c r="R89"/>
  <c r="T89" s="1"/>
  <c r="I89"/>
  <c r="Q90"/>
  <c r="S90" s="1"/>
  <c r="K90"/>
  <c r="H90" s="1"/>
  <c r="R90"/>
  <c r="T90" s="1"/>
  <c r="I90"/>
  <c r="Q91"/>
  <c r="S91" s="1"/>
  <c r="K91"/>
  <c r="H91" s="1"/>
  <c r="R91"/>
  <c r="T91" s="1"/>
  <c r="I91"/>
  <c r="Q92"/>
  <c r="S92" s="1"/>
  <c r="K92"/>
  <c r="H92" s="1"/>
  <c r="R92"/>
  <c r="T92" s="1"/>
  <c r="I92"/>
  <c r="Q93"/>
  <c r="S93" s="1"/>
  <c r="K93"/>
  <c r="H93" s="1"/>
  <c r="R93"/>
  <c r="T93" s="1"/>
  <c r="I93"/>
  <c r="Q94"/>
  <c r="S94" s="1"/>
  <c r="K94"/>
  <c r="H94" s="1"/>
  <c r="R94"/>
  <c r="T94" s="1"/>
  <c r="I94"/>
  <c r="Q95"/>
  <c r="S95" s="1"/>
  <c r="K95"/>
  <c r="H95" s="1"/>
  <c r="R95"/>
  <c r="T95" s="1"/>
  <c r="I95"/>
  <c r="Q96"/>
  <c r="S96" s="1"/>
  <c r="K96"/>
  <c r="H96" s="1"/>
  <c r="R96"/>
  <c r="T96" s="1"/>
  <c r="I96"/>
  <c r="Q97"/>
  <c r="S97" s="1"/>
  <c r="K97"/>
  <c r="H97" s="1"/>
  <c r="R97"/>
  <c r="T97" s="1"/>
  <c r="I97"/>
  <c r="Q98"/>
  <c r="S98" s="1"/>
  <c r="K98"/>
  <c r="H98" s="1"/>
  <c r="R98"/>
  <c r="T98" s="1"/>
  <c r="I98"/>
  <c r="Q99"/>
  <c r="S99" s="1"/>
  <c r="K99"/>
  <c r="H99" s="1"/>
  <c r="R99"/>
  <c r="T99" s="1"/>
  <c r="I99"/>
  <c r="Q100"/>
  <c r="S100" s="1"/>
  <c r="K100"/>
  <c r="H100" s="1"/>
  <c r="R100"/>
  <c r="T100" s="1"/>
  <c r="I100"/>
  <c r="Q101"/>
  <c r="S101" s="1"/>
  <c r="K101"/>
  <c r="H101" s="1"/>
  <c r="R101"/>
  <c r="T101" s="1"/>
  <c r="I101"/>
  <c r="Q102"/>
  <c r="S102" s="1"/>
  <c r="K102"/>
  <c r="H102" s="1"/>
  <c r="R102"/>
  <c r="T102" s="1"/>
  <c r="I102"/>
  <c r="Q103"/>
  <c r="S103" s="1"/>
  <c r="K103"/>
  <c r="H103" s="1"/>
  <c r="R103"/>
  <c r="T103" s="1"/>
  <c r="I103"/>
  <c r="Q104"/>
  <c r="S104" s="1"/>
  <c r="K104"/>
  <c r="H104" s="1"/>
  <c r="R104"/>
  <c r="T104" s="1"/>
  <c r="I104"/>
  <c r="Q105"/>
  <c r="S105" s="1"/>
  <c r="K105"/>
  <c r="H105" s="1"/>
  <c r="R105"/>
  <c r="T105" s="1"/>
  <c r="I105"/>
  <c r="Q106"/>
  <c r="S106" s="1"/>
  <c r="K106"/>
  <c r="H106" s="1"/>
  <c r="R106"/>
  <c r="T106" s="1"/>
  <c r="I106"/>
  <c r="Q107"/>
  <c r="S107" s="1"/>
  <c r="K107"/>
  <c r="H107" s="1"/>
  <c r="R107"/>
  <c r="T107" s="1"/>
  <c r="I107"/>
  <c r="R132"/>
  <c r="T132" s="1"/>
  <c r="K132"/>
  <c r="H132" s="1"/>
  <c r="Q132"/>
  <c r="S132" s="1"/>
  <c r="I132"/>
  <c r="J132" s="1"/>
  <c r="Q108"/>
  <c r="S108" s="1"/>
  <c r="R108"/>
  <c r="T108" s="1"/>
  <c r="K108"/>
  <c r="H108" s="1"/>
  <c r="I108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V72"/>
  <c r="P77" i="4"/>
  <c r="P62"/>
  <c r="P63"/>
  <c r="P64"/>
  <c r="P65"/>
  <c r="K20"/>
  <c r="I20"/>
  <c r="V20"/>
  <c r="K15"/>
  <c r="I15"/>
  <c r="J15" s="1"/>
  <c r="K17"/>
  <c r="H17" s="1"/>
  <c r="I17"/>
  <c r="K19"/>
  <c r="H19" s="1"/>
  <c r="I19"/>
  <c r="V19"/>
  <c r="Q22"/>
  <c r="S22" s="1"/>
  <c r="K22"/>
  <c r="H22" s="1"/>
  <c r="R22"/>
  <c r="T22" s="1"/>
  <c r="I22"/>
  <c r="V22"/>
  <c r="Q24"/>
  <c r="S24" s="1"/>
  <c r="K24"/>
  <c r="H24" s="1"/>
  <c r="R24"/>
  <c r="T24" s="1"/>
  <c r="I24"/>
  <c r="V24"/>
  <c r="Q26"/>
  <c r="S26" s="1"/>
  <c r="K26"/>
  <c r="H26" s="1"/>
  <c r="R26"/>
  <c r="T26" s="1"/>
  <c r="I26"/>
  <c r="V26"/>
  <c r="R66"/>
  <c r="T66" s="1"/>
  <c r="Q66"/>
  <c r="S66" s="1"/>
  <c r="K66"/>
  <c r="H66" s="1"/>
  <c r="I66"/>
  <c r="V66"/>
  <c r="R68"/>
  <c r="T68" s="1"/>
  <c r="Q68"/>
  <c r="S68" s="1"/>
  <c r="K68"/>
  <c r="H68" s="1"/>
  <c r="I68"/>
  <c r="V68"/>
  <c r="R70"/>
  <c r="T70" s="1"/>
  <c r="Q70"/>
  <c r="S70" s="1"/>
  <c r="K70"/>
  <c r="H70" s="1"/>
  <c r="I70"/>
  <c r="V70"/>
  <c r="R72"/>
  <c r="T72" s="1"/>
  <c r="Q72"/>
  <c r="S72" s="1"/>
  <c r="K72"/>
  <c r="H72" s="1"/>
  <c r="I72"/>
  <c r="V72"/>
  <c r="R74"/>
  <c r="T74" s="1"/>
  <c r="Q74"/>
  <c r="S74" s="1"/>
  <c r="K74"/>
  <c r="H74" s="1"/>
  <c r="I74"/>
  <c r="V74"/>
  <c r="R76"/>
  <c r="T76" s="1"/>
  <c r="Q76"/>
  <c r="S76" s="1"/>
  <c r="K76"/>
  <c r="H76" s="1"/>
  <c r="I76"/>
  <c r="V76"/>
  <c r="Q29"/>
  <c r="S29" s="1"/>
  <c r="K29"/>
  <c r="H29" s="1"/>
  <c r="R29"/>
  <c r="T29" s="1"/>
  <c r="I29"/>
  <c r="V29"/>
  <c r="Q31"/>
  <c r="S31" s="1"/>
  <c r="K31"/>
  <c r="H31" s="1"/>
  <c r="R31"/>
  <c r="T31" s="1"/>
  <c r="I31"/>
  <c r="V31"/>
  <c r="Q33"/>
  <c r="S33" s="1"/>
  <c r="K33"/>
  <c r="H33" s="1"/>
  <c r="R33"/>
  <c r="T33" s="1"/>
  <c r="I33"/>
  <c r="V33"/>
  <c r="Q35"/>
  <c r="S35" s="1"/>
  <c r="K35"/>
  <c r="H35" s="1"/>
  <c r="R35"/>
  <c r="T35" s="1"/>
  <c r="I35"/>
  <c r="V35"/>
  <c r="Q37"/>
  <c r="S37" s="1"/>
  <c r="K37"/>
  <c r="H37" s="1"/>
  <c r="R37"/>
  <c r="T37" s="1"/>
  <c r="I37"/>
  <c r="V37"/>
  <c r="Q39"/>
  <c r="S39" s="1"/>
  <c r="K39"/>
  <c r="H39" s="1"/>
  <c r="R39"/>
  <c r="T39" s="1"/>
  <c r="I39"/>
  <c r="V39"/>
  <c r="Q41"/>
  <c r="S41" s="1"/>
  <c r="K41"/>
  <c r="H41" s="1"/>
  <c r="R41"/>
  <c r="T41" s="1"/>
  <c r="I41"/>
  <c r="V41"/>
  <c r="Q43"/>
  <c r="S43" s="1"/>
  <c r="K43"/>
  <c r="H43" s="1"/>
  <c r="R43"/>
  <c r="T43" s="1"/>
  <c r="I43"/>
  <c r="V43"/>
  <c r="Q44"/>
  <c r="S44" s="1"/>
  <c r="K44"/>
  <c r="H44" s="1"/>
  <c r="R44"/>
  <c r="T44" s="1"/>
  <c r="I44"/>
  <c r="V44"/>
  <c r="Q46"/>
  <c r="S46" s="1"/>
  <c r="K46"/>
  <c r="H46" s="1"/>
  <c r="R46"/>
  <c r="T46" s="1"/>
  <c r="I46"/>
  <c r="V46"/>
  <c r="Q48"/>
  <c r="S48" s="1"/>
  <c r="K48"/>
  <c r="H48" s="1"/>
  <c r="R48"/>
  <c r="T48" s="1"/>
  <c r="I48"/>
  <c r="V48"/>
  <c r="Q53"/>
  <c r="S53" s="1"/>
  <c r="K53"/>
  <c r="R53"/>
  <c r="T53" s="1"/>
  <c r="I53"/>
  <c r="V53"/>
  <c r="I10"/>
  <c r="J10" s="1"/>
  <c r="X9"/>
  <c r="K16"/>
  <c r="H16" s="1"/>
  <c r="I16"/>
  <c r="J16" s="1"/>
  <c r="K18"/>
  <c r="H18" s="1"/>
  <c r="I18"/>
  <c r="V18"/>
  <c r="Q21"/>
  <c r="K21"/>
  <c r="H21" s="1"/>
  <c r="V21"/>
  <c r="I21"/>
  <c r="Q23"/>
  <c r="S23" s="1"/>
  <c r="K23"/>
  <c r="H23" s="1"/>
  <c r="R23"/>
  <c r="T23" s="1"/>
  <c r="I23"/>
  <c r="V23"/>
  <c r="Q25"/>
  <c r="S25" s="1"/>
  <c r="K25"/>
  <c r="H25" s="1"/>
  <c r="R25"/>
  <c r="I25"/>
  <c r="V25"/>
  <c r="R67"/>
  <c r="T67" s="1"/>
  <c r="Q67"/>
  <c r="S67" s="1"/>
  <c r="K67"/>
  <c r="H67" s="1"/>
  <c r="I67"/>
  <c r="V67"/>
  <c r="R69"/>
  <c r="T69" s="1"/>
  <c r="Q69"/>
  <c r="S69" s="1"/>
  <c r="K69"/>
  <c r="H69" s="1"/>
  <c r="I69"/>
  <c r="V69"/>
  <c r="R71"/>
  <c r="T71" s="1"/>
  <c r="Q71"/>
  <c r="S71" s="1"/>
  <c r="K71"/>
  <c r="H71" s="1"/>
  <c r="I71"/>
  <c r="V71"/>
  <c r="R73"/>
  <c r="T73" s="1"/>
  <c r="Q73"/>
  <c r="S73" s="1"/>
  <c r="K73"/>
  <c r="H73" s="1"/>
  <c r="I73"/>
  <c r="V73"/>
  <c r="R75"/>
  <c r="T75" s="1"/>
  <c r="Q75"/>
  <c r="S75" s="1"/>
  <c r="K75"/>
  <c r="H75" s="1"/>
  <c r="I75"/>
  <c r="V75"/>
  <c r="Q28"/>
  <c r="S28" s="1"/>
  <c r="K28"/>
  <c r="H28" s="1"/>
  <c r="R28"/>
  <c r="T28" s="1"/>
  <c r="I28"/>
  <c r="V28"/>
  <c r="Q30"/>
  <c r="S30" s="1"/>
  <c r="K30"/>
  <c r="H30" s="1"/>
  <c r="R30"/>
  <c r="T30" s="1"/>
  <c r="I30"/>
  <c r="V30"/>
  <c r="Q32"/>
  <c r="S32" s="1"/>
  <c r="K32"/>
  <c r="H32" s="1"/>
  <c r="R32"/>
  <c r="T32" s="1"/>
  <c r="I32"/>
  <c r="V32"/>
  <c r="Q34"/>
  <c r="S34" s="1"/>
  <c r="K34"/>
  <c r="H34" s="1"/>
  <c r="R34"/>
  <c r="T34" s="1"/>
  <c r="I34"/>
  <c r="V34"/>
  <c r="Q36"/>
  <c r="S36" s="1"/>
  <c r="K36"/>
  <c r="H36" s="1"/>
  <c r="R36"/>
  <c r="T36" s="1"/>
  <c r="I36"/>
  <c r="V36"/>
  <c r="Q38"/>
  <c r="S38" s="1"/>
  <c r="K38"/>
  <c r="H38" s="1"/>
  <c r="R38"/>
  <c r="T38" s="1"/>
  <c r="I38"/>
  <c r="V38"/>
  <c r="Q40"/>
  <c r="S40" s="1"/>
  <c r="K40"/>
  <c r="H40" s="1"/>
  <c r="R40"/>
  <c r="T40" s="1"/>
  <c r="I40"/>
  <c r="V40"/>
  <c r="Q42"/>
  <c r="S42" s="1"/>
  <c r="K42"/>
  <c r="H42" s="1"/>
  <c r="R42"/>
  <c r="T42" s="1"/>
  <c r="I42"/>
  <c r="V42"/>
  <c r="Q45"/>
  <c r="S45" s="1"/>
  <c r="K45"/>
  <c r="H45" s="1"/>
  <c r="R45"/>
  <c r="T45" s="1"/>
  <c r="I45"/>
  <c r="V45"/>
  <c r="Q47"/>
  <c r="S47" s="1"/>
  <c r="K47"/>
  <c r="H47" s="1"/>
  <c r="R47"/>
  <c r="T47" s="1"/>
  <c r="I47"/>
  <c r="V47"/>
  <c r="Q49"/>
  <c r="S49" s="1"/>
  <c r="K49"/>
  <c r="H49" s="1"/>
  <c r="R49"/>
  <c r="T49" s="1"/>
  <c r="I49"/>
  <c r="V49"/>
  <c r="Q50"/>
  <c r="S50" s="1"/>
  <c r="K50"/>
  <c r="H50" s="1"/>
  <c r="R50"/>
  <c r="T50" s="1"/>
  <c r="I50"/>
  <c r="V50"/>
  <c r="Q51"/>
  <c r="S51" s="1"/>
  <c r="K51"/>
  <c r="H51" s="1"/>
  <c r="R51"/>
  <c r="T51" s="1"/>
  <c r="I51"/>
  <c r="V51"/>
  <c r="Q52"/>
  <c r="S52" s="1"/>
  <c r="K52"/>
  <c r="H52" s="1"/>
  <c r="R52"/>
  <c r="T52" s="1"/>
  <c r="I52"/>
  <c r="V52"/>
  <c r="Q54"/>
  <c r="S54" s="1"/>
  <c r="K54"/>
  <c r="R54"/>
  <c r="T54" s="1"/>
  <c r="I54"/>
  <c r="V54"/>
  <c r="Q55"/>
  <c r="S55" s="1"/>
  <c r="K55"/>
  <c r="R55"/>
  <c r="T55" s="1"/>
  <c r="I55"/>
  <c r="V55"/>
  <c r="Q56"/>
  <c r="S56" s="1"/>
  <c r="K56"/>
  <c r="R56"/>
  <c r="T56" s="1"/>
  <c r="I56"/>
  <c r="V56"/>
  <c r="Q57"/>
  <c r="S57" s="1"/>
  <c r="K57"/>
  <c r="H57" s="1"/>
  <c r="R57"/>
  <c r="T57" s="1"/>
  <c r="I57"/>
  <c r="V57"/>
  <c r="Q58"/>
  <c r="S58" s="1"/>
  <c r="K58"/>
  <c r="H58" s="1"/>
  <c r="R58"/>
  <c r="T58" s="1"/>
  <c r="I58"/>
  <c r="V58"/>
  <c r="Q59"/>
  <c r="S59" s="1"/>
  <c r="K59"/>
  <c r="H59" s="1"/>
  <c r="R59"/>
  <c r="T59" s="1"/>
  <c r="I59"/>
  <c r="V59"/>
  <c r="Q60"/>
  <c r="S60" s="1"/>
  <c r="K60"/>
  <c r="H60" s="1"/>
  <c r="R60"/>
  <c r="T60" s="1"/>
  <c r="I60"/>
  <c r="V60"/>
  <c r="Q61"/>
  <c r="S61" s="1"/>
  <c r="K61"/>
  <c r="H61" s="1"/>
  <c r="R61"/>
  <c r="T61" s="1"/>
  <c r="I61"/>
  <c r="V61"/>
  <c r="Q62"/>
  <c r="S62" s="1"/>
  <c r="K62"/>
  <c r="H62" s="1"/>
  <c r="R62"/>
  <c r="T62" s="1"/>
  <c r="I62"/>
  <c r="V62"/>
  <c r="Q63"/>
  <c r="S63" s="1"/>
  <c r="K63"/>
  <c r="H63" s="1"/>
  <c r="R63"/>
  <c r="T63" s="1"/>
  <c r="I63"/>
  <c r="V63"/>
  <c r="Q64"/>
  <c r="S64" s="1"/>
  <c r="K64"/>
  <c r="H64" s="1"/>
  <c r="R64"/>
  <c r="T64" s="1"/>
  <c r="I64"/>
  <c r="V64"/>
  <c r="Q65"/>
  <c r="S65" s="1"/>
  <c r="K65"/>
  <c r="H65" s="1"/>
  <c r="R65"/>
  <c r="T65" s="1"/>
  <c r="I65"/>
  <c r="V65"/>
  <c r="Q77"/>
  <c r="S77" s="1"/>
  <c r="K77"/>
  <c r="H77" s="1"/>
  <c r="R77"/>
  <c r="T77" s="1"/>
  <c r="I77"/>
  <c r="Q78"/>
  <c r="S78" s="1"/>
  <c r="K78"/>
  <c r="H78" s="1"/>
  <c r="R78"/>
  <c r="T78" s="1"/>
  <c r="I78"/>
  <c r="Q79"/>
  <c r="S79" s="1"/>
  <c r="K79"/>
  <c r="H79" s="1"/>
  <c r="R79"/>
  <c r="T79" s="1"/>
  <c r="I79"/>
  <c r="R132"/>
  <c r="T132" s="1"/>
  <c r="K132"/>
  <c r="H132" s="1"/>
  <c r="Q132"/>
  <c r="S132" s="1"/>
  <c r="I132"/>
  <c r="J132" s="1"/>
  <c r="Q109"/>
  <c r="S109" s="1"/>
  <c r="K109"/>
  <c r="H109" s="1"/>
  <c r="R109"/>
  <c r="T109" s="1"/>
  <c r="I109"/>
  <c r="Q110"/>
  <c r="S110" s="1"/>
  <c r="K110"/>
  <c r="H110" s="1"/>
  <c r="R110"/>
  <c r="T110" s="1"/>
  <c r="I110"/>
  <c r="Q111"/>
  <c r="S111" s="1"/>
  <c r="K111"/>
  <c r="H111" s="1"/>
  <c r="R111"/>
  <c r="T111" s="1"/>
  <c r="I111"/>
  <c r="Q112"/>
  <c r="S112" s="1"/>
  <c r="K112"/>
  <c r="H112" s="1"/>
  <c r="R112"/>
  <c r="T112" s="1"/>
  <c r="I112"/>
  <c r="Q113"/>
  <c r="S113" s="1"/>
  <c r="K113"/>
  <c r="H113" s="1"/>
  <c r="R113"/>
  <c r="T113" s="1"/>
  <c r="I113"/>
  <c r="Q114"/>
  <c r="S114" s="1"/>
  <c r="K114"/>
  <c r="H114" s="1"/>
  <c r="R114"/>
  <c r="T114" s="1"/>
  <c r="I114"/>
  <c r="Q115"/>
  <c r="S115" s="1"/>
  <c r="K115"/>
  <c r="H115" s="1"/>
  <c r="R115"/>
  <c r="T115" s="1"/>
  <c r="I115"/>
  <c r="Q116"/>
  <c r="S116" s="1"/>
  <c r="K116"/>
  <c r="H116" s="1"/>
  <c r="R116"/>
  <c r="T116" s="1"/>
  <c r="I116"/>
  <c r="Q117"/>
  <c r="S117" s="1"/>
  <c r="K117"/>
  <c r="H117" s="1"/>
  <c r="R117"/>
  <c r="T117" s="1"/>
  <c r="I117"/>
  <c r="Q118"/>
  <c r="S118" s="1"/>
  <c r="K118"/>
  <c r="H118" s="1"/>
  <c r="R118"/>
  <c r="T118" s="1"/>
  <c r="I118"/>
  <c r="Q119"/>
  <c r="S119" s="1"/>
  <c r="K119"/>
  <c r="H119" s="1"/>
  <c r="R119"/>
  <c r="T119" s="1"/>
  <c r="I119"/>
  <c r="Q120"/>
  <c r="S120" s="1"/>
  <c r="K120"/>
  <c r="H120" s="1"/>
  <c r="R120"/>
  <c r="T120" s="1"/>
  <c r="I120"/>
  <c r="Q121"/>
  <c r="S121" s="1"/>
  <c r="K121"/>
  <c r="H121" s="1"/>
  <c r="R121"/>
  <c r="T121" s="1"/>
  <c r="I121"/>
  <c r="Q122"/>
  <c r="S122" s="1"/>
  <c r="K122"/>
  <c r="H122" s="1"/>
  <c r="R122"/>
  <c r="T122" s="1"/>
  <c r="I122"/>
  <c r="Q123"/>
  <c r="S123" s="1"/>
  <c r="K123"/>
  <c r="H123" s="1"/>
  <c r="R123"/>
  <c r="T123" s="1"/>
  <c r="I123"/>
  <c r="Q124"/>
  <c r="S124" s="1"/>
  <c r="K124"/>
  <c r="H124" s="1"/>
  <c r="R124"/>
  <c r="T124" s="1"/>
  <c r="I124"/>
  <c r="Q125"/>
  <c r="S125" s="1"/>
  <c r="K125"/>
  <c r="H125" s="1"/>
  <c r="R125"/>
  <c r="T125" s="1"/>
  <c r="I125"/>
  <c r="Q126"/>
  <c r="S126" s="1"/>
  <c r="K126"/>
  <c r="H126" s="1"/>
  <c r="R126"/>
  <c r="T126" s="1"/>
  <c r="I126"/>
  <c r="Q127"/>
  <c r="S127" s="1"/>
  <c r="K127"/>
  <c r="H127" s="1"/>
  <c r="R127"/>
  <c r="T127" s="1"/>
  <c r="I127"/>
  <c r="Q128"/>
  <c r="S128" s="1"/>
  <c r="K128"/>
  <c r="H128" s="1"/>
  <c r="R128"/>
  <c r="T128" s="1"/>
  <c r="I128"/>
  <c r="Q129"/>
  <c r="S129" s="1"/>
  <c r="K129"/>
  <c r="H129" s="1"/>
  <c r="R129"/>
  <c r="T129" s="1"/>
  <c r="I129"/>
  <c r="Q130"/>
  <c r="S130" s="1"/>
  <c r="K130"/>
  <c r="H130" s="1"/>
  <c r="R130"/>
  <c r="T130" s="1"/>
  <c r="I130"/>
  <c r="Q131"/>
  <c r="S131" s="1"/>
  <c r="K131"/>
  <c r="H131" s="1"/>
  <c r="R131"/>
  <c r="T131" s="1"/>
  <c r="I131"/>
  <c r="K133"/>
  <c r="H133" s="1"/>
  <c r="I133"/>
  <c r="J133" s="1"/>
  <c r="P80"/>
  <c r="P81"/>
  <c r="P82"/>
  <c r="P83"/>
  <c r="P84"/>
  <c r="P85"/>
  <c r="P86"/>
  <c r="V129"/>
  <c r="V125"/>
  <c r="V121"/>
  <c r="V117"/>
  <c r="V113"/>
  <c r="V109"/>
  <c r="V78"/>
  <c r="Q27"/>
  <c r="S27" s="1"/>
  <c r="K27"/>
  <c r="H27" s="1"/>
  <c r="R27"/>
  <c r="T27" s="1"/>
  <c r="I27"/>
  <c r="Q80"/>
  <c r="S80" s="1"/>
  <c r="K80"/>
  <c r="H80" s="1"/>
  <c r="R80"/>
  <c r="T80" s="1"/>
  <c r="I80"/>
  <c r="Q81"/>
  <c r="S81" s="1"/>
  <c r="K81"/>
  <c r="H81" s="1"/>
  <c r="R81"/>
  <c r="T81" s="1"/>
  <c r="I81"/>
  <c r="Q82"/>
  <c r="S82" s="1"/>
  <c r="K82"/>
  <c r="H82" s="1"/>
  <c r="R82"/>
  <c r="T82" s="1"/>
  <c r="I82"/>
  <c r="Q83"/>
  <c r="S83" s="1"/>
  <c r="K83"/>
  <c r="H83" s="1"/>
  <c r="R83"/>
  <c r="T83" s="1"/>
  <c r="I83"/>
  <c r="Q84"/>
  <c r="S84" s="1"/>
  <c r="K84"/>
  <c r="H84" s="1"/>
  <c r="R84"/>
  <c r="T84" s="1"/>
  <c r="I84"/>
  <c r="Q85"/>
  <c r="S85" s="1"/>
  <c r="K85"/>
  <c r="H85" s="1"/>
  <c r="R85"/>
  <c r="T85" s="1"/>
  <c r="I85"/>
  <c r="Q86"/>
  <c r="S86" s="1"/>
  <c r="K86"/>
  <c r="H86" s="1"/>
  <c r="R86"/>
  <c r="T86" s="1"/>
  <c r="I86"/>
  <c r="Q87"/>
  <c r="S87" s="1"/>
  <c r="K87"/>
  <c r="H87" s="1"/>
  <c r="R87"/>
  <c r="T87" s="1"/>
  <c r="I87"/>
  <c r="Q88"/>
  <c r="S88" s="1"/>
  <c r="K88"/>
  <c r="H88" s="1"/>
  <c r="R88"/>
  <c r="T88" s="1"/>
  <c r="I88"/>
  <c r="Q89"/>
  <c r="S89" s="1"/>
  <c r="K89"/>
  <c r="H89" s="1"/>
  <c r="R89"/>
  <c r="T89" s="1"/>
  <c r="I89"/>
  <c r="Q90"/>
  <c r="S90" s="1"/>
  <c r="K90"/>
  <c r="H90" s="1"/>
  <c r="R90"/>
  <c r="T90" s="1"/>
  <c r="I90"/>
  <c r="Q91"/>
  <c r="S91" s="1"/>
  <c r="K91"/>
  <c r="H91" s="1"/>
  <c r="R91"/>
  <c r="T91" s="1"/>
  <c r="I91"/>
  <c r="Q92"/>
  <c r="S92" s="1"/>
  <c r="K92"/>
  <c r="H92" s="1"/>
  <c r="R92"/>
  <c r="T92" s="1"/>
  <c r="I92"/>
  <c r="Q93"/>
  <c r="S93" s="1"/>
  <c r="K93"/>
  <c r="H93" s="1"/>
  <c r="R93"/>
  <c r="T93" s="1"/>
  <c r="I93"/>
  <c r="Q94"/>
  <c r="S94" s="1"/>
  <c r="K94"/>
  <c r="H94" s="1"/>
  <c r="R94"/>
  <c r="T94" s="1"/>
  <c r="I94"/>
  <c r="Q95"/>
  <c r="S95" s="1"/>
  <c r="K95"/>
  <c r="H95" s="1"/>
  <c r="R95"/>
  <c r="T95" s="1"/>
  <c r="I95"/>
  <c r="Q96"/>
  <c r="S96" s="1"/>
  <c r="K96"/>
  <c r="H96" s="1"/>
  <c r="R96"/>
  <c r="T96" s="1"/>
  <c r="I96"/>
  <c r="Q97"/>
  <c r="S97" s="1"/>
  <c r="K97"/>
  <c r="H97" s="1"/>
  <c r="R97"/>
  <c r="T97" s="1"/>
  <c r="I97"/>
  <c r="Q98"/>
  <c r="S98" s="1"/>
  <c r="K98"/>
  <c r="H98" s="1"/>
  <c r="R98"/>
  <c r="T98" s="1"/>
  <c r="I98"/>
  <c r="Q99"/>
  <c r="S99" s="1"/>
  <c r="K99"/>
  <c r="H99" s="1"/>
  <c r="R99"/>
  <c r="T99" s="1"/>
  <c r="I99"/>
  <c r="Q100"/>
  <c r="S100" s="1"/>
  <c r="K100"/>
  <c r="H100" s="1"/>
  <c r="R100"/>
  <c r="T100" s="1"/>
  <c r="I100"/>
  <c r="Q101"/>
  <c r="S101" s="1"/>
  <c r="K101"/>
  <c r="H101" s="1"/>
  <c r="R101"/>
  <c r="T101" s="1"/>
  <c r="I101"/>
  <c r="Q102"/>
  <c r="S102" s="1"/>
  <c r="K102"/>
  <c r="H102" s="1"/>
  <c r="R102"/>
  <c r="T102" s="1"/>
  <c r="I102"/>
  <c r="Q103"/>
  <c r="S103" s="1"/>
  <c r="K103"/>
  <c r="H103" s="1"/>
  <c r="R103"/>
  <c r="T103" s="1"/>
  <c r="I103"/>
  <c r="Q104"/>
  <c r="S104" s="1"/>
  <c r="K104"/>
  <c r="H104" s="1"/>
  <c r="R104"/>
  <c r="T104" s="1"/>
  <c r="I104"/>
  <c r="Q105"/>
  <c r="S105" s="1"/>
  <c r="K105"/>
  <c r="H105" s="1"/>
  <c r="R105"/>
  <c r="T105" s="1"/>
  <c r="I105"/>
  <c r="Q106"/>
  <c r="S106" s="1"/>
  <c r="K106"/>
  <c r="H106" s="1"/>
  <c r="R106"/>
  <c r="T106" s="1"/>
  <c r="I106"/>
  <c r="Q107"/>
  <c r="S107" s="1"/>
  <c r="K107"/>
  <c r="H107" s="1"/>
  <c r="R107"/>
  <c r="T107" s="1"/>
  <c r="I107"/>
  <c r="Q108"/>
  <c r="S108" s="1"/>
  <c r="R108"/>
  <c r="T108" s="1"/>
  <c r="K108"/>
  <c r="H108" s="1"/>
  <c r="I108"/>
  <c r="P13"/>
  <c r="P14"/>
  <c r="P20"/>
  <c r="P10"/>
  <c r="P11"/>
  <c r="P12"/>
  <c r="P15"/>
  <c r="P16"/>
  <c r="P17"/>
  <c r="P18"/>
  <c r="P19"/>
  <c r="P21"/>
  <c r="P22"/>
  <c r="P23"/>
  <c r="P24"/>
  <c r="P25"/>
  <c r="P26"/>
  <c r="P27"/>
  <c r="P66"/>
  <c r="P67"/>
  <c r="P68"/>
  <c r="P69"/>
  <c r="P70"/>
  <c r="P71"/>
  <c r="P72"/>
  <c r="P73"/>
  <c r="P74"/>
  <c r="P75"/>
  <c r="P76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132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3"/>
  <c r="V131"/>
  <c r="V127"/>
  <c r="V123"/>
  <c r="V119"/>
  <c r="V115"/>
  <c r="V111"/>
  <c r="V132"/>
  <c r="V104"/>
  <c r="V100"/>
  <c r="V96"/>
  <c r="V92"/>
  <c r="V88"/>
  <c r="V84"/>
  <c r="V80"/>
  <c r="L131" i="25" l="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108"/>
  <c r="J108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4"/>
  <c r="J84"/>
  <c r="L83"/>
  <c r="J83"/>
  <c r="L82"/>
  <c r="J82"/>
  <c r="L81"/>
  <c r="J81"/>
  <c r="L80"/>
  <c r="J80"/>
  <c r="L79"/>
  <c r="J79"/>
  <c r="L78"/>
  <c r="J78"/>
  <c r="L77"/>
  <c r="J77"/>
  <c r="L30"/>
  <c r="J30"/>
  <c r="L75"/>
  <c r="J75"/>
  <c r="L73"/>
  <c r="J73"/>
  <c r="L71"/>
  <c r="J71"/>
  <c r="L69"/>
  <c r="J69"/>
  <c r="L67"/>
  <c r="J67"/>
  <c r="L65"/>
  <c r="J65"/>
  <c r="L63"/>
  <c r="J63"/>
  <c r="L61"/>
  <c r="J61"/>
  <c r="L59"/>
  <c r="J59"/>
  <c r="L57"/>
  <c r="J57"/>
  <c r="L55"/>
  <c r="J55"/>
  <c r="L53"/>
  <c r="J53"/>
  <c r="L51"/>
  <c r="J51"/>
  <c r="L49"/>
  <c r="J49"/>
  <c r="L47"/>
  <c r="J47"/>
  <c r="L45"/>
  <c r="J45"/>
  <c r="L43"/>
  <c r="J43"/>
  <c r="L41"/>
  <c r="J41"/>
  <c r="L39"/>
  <c r="J39"/>
  <c r="L37"/>
  <c r="J37"/>
  <c r="L35"/>
  <c r="J35"/>
  <c r="L33"/>
  <c r="J33"/>
  <c r="L31"/>
  <c r="J31"/>
  <c r="L28"/>
  <c r="J28"/>
  <c r="L26"/>
  <c r="J26"/>
  <c r="T25"/>
  <c r="T6" s="1"/>
  <c r="L24"/>
  <c r="J24"/>
  <c r="L22"/>
  <c r="J22"/>
  <c r="L21"/>
  <c r="J21"/>
  <c r="L18"/>
  <c r="J18"/>
  <c r="L17"/>
  <c r="J17"/>
  <c r="H20"/>
  <c r="I6"/>
  <c r="H56"/>
  <c r="H54"/>
  <c r="L76"/>
  <c r="J76"/>
  <c r="L74"/>
  <c r="J74"/>
  <c r="L72"/>
  <c r="J72"/>
  <c r="L70"/>
  <c r="J70"/>
  <c r="L68"/>
  <c r="J68"/>
  <c r="L66"/>
  <c r="J66"/>
  <c r="L64"/>
  <c r="J64"/>
  <c r="L62"/>
  <c r="J62"/>
  <c r="L60"/>
  <c r="J60"/>
  <c r="L58"/>
  <c r="J58"/>
  <c r="L56"/>
  <c r="J56"/>
  <c r="L54"/>
  <c r="J54"/>
  <c r="L52"/>
  <c r="J52"/>
  <c r="L50"/>
  <c r="J50"/>
  <c r="L48"/>
  <c r="J48"/>
  <c r="L46"/>
  <c r="J46"/>
  <c r="L44"/>
  <c r="J44"/>
  <c r="L42"/>
  <c r="J42"/>
  <c r="L40"/>
  <c r="J40"/>
  <c r="L38"/>
  <c r="J38"/>
  <c r="L36"/>
  <c r="J36"/>
  <c r="L34"/>
  <c r="J34"/>
  <c r="L32"/>
  <c r="J32"/>
  <c r="L29"/>
  <c r="J29"/>
  <c r="L27"/>
  <c r="J27"/>
  <c r="L25"/>
  <c r="J25"/>
  <c r="L23"/>
  <c r="J23"/>
  <c r="S7"/>
  <c r="C6" s="1"/>
  <c r="S6"/>
  <c r="L19"/>
  <c r="J19"/>
  <c r="O6" s="1"/>
  <c r="H15"/>
  <c r="D6"/>
  <c r="L20"/>
  <c r="J6" s="1"/>
  <c r="J20"/>
  <c r="H6" s="1"/>
  <c r="Y6" s="1"/>
  <c r="Y7" s="1"/>
  <c r="Q3"/>
  <c r="L83" i="24"/>
  <c r="J83"/>
  <c r="L69"/>
  <c r="J69"/>
  <c r="L73"/>
  <c r="J73"/>
  <c r="L35"/>
  <c r="J35"/>
  <c r="L39"/>
  <c r="J39"/>
  <c r="L66"/>
  <c r="J66"/>
  <c r="L70"/>
  <c r="J70"/>
  <c r="L74"/>
  <c r="J74"/>
  <c r="L13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108"/>
  <c r="J108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4"/>
  <c r="J84"/>
  <c r="L82"/>
  <c r="J82"/>
  <c r="L81"/>
  <c r="J81"/>
  <c r="L80"/>
  <c r="J80"/>
  <c r="L79"/>
  <c r="J79"/>
  <c r="L78"/>
  <c r="J78"/>
  <c r="L77"/>
  <c r="J77"/>
  <c r="L65"/>
  <c r="J65"/>
  <c r="L64"/>
  <c r="J64"/>
  <c r="L63"/>
  <c r="J63"/>
  <c r="L32"/>
  <c r="J32"/>
  <c r="L61"/>
  <c r="J61"/>
  <c r="L59"/>
  <c r="J59"/>
  <c r="L57"/>
  <c r="J57"/>
  <c r="L55"/>
  <c r="J55"/>
  <c r="L53"/>
  <c r="J53"/>
  <c r="L51"/>
  <c r="J51"/>
  <c r="L49"/>
  <c r="J49"/>
  <c r="L47"/>
  <c r="J47"/>
  <c r="L45"/>
  <c r="J45"/>
  <c r="L43"/>
  <c r="J43"/>
  <c r="L40"/>
  <c r="J40"/>
  <c r="L36"/>
  <c r="J36"/>
  <c r="L31"/>
  <c r="J31"/>
  <c r="L29"/>
  <c r="J29"/>
  <c r="L27"/>
  <c r="J27"/>
  <c r="L25"/>
  <c r="J25"/>
  <c r="L23"/>
  <c r="J23"/>
  <c r="S7"/>
  <c r="C6" s="1"/>
  <c r="S6"/>
  <c r="L19"/>
  <c r="J19"/>
  <c r="H15"/>
  <c r="L20"/>
  <c r="J20"/>
  <c r="L75"/>
  <c r="J75"/>
  <c r="L71"/>
  <c r="J71"/>
  <c r="L67"/>
  <c r="J67"/>
  <c r="L37"/>
  <c r="J37"/>
  <c r="Q3"/>
  <c r="L62"/>
  <c r="J62"/>
  <c r="L60"/>
  <c r="J60"/>
  <c r="L58"/>
  <c r="J58"/>
  <c r="L56"/>
  <c r="J56"/>
  <c r="L54"/>
  <c r="J54"/>
  <c r="L52"/>
  <c r="J52"/>
  <c r="L50"/>
  <c r="J50"/>
  <c r="L48"/>
  <c r="J48"/>
  <c r="L46"/>
  <c r="J46"/>
  <c r="L44"/>
  <c r="J44"/>
  <c r="L42"/>
  <c r="J42"/>
  <c r="L38"/>
  <c r="J38"/>
  <c r="L34"/>
  <c r="J34"/>
  <c r="L30"/>
  <c r="J30"/>
  <c r="L28"/>
  <c r="J28"/>
  <c r="L26"/>
  <c r="J26"/>
  <c r="T25"/>
  <c r="T6" s="1"/>
  <c r="L24"/>
  <c r="J24"/>
  <c r="L22"/>
  <c r="J22"/>
  <c r="L21"/>
  <c r="J21"/>
  <c r="L18"/>
  <c r="J18"/>
  <c r="L17"/>
  <c r="J17"/>
  <c r="H20"/>
  <c r="I6"/>
  <c r="L76"/>
  <c r="J76"/>
  <c r="L72"/>
  <c r="J72"/>
  <c r="L68"/>
  <c r="J68"/>
  <c r="L41"/>
  <c r="J41"/>
  <c r="L33"/>
  <c r="J33"/>
  <c r="R3"/>
  <c r="H55"/>
  <c r="H53"/>
  <c r="O6"/>
  <c r="L131" i="23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80"/>
  <c r="J80"/>
  <c r="L79"/>
  <c r="J79"/>
  <c r="L78"/>
  <c r="J78"/>
  <c r="L77"/>
  <c r="J77"/>
  <c r="L28"/>
  <c r="J28"/>
  <c r="L108"/>
  <c r="J108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4"/>
  <c r="J84"/>
  <c r="L83"/>
  <c r="J83"/>
  <c r="L82"/>
  <c r="J82"/>
  <c r="L81"/>
  <c r="J81"/>
  <c r="L64"/>
  <c r="J64"/>
  <c r="L62"/>
  <c r="J62"/>
  <c r="L60"/>
  <c r="J60"/>
  <c r="L58"/>
  <c r="J58"/>
  <c r="L56"/>
  <c r="J56"/>
  <c r="L54"/>
  <c r="J54"/>
  <c r="L52"/>
  <c r="J52"/>
  <c r="L50"/>
  <c r="J50"/>
  <c r="L48"/>
  <c r="J48"/>
  <c r="L46"/>
  <c r="J46"/>
  <c r="L44"/>
  <c r="J44"/>
  <c r="L42"/>
  <c r="J42"/>
  <c r="L40"/>
  <c r="J40"/>
  <c r="L38"/>
  <c r="J38"/>
  <c r="L36"/>
  <c r="J36"/>
  <c r="L34"/>
  <c r="J34"/>
  <c r="L32"/>
  <c r="J32"/>
  <c r="L30"/>
  <c r="J30"/>
  <c r="L76"/>
  <c r="J76"/>
  <c r="L74"/>
  <c r="J74"/>
  <c r="L72"/>
  <c r="J72"/>
  <c r="L70"/>
  <c r="J70"/>
  <c r="L68"/>
  <c r="J68"/>
  <c r="L66"/>
  <c r="J66"/>
  <c r="L26"/>
  <c r="J26"/>
  <c r="T25"/>
  <c r="T6" s="1"/>
  <c r="L24"/>
  <c r="J24"/>
  <c r="L22"/>
  <c r="J22"/>
  <c r="L21"/>
  <c r="J21"/>
  <c r="L18"/>
  <c r="J18"/>
  <c r="L17"/>
  <c r="J17"/>
  <c r="H20"/>
  <c r="I6"/>
  <c r="R3"/>
  <c r="H56"/>
  <c r="H54"/>
  <c r="L65"/>
  <c r="J65"/>
  <c r="L63"/>
  <c r="J63"/>
  <c r="L61"/>
  <c r="J61"/>
  <c r="L59"/>
  <c r="J59"/>
  <c r="L57"/>
  <c r="J57"/>
  <c r="L55"/>
  <c r="J55"/>
  <c r="L53"/>
  <c r="J53"/>
  <c r="L51"/>
  <c r="J51"/>
  <c r="L49"/>
  <c r="J49"/>
  <c r="L47"/>
  <c r="J47"/>
  <c r="L45"/>
  <c r="J45"/>
  <c r="L43"/>
  <c r="J43"/>
  <c r="L41"/>
  <c r="J41"/>
  <c r="L39"/>
  <c r="J39"/>
  <c r="L37"/>
  <c r="J37"/>
  <c r="L35"/>
  <c r="J35"/>
  <c r="L33"/>
  <c r="J33"/>
  <c r="L31"/>
  <c r="J31"/>
  <c r="L29"/>
  <c r="J29"/>
  <c r="L75"/>
  <c r="J75"/>
  <c r="L73"/>
  <c r="J73"/>
  <c r="L71"/>
  <c r="J71"/>
  <c r="L69"/>
  <c r="J69"/>
  <c r="L67"/>
  <c r="J67"/>
  <c r="L27"/>
  <c r="J27"/>
  <c r="L25"/>
  <c r="J25"/>
  <c r="L23"/>
  <c r="J23"/>
  <c r="S7"/>
  <c r="C6" s="1"/>
  <c r="S6"/>
  <c r="L19"/>
  <c r="J19"/>
  <c r="H15"/>
  <c r="L20"/>
  <c r="J20"/>
  <c r="H6" s="1"/>
  <c r="Y6" s="1"/>
  <c r="Y7" s="1"/>
  <c r="H55"/>
  <c r="H53"/>
  <c r="Q3"/>
  <c r="H55" i="20"/>
  <c r="R3" i="22"/>
  <c r="L13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108"/>
  <c r="J108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4"/>
  <c r="J84"/>
  <c r="L82"/>
  <c r="J82"/>
  <c r="L81"/>
  <c r="J81"/>
  <c r="L80"/>
  <c r="J80"/>
  <c r="L79"/>
  <c r="J79"/>
  <c r="L78"/>
  <c r="J78"/>
  <c r="L77"/>
  <c r="J77"/>
  <c r="L32"/>
  <c r="J32"/>
  <c r="L83"/>
  <c r="J83"/>
  <c r="L64"/>
  <c r="J64"/>
  <c r="L62"/>
  <c r="J62"/>
  <c r="L60"/>
  <c r="J60"/>
  <c r="L58"/>
  <c r="J58"/>
  <c r="L56"/>
  <c r="J56"/>
  <c r="L54"/>
  <c r="J54"/>
  <c r="L52"/>
  <c r="J52"/>
  <c r="L50"/>
  <c r="J50"/>
  <c r="L48"/>
  <c r="J48"/>
  <c r="L46"/>
  <c r="J46"/>
  <c r="L44"/>
  <c r="J44"/>
  <c r="L42"/>
  <c r="J42"/>
  <c r="L40"/>
  <c r="J40"/>
  <c r="L38"/>
  <c r="J38"/>
  <c r="L36"/>
  <c r="J36"/>
  <c r="L34"/>
  <c r="J34"/>
  <c r="L31"/>
  <c r="J31"/>
  <c r="L29"/>
  <c r="J29"/>
  <c r="L27"/>
  <c r="J27"/>
  <c r="L25"/>
  <c r="J25"/>
  <c r="L23"/>
  <c r="J23"/>
  <c r="S7"/>
  <c r="C6" s="1"/>
  <c r="S6"/>
  <c r="L19"/>
  <c r="J19"/>
  <c r="H15"/>
  <c r="L20"/>
  <c r="J20"/>
  <c r="L75"/>
  <c r="J75"/>
  <c r="L73"/>
  <c r="J73"/>
  <c r="L71"/>
  <c r="J71"/>
  <c r="L69"/>
  <c r="J69"/>
  <c r="L67"/>
  <c r="J67"/>
  <c r="Q3"/>
  <c r="L65"/>
  <c r="J65"/>
  <c r="L63"/>
  <c r="J63"/>
  <c r="L61"/>
  <c r="J61"/>
  <c r="L59"/>
  <c r="J59"/>
  <c r="L57"/>
  <c r="J57"/>
  <c r="L55"/>
  <c r="J55"/>
  <c r="L53"/>
  <c r="J53"/>
  <c r="L51"/>
  <c r="J51"/>
  <c r="L49"/>
  <c r="J49"/>
  <c r="L47"/>
  <c r="J47"/>
  <c r="L45"/>
  <c r="J45"/>
  <c r="L43"/>
  <c r="J43"/>
  <c r="L41"/>
  <c r="J41"/>
  <c r="L39"/>
  <c r="J39"/>
  <c r="L37"/>
  <c r="J37"/>
  <c r="L35"/>
  <c r="J35"/>
  <c r="L33"/>
  <c r="J33"/>
  <c r="L30"/>
  <c r="J30"/>
  <c r="L28"/>
  <c r="J28"/>
  <c r="L26"/>
  <c r="J26"/>
  <c r="T25"/>
  <c r="T6" s="1"/>
  <c r="L24"/>
  <c r="J24"/>
  <c r="L22"/>
  <c r="J22"/>
  <c r="L21"/>
  <c r="J21"/>
  <c r="L18"/>
  <c r="J18"/>
  <c r="L17"/>
  <c r="J17"/>
  <c r="H20"/>
  <c r="I6"/>
  <c r="L76"/>
  <c r="J76"/>
  <c r="L74"/>
  <c r="J74"/>
  <c r="L72"/>
  <c r="J72"/>
  <c r="L70"/>
  <c r="J70"/>
  <c r="L68"/>
  <c r="J68"/>
  <c r="L66"/>
  <c r="J66"/>
  <c r="H56"/>
  <c r="H54"/>
  <c r="R3" i="21"/>
  <c r="Q3" i="11"/>
  <c r="L131" i="2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75"/>
  <c r="J75"/>
  <c r="L73"/>
  <c r="J73"/>
  <c r="L71"/>
  <c r="J71"/>
  <c r="L69"/>
  <c r="J69"/>
  <c r="L67"/>
  <c r="J67"/>
  <c r="L28"/>
  <c r="J28"/>
  <c r="L26"/>
  <c r="J26"/>
  <c r="T25"/>
  <c r="T6" s="1"/>
  <c r="L24"/>
  <c r="J24"/>
  <c r="L22"/>
  <c r="J22"/>
  <c r="L21"/>
  <c r="J21"/>
  <c r="L18"/>
  <c r="J18"/>
  <c r="L17"/>
  <c r="J17"/>
  <c r="H20"/>
  <c r="I6"/>
  <c r="L65"/>
  <c r="J65"/>
  <c r="L63"/>
  <c r="J63"/>
  <c r="L61"/>
  <c r="J61"/>
  <c r="L59"/>
  <c r="J59"/>
  <c r="L57"/>
  <c r="J57"/>
  <c r="L55"/>
  <c r="J55"/>
  <c r="L53"/>
  <c r="J53"/>
  <c r="L51"/>
  <c r="J51"/>
  <c r="L49"/>
  <c r="J49"/>
  <c r="L47"/>
  <c r="J47"/>
  <c r="L45"/>
  <c r="J45"/>
  <c r="L43"/>
  <c r="J43"/>
  <c r="L41"/>
  <c r="J41"/>
  <c r="L39"/>
  <c r="J39"/>
  <c r="L37"/>
  <c r="J37"/>
  <c r="L35"/>
  <c r="J35"/>
  <c r="L33"/>
  <c r="J33"/>
  <c r="L31"/>
  <c r="J31"/>
  <c r="H55"/>
  <c r="H53"/>
  <c r="L108"/>
  <c r="J108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4"/>
  <c r="J84"/>
  <c r="L83"/>
  <c r="J83"/>
  <c r="L82"/>
  <c r="J82"/>
  <c r="L81"/>
  <c r="J81"/>
  <c r="L80"/>
  <c r="J80"/>
  <c r="L79"/>
  <c r="J79"/>
  <c r="L78"/>
  <c r="J78"/>
  <c r="L77"/>
  <c r="J77"/>
  <c r="L29"/>
  <c r="J29"/>
  <c r="L76"/>
  <c r="J76"/>
  <c r="L74"/>
  <c r="J74"/>
  <c r="L72"/>
  <c r="J72"/>
  <c r="L70"/>
  <c r="J70"/>
  <c r="L68"/>
  <c r="J68"/>
  <c r="L66"/>
  <c r="J66"/>
  <c r="L27"/>
  <c r="J27"/>
  <c r="L25"/>
  <c r="J25"/>
  <c r="L23"/>
  <c r="J23"/>
  <c r="S7"/>
  <c r="C6" s="1"/>
  <c r="S6"/>
  <c r="L19"/>
  <c r="J19"/>
  <c r="H15"/>
  <c r="L20"/>
  <c r="J20"/>
  <c r="L64"/>
  <c r="J64"/>
  <c r="L62"/>
  <c r="J62"/>
  <c r="L60"/>
  <c r="J60"/>
  <c r="L58"/>
  <c r="J58"/>
  <c r="L56"/>
  <c r="J56"/>
  <c r="L54"/>
  <c r="J54"/>
  <c r="L52"/>
  <c r="J52"/>
  <c r="L50"/>
  <c r="J50"/>
  <c r="L48"/>
  <c r="J48"/>
  <c r="L46"/>
  <c r="J46"/>
  <c r="L44"/>
  <c r="J44"/>
  <c r="L42"/>
  <c r="J42"/>
  <c r="L40"/>
  <c r="J40"/>
  <c r="L38"/>
  <c r="J38"/>
  <c r="L36"/>
  <c r="J36"/>
  <c r="L34"/>
  <c r="J34"/>
  <c r="L32"/>
  <c r="J32"/>
  <c r="L30"/>
  <c r="J30"/>
  <c r="Q3"/>
  <c r="H56"/>
  <c r="H54"/>
  <c r="H55" i="14"/>
  <c r="H53"/>
  <c r="H54"/>
  <c r="H55" i="18"/>
  <c r="H55" i="19"/>
  <c r="H56"/>
  <c r="T25" i="20"/>
  <c r="T6" s="1"/>
  <c r="L108"/>
  <c r="J108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4"/>
  <c r="J84"/>
  <c r="L83"/>
  <c r="J83"/>
  <c r="L82"/>
  <c r="J82"/>
  <c r="L81"/>
  <c r="J81"/>
  <c r="L80"/>
  <c r="J80"/>
  <c r="L77"/>
  <c r="J77"/>
  <c r="L26"/>
  <c r="J26"/>
  <c r="L22"/>
  <c r="J22"/>
  <c r="L18"/>
  <c r="J18"/>
  <c r="L20"/>
  <c r="J20"/>
  <c r="L68"/>
  <c r="J68"/>
  <c r="L72"/>
  <c r="J72"/>
  <c r="L31"/>
  <c r="J31"/>
  <c r="L35"/>
  <c r="J35"/>
  <c r="L39"/>
  <c r="J39"/>
  <c r="L43"/>
  <c r="J43"/>
  <c r="L47"/>
  <c r="J47"/>
  <c r="L51"/>
  <c r="J51"/>
  <c r="L55"/>
  <c r="J55"/>
  <c r="L59"/>
  <c r="J59"/>
  <c r="L63"/>
  <c r="J63"/>
  <c r="L27"/>
  <c r="J27"/>
  <c r="L23"/>
  <c r="J23"/>
  <c r="L17"/>
  <c r="J17"/>
  <c r="L69"/>
  <c r="J69"/>
  <c r="L73"/>
  <c r="J73"/>
  <c r="L28"/>
  <c r="J28"/>
  <c r="L32"/>
  <c r="J32"/>
  <c r="L36"/>
  <c r="J36"/>
  <c r="L40"/>
  <c r="J40"/>
  <c r="L44"/>
  <c r="J44"/>
  <c r="L48"/>
  <c r="J48"/>
  <c r="L52"/>
  <c r="J52"/>
  <c r="L56"/>
  <c r="J56"/>
  <c r="L60"/>
  <c r="J60"/>
  <c r="L64"/>
  <c r="J64"/>
  <c r="L21"/>
  <c r="J21"/>
  <c r="S7"/>
  <c r="C6" s="1"/>
  <c r="S6"/>
  <c r="H53"/>
  <c r="H54"/>
  <c r="L13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76"/>
  <c r="J76"/>
  <c r="L75"/>
  <c r="J75"/>
  <c r="L79"/>
  <c r="J79"/>
  <c r="L78"/>
  <c r="J78"/>
  <c r="L66"/>
  <c r="J66"/>
  <c r="L70"/>
  <c r="J70"/>
  <c r="L74"/>
  <c r="J74"/>
  <c r="L29"/>
  <c r="J29"/>
  <c r="L33"/>
  <c r="J33"/>
  <c r="L37"/>
  <c r="J37"/>
  <c r="L41"/>
  <c r="J41"/>
  <c r="L45"/>
  <c r="J45"/>
  <c r="L49"/>
  <c r="J49"/>
  <c r="L53"/>
  <c r="J53"/>
  <c r="L57"/>
  <c r="J57"/>
  <c r="L61"/>
  <c r="J61"/>
  <c r="L65"/>
  <c r="J65"/>
  <c r="L25"/>
  <c r="J25"/>
  <c r="L19"/>
  <c r="J19"/>
  <c r="L67"/>
  <c r="J67"/>
  <c r="L71"/>
  <c r="J71"/>
  <c r="L30"/>
  <c r="J30"/>
  <c r="L34"/>
  <c r="J34"/>
  <c r="L38"/>
  <c r="J38"/>
  <c r="L42"/>
  <c r="J42"/>
  <c r="L46"/>
  <c r="J46"/>
  <c r="L50"/>
  <c r="J50"/>
  <c r="L54"/>
  <c r="J54"/>
  <c r="L58"/>
  <c r="J58"/>
  <c r="L62"/>
  <c r="J62"/>
  <c r="H20"/>
  <c r="I6"/>
  <c r="H15"/>
  <c r="L24"/>
  <c r="J24"/>
  <c r="H53" i="18"/>
  <c r="T25" i="19"/>
  <c r="T6" s="1"/>
  <c r="L67"/>
  <c r="J67"/>
  <c r="L71"/>
  <c r="J71"/>
  <c r="L75"/>
  <c r="J75"/>
  <c r="L33"/>
  <c r="J33"/>
  <c r="L37"/>
  <c r="J37"/>
  <c r="L41"/>
  <c r="J41"/>
  <c r="L45"/>
  <c r="J45"/>
  <c r="L49"/>
  <c r="J49"/>
  <c r="L53"/>
  <c r="J53"/>
  <c r="L57"/>
  <c r="J57"/>
  <c r="L61"/>
  <c r="J61"/>
  <c r="L65"/>
  <c r="J65"/>
  <c r="L31"/>
  <c r="J31"/>
  <c r="L27"/>
  <c r="J27"/>
  <c r="L23"/>
  <c r="J23"/>
  <c r="L17"/>
  <c r="J17"/>
  <c r="L68"/>
  <c r="J68"/>
  <c r="L72"/>
  <c r="J72"/>
  <c r="L76"/>
  <c r="J76"/>
  <c r="L34"/>
  <c r="J34"/>
  <c r="L38"/>
  <c r="J38"/>
  <c r="L42"/>
  <c r="J42"/>
  <c r="L46"/>
  <c r="J46"/>
  <c r="L50"/>
  <c r="J50"/>
  <c r="L54"/>
  <c r="J54"/>
  <c r="L58"/>
  <c r="J58"/>
  <c r="L62"/>
  <c r="J62"/>
  <c r="H20"/>
  <c r="I6"/>
  <c r="L30"/>
  <c r="J30"/>
  <c r="L22"/>
  <c r="J22"/>
  <c r="L13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83"/>
  <c r="J83"/>
  <c r="L108"/>
  <c r="J108"/>
  <c r="L69"/>
  <c r="J69"/>
  <c r="L73"/>
  <c r="J73"/>
  <c r="L35"/>
  <c r="J35"/>
  <c r="L39"/>
  <c r="J39"/>
  <c r="L43"/>
  <c r="J43"/>
  <c r="L47"/>
  <c r="J47"/>
  <c r="L51"/>
  <c r="J51"/>
  <c r="L55"/>
  <c r="J55"/>
  <c r="L59"/>
  <c r="J59"/>
  <c r="L63"/>
  <c r="J63"/>
  <c r="L29"/>
  <c r="J29"/>
  <c r="L25"/>
  <c r="J25"/>
  <c r="L19"/>
  <c r="J19"/>
  <c r="L66"/>
  <c r="J66"/>
  <c r="L70"/>
  <c r="J70"/>
  <c r="L74"/>
  <c r="J74"/>
  <c r="L36"/>
  <c r="J36"/>
  <c r="L40"/>
  <c r="J40"/>
  <c r="L44"/>
  <c r="J44"/>
  <c r="L48"/>
  <c r="J48"/>
  <c r="L52"/>
  <c r="J52"/>
  <c r="L56"/>
  <c r="J56"/>
  <c r="L60"/>
  <c r="J60"/>
  <c r="L64"/>
  <c r="J64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4"/>
  <c r="J84"/>
  <c r="L82"/>
  <c r="J82"/>
  <c r="L81"/>
  <c r="J81"/>
  <c r="L80"/>
  <c r="J80"/>
  <c r="L79"/>
  <c r="J79"/>
  <c r="L78"/>
  <c r="J78"/>
  <c r="L77"/>
  <c r="J77"/>
  <c r="L32"/>
  <c r="J32"/>
  <c r="L28"/>
  <c r="J28"/>
  <c r="L24"/>
  <c r="J24"/>
  <c r="L21"/>
  <c r="J21"/>
  <c r="S7"/>
  <c r="C6" s="1"/>
  <c r="S6"/>
  <c r="H15"/>
  <c r="L20"/>
  <c r="J20"/>
  <c r="L26"/>
  <c r="J26"/>
  <c r="L18"/>
  <c r="J18"/>
  <c r="H54"/>
  <c r="Q3"/>
  <c r="H54" i="17"/>
  <c r="H52"/>
  <c r="H54" i="18"/>
  <c r="Q3"/>
  <c r="H20"/>
  <c r="I6"/>
  <c r="T25"/>
  <c r="T6" s="1"/>
  <c r="L84"/>
  <c r="J84"/>
  <c r="L67"/>
  <c r="J67"/>
  <c r="L71"/>
  <c r="J71"/>
  <c r="L75"/>
  <c r="J75"/>
  <c r="L68"/>
  <c r="J68"/>
  <c r="L72"/>
  <c r="J72"/>
  <c r="L76"/>
  <c r="J76"/>
  <c r="L54"/>
  <c r="J54"/>
  <c r="L58"/>
  <c r="J58"/>
  <c r="L62"/>
  <c r="J62"/>
  <c r="L61"/>
  <c r="J61"/>
  <c r="L53"/>
  <c r="J53"/>
  <c r="L49"/>
  <c r="J49"/>
  <c r="L45"/>
  <c r="J45"/>
  <c r="L41"/>
  <c r="J41"/>
  <c r="L37"/>
  <c r="J37"/>
  <c r="L33"/>
  <c r="J33"/>
  <c r="L31"/>
  <c r="J31"/>
  <c r="L27"/>
  <c r="J27"/>
  <c r="L23"/>
  <c r="J23"/>
  <c r="L17"/>
  <c r="J17"/>
  <c r="H56"/>
  <c r="L13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108"/>
  <c r="J108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3"/>
  <c r="J83"/>
  <c r="L82"/>
  <c r="J82"/>
  <c r="L81"/>
  <c r="J81"/>
  <c r="L80"/>
  <c r="J80"/>
  <c r="L79"/>
  <c r="J79"/>
  <c r="L78"/>
  <c r="J78"/>
  <c r="L77"/>
  <c r="J77"/>
  <c r="L30"/>
  <c r="J30"/>
  <c r="L26"/>
  <c r="J26"/>
  <c r="L22"/>
  <c r="J22"/>
  <c r="L18"/>
  <c r="J18"/>
  <c r="L20"/>
  <c r="J20"/>
  <c r="L69"/>
  <c r="J69"/>
  <c r="L73"/>
  <c r="J73"/>
  <c r="L35"/>
  <c r="J35"/>
  <c r="L39"/>
  <c r="J39"/>
  <c r="L43"/>
  <c r="J43"/>
  <c r="L47"/>
  <c r="J47"/>
  <c r="L51"/>
  <c r="J51"/>
  <c r="L55"/>
  <c r="J55"/>
  <c r="L59"/>
  <c r="J59"/>
  <c r="L63"/>
  <c r="J63"/>
  <c r="L29"/>
  <c r="J29"/>
  <c r="L25"/>
  <c r="J25"/>
  <c r="L19"/>
  <c r="J19"/>
  <c r="L66"/>
  <c r="J66"/>
  <c r="L70"/>
  <c r="J70"/>
  <c r="L74"/>
  <c r="J74"/>
  <c r="L36"/>
  <c r="J36"/>
  <c r="L40"/>
  <c r="J40"/>
  <c r="L44"/>
  <c r="J44"/>
  <c r="L48"/>
  <c r="J48"/>
  <c r="L52"/>
  <c r="J52"/>
  <c r="L56"/>
  <c r="J56"/>
  <c r="L60"/>
  <c r="J60"/>
  <c r="L64"/>
  <c r="J64"/>
  <c r="L65"/>
  <c r="J65"/>
  <c r="L57"/>
  <c r="J57"/>
  <c r="L50"/>
  <c r="J50"/>
  <c r="L46"/>
  <c r="J46"/>
  <c r="L42"/>
  <c r="J42"/>
  <c r="L38"/>
  <c r="J38"/>
  <c r="L34"/>
  <c r="J34"/>
  <c r="L32"/>
  <c r="J32"/>
  <c r="L28"/>
  <c r="J28"/>
  <c r="L24"/>
  <c r="J24"/>
  <c r="L21"/>
  <c r="J21"/>
  <c r="S7"/>
  <c r="C6" s="1"/>
  <c r="S6"/>
  <c r="H15"/>
  <c r="D6" s="1"/>
  <c r="L131" i="17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108"/>
  <c r="J108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4"/>
  <c r="J84"/>
  <c r="L83"/>
  <c r="J83"/>
  <c r="L82"/>
  <c r="J82"/>
  <c r="L81"/>
  <c r="J81"/>
  <c r="L80"/>
  <c r="J80"/>
  <c r="L78"/>
  <c r="J78"/>
  <c r="L77"/>
  <c r="J77"/>
  <c r="L25"/>
  <c r="J25"/>
  <c r="L19"/>
  <c r="J19"/>
  <c r="L20"/>
  <c r="J20"/>
  <c r="L68"/>
  <c r="J68"/>
  <c r="L72"/>
  <c r="J72"/>
  <c r="L76"/>
  <c r="J76"/>
  <c r="L29"/>
  <c r="J29"/>
  <c r="L33"/>
  <c r="J33"/>
  <c r="L37"/>
  <c r="J37"/>
  <c r="L41"/>
  <c r="J41"/>
  <c r="L45"/>
  <c r="J45"/>
  <c r="L49"/>
  <c r="J49"/>
  <c r="L53"/>
  <c r="J53"/>
  <c r="L57"/>
  <c r="J57"/>
  <c r="L61"/>
  <c r="J61"/>
  <c r="L65"/>
  <c r="J65"/>
  <c r="L24"/>
  <c r="J24"/>
  <c r="L21"/>
  <c r="J21"/>
  <c r="S7"/>
  <c r="C6" s="1"/>
  <c r="S6"/>
  <c r="H15"/>
  <c r="L63"/>
  <c r="J63"/>
  <c r="L55"/>
  <c r="J55"/>
  <c r="L48"/>
  <c r="J48"/>
  <c r="L44"/>
  <c r="J44"/>
  <c r="L40"/>
  <c r="J40"/>
  <c r="L36"/>
  <c r="J36"/>
  <c r="L32"/>
  <c r="J32"/>
  <c r="L28"/>
  <c r="J28"/>
  <c r="L26"/>
  <c r="J26"/>
  <c r="L22"/>
  <c r="J22"/>
  <c r="T25"/>
  <c r="T6" s="1"/>
  <c r="H20"/>
  <c r="I6"/>
  <c r="L69"/>
  <c r="J69"/>
  <c r="L73"/>
  <c r="J73"/>
  <c r="L30"/>
  <c r="J30"/>
  <c r="L34"/>
  <c r="J34"/>
  <c r="L38"/>
  <c r="J38"/>
  <c r="L42"/>
  <c r="J42"/>
  <c r="L46"/>
  <c r="J46"/>
  <c r="L50"/>
  <c r="J50"/>
  <c r="L54"/>
  <c r="J54"/>
  <c r="L58"/>
  <c r="J58"/>
  <c r="L62"/>
  <c r="J62"/>
  <c r="L79"/>
  <c r="J79"/>
  <c r="L66"/>
  <c r="J66"/>
  <c r="L70"/>
  <c r="J70"/>
  <c r="L74"/>
  <c r="J74"/>
  <c r="L67"/>
  <c r="J67"/>
  <c r="L71"/>
  <c r="J71"/>
  <c r="L75"/>
  <c r="J75"/>
  <c r="L52"/>
  <c r="J52"/>
  <c r="L56"/>
  <c r="J56"/>
  <c r="L60"/>
  <c r="J60"/>
  <c r="L64"/>
  <c r="J64"/>
  <c r="L59"/>
  <c r="J59"/>
  <c r="L51"/>
  <c r="J51"/>
  <c r="L47"/>
  <c r="J47"/>
  <c r="L43"/>
  <c r="J43"/>
  <c r="L39"/>
  <c r="J39"/>
  <c r="L35"/>
  <c r="J35"/>
  <c r="L31"/>
  <c r="J31"/>
  <c r="L27"/>
  <c r="J27"/>
  <c r="L23"/>
  <c r="J23"/>
  <c r="L18"/>
  <c r="J18"/>
  <c r="L17"/>
  <c r="J17"/>
  <c r="H53"/>
  <c r="H55"/>
  <c r="Q3"/>
  <c r="H55" i="15"/>
  <c r="H53"/>
  <c r="R3" i="16"/>
  <c r="L83"/>
  <c r="J83"/>
  <c r="L82"/>
  <c r="J82"/>
  <c r="L81"/>
  <c r="J81"/>
  <c r="L80"/>
  <c r="J80"/>
  <c r="L79"/>
  <c r="J79"/>
  <c r="L78"/>
  <c r="J78"/>
  <c r="L77"/>
  <c r="J77"/>
  <c r="L32"/>
  <c r="J32"/>
  <c r="L75"/>
  <c r="J75"/>
  <c r="L73"/>
  <c r="J73"/>
  <c r="L71"/>
  <c r="J71"/>
  <c r="L69"/>
  <c r="J69"/>
  <c r="L67"/>
  <c r="J67"/>
  <c r="L31"/>
  <c r="J31"/>
  <c r="L29"/>
  <c r="J29"/>
  <c r="L27"/>
  <c r="J27"/>
  <c r="L25"/>
  <c r="J25"/>
  <c r="L23"/>
  <c r="J23"/>
  <c r="S7"/>
  <c r="C6" s="1"/>
  <c r="S6"/>
  <c r="L19"/>
  <c r="J19"/>
  <c r="H15"/>
  <c r="L20"/>
  <c r="J20"/>
  <c r="L64"/>
  <c r="J64"/>
  <c r="L62"/>
  <c r="J62"/>
  <c r="L60"/>
  <c r="J60"/>
  <c r="L58"/>
  <c r="J58"/>
  <c r="L56"/>
  <c r="J56"/>
  <c r="L54"/>
  <c r="J54"/>
  <c r="L52"/>
  <c r="J52"/>
  <c r="L50"/>
  <c r="J50"/>
  <c r="L48"/>
  <c r="J48"/>
  <c r="L46"/>
  <c r="J46"/>
  <c r="L44"/>
  <c r="J44"/>
  <c r="L42"/>
  <c r="J42"/>
  <c r="L40"/>
  <c r="J40"/>
  <c r="L38"/>
  <c r="J38"/>
  <c r="L36"/>
  <c r="J36"/>
  <c r="L34"/>
  <c r="J34"/>
  <c r="Q3"/>
  <c r="H56"/>
  <c r="H54"/>
  <c r="L13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108"/>
  <c r="J108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4"/>
  <c r="J84"/>
  <c r="L76"/>
  <c r="J76"/>
  <c r="L74"/>
  <c r="J74"/>
  <c r="L72"/>
  <c r="J72"/>
  <c r="L70"/>
  <c r="J70"/>
  <c r="L68"/>
  <c r="J68"/>
  <c r="L66"/>
  <c r="J66"/>
  <c r="L30"/>
  <c r="J30"/>
  <c r="L28"/>
  <c r="J28"/>
  <c r="L26"/>
  <c r="J26"/>
  <c r="T25"/>
  <c r="T6" s="1"/>
  <c r="L24"/>
  <c r="J24"/>
  <c r="L22"/>
  <c r="J22"/>
  <c r="L21"/>
  <c r="J21"/>
  <c r="L18"/>
  <c r="J18"/>
  <c r="L17"/>
  <c r="J17"/>
  <c r="H20"/>
  <c r="I6"/>
  <c r="L65"/>
  <c r="J65"/>
  <c r="L63"/>
  <c r="J63"/>
  <c r="L61"/>
  <c r="J61"/>
  <c r="L59"/>
  <c r="J59"/>
  <c r="L57"/>
  <c r="J57"/>
  <c r="L55"/>
  <c r="J55"/>
  <c r="L53"/>
  <c r="J53"/>
  <c r="L51"/>
  <c r="J51"/>
  <c r="L49"/>
  <c r="J49"/>
  <c r="L47"/>
  <c r="J47"/>
  <c r="L45"/>
  <c r="J45"/>
  <c r="L43"/>
  <c r="J43"/>
  <c r="L41"/>
  <c r="J41"/>
  <c r="L39"/>
  <c r="J39"/>
  <c r="L37"/>
  <c r="J37"/>
  <c r="L35"/>
  <c r="J35"/>
  <c r="L33"/>
  <c r="J33"/>
  <c r="H55"/>
  <c r="H53"/>
  <c r="R3" i="15"/>
  <c r="L83"/>
  <c r="J83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32"/>
  <c r="J32"/>
  <c r="L13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75"/>
  <c r="J75"/>
  <c r="L73"/>
  <c r="J73"/>
  <c r="L71"/>
  <c r="J71"/>
  <c r="L69"/>
  <c r="J69"/>
  <c r="L67"/>
  <c r="J67"/>
  <c r="L82"/>
  <c r="J82"/>
  <c r="L80"/>
  <c r="J80"/>
  <c r="L78"/>
  <c r="J78"/>
  <c r="L65"/>
  <c r="J65"/>
  <c r="L63"/>
  <c r="J63"/>
  <c r="L61"/>
  <c r="J61"/>
  <c r="L59"/>
  <c r="J59"/>
  <c r="L57"/>
  <c r="J57"/>
  <c r="L55"/>
  <c r="J55"/>
  <c r="L53"/>
  <c r="J53"/>
  <c r="L51"/>
  <c r="J51"/>
  <c r="L49"/>
  <c r="J49"/>
  <c r="L47"/>
  <c r="J47"/>
  <c r="L45"/>
  <c r="J45"/>
  <c r="L43"/>
  <c r="J43"/>
  <c r="L41"/>
  <c r="J41"/>
  <c r="L39"/>
  <c r="J39"/>
  <c r="L37"/>
  <c r="J37"/>
  <c r="L35"/>
  <c r="J35"/>
  <c r="L33"/>
  <c r="J33"/>
  <c r="L30"/>
  <c r="J30"/>
  <c r="L28"/>
  <c r="J28"/>
  <c r="L26"/>
  <c r="J26"/>
  <c r="T25"/>
  <c r="T6" s="1"/>
  <c r="L24"/>
  <c r="J24"/>
  <c r="L22"/>
  <c r="J22"/>
  <c r="L21"/>
  <c r="J21"/>
  <c r="L18"/>
  <c r="J18"/>
  <c r="L17"/>
  <c r="J17"/>
  <c r="H20"/>
  <c r="I6"/>
  <c r="H56"/>
  <c r="H54"/>
  <c r="L76"/>
  <c r="J76"/>
  <c r="L74"/>
  <c r="J74"/>
  <c r="L72"/>
  <c r="J72"/>
  <c r="L70"/>
  <c r="J70"/>
  <c r="L68"/>
  <c r="J68"/>
  <c r="L66"/>
  <c r="J66"/>
  <c r="L81"/>
  <c r="J81"/>
  <c r="L79"/>
  <c r="J79"/>
  <c r="L77"/>
  <c r="J77"/>
  <c r="L64"/>
  <c r="J64"/>
  <c r="L62"/>
  <c r="J62"/>
  <c r="L60"/>
  <c r="J60"/>
  <c r="L58"/>
  <c r="J58"/>
  <c r="L56"/>
  <c r="J56"/>
  <c r="L54"/>
  <c r="J54"/>
  <c r="L52"/>
  <c r="J52"/>
  <c r="L50"/>
  <c r="J50"/>
  <c r="L48"/>
  <c r="J48"/>
  <c r="L46"/>
  <c r="J46"/>
  <c r="L44"/>
  <c r="J44"/>
  <c r="L42"/>
  <c r="J42"/>
  <c r="L40"/>
  <c r="J40"/>
  <c r="L38"/>
  <c r="J38"/>
  <c r="L36"/>
  <c r="J36"/>
  <c r="L34"/>
  <c r="J34"/>
  <c r="L31"/>
  <c r="J31"/>
  <c r="L29"/>
  <c r="J29"/>
  <c r="L27"/>
  <c r="J27"/>
  <c r="L25"/>
  <c r="J25"/>
  <c r="L23"/>
  <c r="J23"/>
  <c r="S7"/>
  <c r="C6" s="1"/>
  <c r="S6"/>
  <c r="L19"/>
  <c r="J19"/>
  <c r="H15"/>
  <c r="D6"/>
  <c r="L20"/>
  <c r="J20"/>
  <c r="H6" s="1"/>
  <c r="Y6" s="1"/>
  <c r="Y7" s="1"/>
  <c r="Q3"/>
  <c r="H53" i="12"/>
  <c r="H54"/>
  <c r="Q3" i="13"/>
  <c r="L107" i="14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4"/>
  <c r="J84"/>
  <c r="L83"/>
  <c r="J83"/>
  <c r="L82"/>
  <c r="J82"/>
  <c r="L81"/>
  <c r="J81"/>
  <c r="L80"/>
  <c r="J80"/>
  <c r="L79"/>
  <c r="J79"/>
  <c r="L78"/>
  <c r="J78"/>
  <c r="L77"/>
  <c r="J77"/>
  <c r="L32"/>
  <c r="J32"/>
  <c r="L28"/>
  <c r="J28"/>
  <c r="L24"/>
  <c r="J24"/>
  <c r="L21"/>
  <c r="J21"/>
  <c r="S7"/>
  <c r="C6" s="1"/>
  <c r="S6"/>
  <c r="H15"/>
  <c r="L39"/>
  <c r="J39"/>
  <c r="L20"/>
  <c r="J20"/>
  <c r="L29"/>
  <c r="J29"/>
  <c r="L25"/>
  <c r="J25"/>
  <c r="L19"/>
  <c r="J19"/>
  <c r="H56"/>
  <c r="Q3"/>
  <c r="L13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108"/>
  <c r="J108"/>
  <c r="L69"/>
  <c r="J69"/>
  <c r="L73"/>
  <c r="J73"/>
  <c r="L43"/>
  <c r="J43"/>
  <c r="L47"/>
  <c r="J47"/>
  <c r="L51"/>
  <c r="J51"/>
  <c r="L55"/>
  <c r="J55"/>
  <c r="L59"/>
  <c r="J59"/>
  <c r="L63"/>
  <c r="J63"/>
  <c r="L66"/>
  <c r="J66"/>
  <c r="L70"/>
  <c r="J70"/>
  <c r="L74"/>
  <c r="J74"/>
  <c r="L36"/>
  <c r="J36"/>
  <c r="L40"/>
  <c r="J40"/>
  <c r="L44"/>
  <c r="J44"/>
  <c r="L48"/>
  <c r="J48"/>
  <c r="L52"/>
  <c r="J52"/>
  <c r="L56"/>
  <c r="J56"/>
  <c r="L60"/>
  <c r="J60"/>
  <c r="L64"/>
  <c r="J64"/>
  <c r="L67"/>
  <c r="J67"/>
  <c r="L71"/>
  <c r="J71"/>
  <c r="L75"/>
  <c r="J75"/>
  <c r="L33"/>
  <c r="J33"/>
  <c r="L37"/>
  <c r="J37"/>
  <c r="L41"/>
  <c r="J41"/>
  <c r="L45"/>
  <c r="J45"/>
  <c r="L49"/>
  <c r="J49"/>
  <c r="L53"/>
  <c r="J53"/>
  <c r="L57"/>
  <c r="J57"/>
  <c r="L61"/>
  <c r="J61"/>
  <c r="L65"/>
  <c r="J65"/>
  <c r="L31"/>
  <c r="J31"/>
  <c r="L27"/>
  <c r="J27"/>
  <c r="L23"/>
  <c r="J23"/>
  <c r="L17"/>
  <c r="J17"/>
  <c r="L68"/>
  <c r="J68"/>
  <c r="L72"/>
  <c r="J72"/>
  <c r="L76"/>
  <c r="J76"/>
  <c r="L34"/>
  <c r="J34"/>
  <c r="L38"/>
  <c r="J38"/>
  <c r="L42"/>
  <c r="J42"/>
  <c r="L46"/>
  <c r="J46"/>
  <c r="L50"/>
  <c r="J50"/>
  <c r="L54"/>
  <c r="J54"/>
  <c r="L58"/>
  <c r="J58"/>
  <c r="L62"/>
  <c r="J62"/>
  <c r="L35"/>
  <c r="J35"/>
  <c r="H20"/>
  <c r="I6"/>
  <c r="L30"/>
  <c r="J30"/>
  <c r="L26"/>
  <c r="J26"/>
  <c r="T25"/>
  <c r="T6" s="1"/>
  <c r="L22"/>
  <c r="J22"/>
  <c r="L18"/>
  <c r="J18"/>
  <c r="O6" s="1"/>
  <c r="Q3" i="12"/>
  <c r="L131" i="13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108"/>
  <c r="J108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4"/>
  <c r="J84"/>
  <c r="L83"/>
  <c r="J83"/>
  <c r="L82"/>
  <c r="J82"/>
  <c r="L81"/>
  <c r="J81"/>
  <c r="L80"/>
  <c r="J80"/>
  <c r="L78"/>
  <c r="J78"/>
  <c r="L77"/>
  <c r="J77"/>
  <c r="L28"/>
  <c r="J28"/>
  <c r="L26"/>
  <c r="J26"/>
  <c r="L22"/>
  <c r="J22"/>
  <c r="L18"/>
  <c r="J18"/>
  <c r="L20"/>
  <c r="J20"/>
  <c r="L32"/>
  <c r="J32"/>
  <c r="L36"/>
  <c r="J36"/>
  <c r="L40"/>
  <c r="J40"/>
  <c r="L44"/>
  <c r="J44"/>
  <c r="L48"/>
  <c r="J48"/>
  <c r="L52"/>
  <c r="J52"/>
  <c r="L56"/>
  <c r="J56"/>
  <c r="L60"/>
  <c r="J60"/>
  <c r="L64"/>
  <c r="J64"/>
  <c r="L66"/>
  <c r="J66"/>
  <c r="L70"/>
  <c r="J70"/>
  <c r="L74"/>
  <c r="J74"/>
  <c r="L27"/>
  <c r="J27"/>
  <c r="L23"/>
  <c r="J23"/>
  <c r="L17"/>
  <c r="J17"/>
  <c r="L31"/>
  <c r="J31"/>
  <c r="L35"/>
  <c r="J35"/>
  <c r="L39"/>
  <c r="J39"/>
  <c r="L43"/>
  <c r="J43"/>
  <c r="L47"/>
  <c r="J47"/>
  <c r="L51"/>
  <c r="J51"/>
  <c r="L55"/>
  <c r="J55"/>
  <c r="L59"/>
  <c r="J59"/>
  <c r="L63"/>
  <c r="J63"/>
  <c r="L69"/>
  <c r="J69"/>
  <c r="L73"/>
  <c r="J73"/>
  <c r="L79"/>
  <c r="J79"/>
  <c r="L62"/>
  <c r="J62"/>
  <c r="L45"/>
  <c r="J45"/>
  <c r="L49"/>
  <c r="J49"/>
  <c r="L53"/>
  <c r="J53"/>
  <c r="L57"/>
  <c r="J57"/>
  <c r="L61"/>
  <c r="J61"/>
  <c r="L65"/>
  <c r="J65"/>
  <c r="L54"/>
  <c r="J54"/>
  <c r="L46"/>
  <c r="J46"/>
  <c r="L41"/>
  <c r="J41"/>
  <c r="L37"/>
  <c r="J37"/>
  <c r="L33"/>
  <c r="J33"/>
  <c r="L29"/>
  <c r="J29"/>
  <c r="L75"/>
  <c r="J75"/>
  <c r="L71"/>
  <c r="J71"/>
  <c r="L67"/>
  <c r="J67"/>
  <c r="T25"/>
  <c r="T6" s="1"/>
  <c r="L24"/>
  <c r="J24"/>
  <c r="H56"/>
  <c r="H55"/>
  <c r="H53"/>
  <c r="H54"/>
  <c r="H20"/>
  <c r="I6"/>
  <c r="H15"/>
  <c r="L58"/>
  <c r="J58"/>
  <c r="L50"/>
  <c r="J50"/>
  <c r="L42"/>
  <c r="J42"/>
  <c r="L38"/>
  <c r="J38"/>
  <c r="L34"/>
  <c r="J34"/>
  <c r="L30"/>
  <c r="J30"/>
  <c r="L76"/>
  <c r="J76"/>
  <c r="L72"/>
  <c r="J72"/>
  <c r="L68"/>
  <c r="J68"/>
  <c r="L25"/>
  <c r="J25"/>
  <c r="L21"/>
  <c r="J21"/>
  <c r="S7"/>
  <c r="C6" s="1"/>
  <c r="S6"/>
  <c r="L19"/>
  <c r="J19"/>
  <c r="T25" i="12"/>
  <c r="T6" s="1"/>
  <c r="H20"/>
  <c r="I6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4"/>
  <c r="J84"/>
  <c r="L83"/>
  <c r="J83"/>
  <c r="L67"/>
  <c r="J67"/>
  <c r="L71"/>
  <c r="J71"/>
  <c r="L75"/>
  <c r="J75"/>
  <c r="L45"/>
  <c r="J45"/>
  <c r="L49"/>
  <c r="J49"/>
  <c r="L53"/>
  <c r="J53"/>
  <c r="L57"/>
  <c r="J57"/>
  <c r="L61"/>
  <c r="J61"/>
  <c r="L65"/>
  <c r="J65"/>
  <c r="L32"/>
  <c r="J32"/>
  <c r="L68"/>
  <c r="J68"/>
  <c r="L72"/>
  <c r="J72"/>
  <c r="L76"/>
  <c r="J76"/>
  <c r="L34"/>
  <c r="J34"/>
  <c r="L38"/>
  <c r="J38"/>
  <c r="L42"/>
  <c r="J42"/>
  <c r="L46"/>
  <c r="J46"/>
  <c r="L50"/>
  <c r="J50"/>
  <c r="L54"/>
  <c r="J54"/>
  <c r="L58"/>
  <c r="J58"/>
  <c r="L62"/>
  <c r="J62"/>
  <c r="L41"/>
  <c r="J41"/>
  <c r="L33"/>
  <c r="J33"/>
  <c r="L28"/>
  <c r="J28"/>
  <c r="L24"/>
  <c r="J24"/>
  <c r="L21"/>
  <c r="J21"/>
  <c r="S7"/>
  <c r="C6" s="1"/>
  <c r="S6"/>
  <c r="H15"/>
  <c r="H55"/>
  <c r="H52"/>
  <c r="L13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82"/>
  <c r="J82"/>
  <c r="L81"/>
  <c r="J81"/>
  <c r="L80"/>
  <c r="J80"/>
  <c r="L79"/>
  <c r="J79"/>
  <c r="L78"/>
  <c r="J78"/>
  <c r="L77"/>
  <c r="J77"/>
  <c r="L108"/>
  <c r="J108"/>
  <c r="L29"/>
  <c r="J29"/>
  <c r="L25"/>
  <c r="J25"/>
  <c r="L19"/>
  <c r="J19"/>
  <c r="L20"/>
  <c r="J20"/>
  <c r="L69"/>
  <c r="J69"/>
  <c r="L73"/>
  <c r="J73"/>
  <c r="L35"/>
  <c r="J35"/>
  <c r="L39"/>
  <c r="J39"/>
  <c r="L43"/>
  <c r="J43"/>
  <c r="L47"/>
  <c r="J47"/>
  <c r="L51"/>
  <c r="J51"/>
  <c r="L55"/>
  <c r="J55"/>
  <c r="L59"/>
  <c r="J59"/>
  <c r="L63"/>
  <c r="J63"/>
  <c r="L30"/>
  <c r="J30"/>
  <c r="L26"/>
  <c r="J26"/>
  <c r="L22"/>
  <c r="J22"/>
  <c r="L18"/>
  <c r="J18"/>
  <c r="L66"/>
  <c r="J66"/>
  <c r="L70"/>
  <c r="J70"/>
  <c r="L74"/>
  <c r="J74"/>
  <c r="L36"/>
  <c r="J36"/>
  <c r="L40"/>
  <c r="J40"/>
  <c r="L44"/>
  <c r="J44"/>
  <c r="L48"/>
  <c r="J48"/>
  <c r="L52"/>
  <c r="J52"/>
  <c r="L56"/>
  <c r="J56"/>
  <c r="L60"/>
  <c r="J60"/>
  <c r="L64"/>
  <c r="J64"/>
  <c r="L37"/>
  <c r="J37"/>
  <c r="L31"/>
  <c r="J31"/>
  <c r="L27"/>
  <c r="J27"/>
  <c r="L23"/>
  <c r="J23"/>
  <c r="L17"/>
  <c r="J17"/>
  <c r="O6"/>
  <c r="H20" i="11"/>
  <c r="I6"/>
  <c r="H15"/>
  <c r="L83"/>
  <c r="J83"/>
  <c r="L82"/>
  <c r="J82"/>
  <c r="L81"/>
  <c r="J81"/>
  <c r="L80"/>
  <c r="J80"/>
  <c r="L79"/>
  <c r="J79"/>
  <c r="L78"/>
  <c r="J78"/>
  <c r="L77"/>
  <c r="J77"/>
  <c r="L34"/>
  <c r="J34"/>
  <c r="L38"/>
  <c r="J38"/>
  <c r="L42"/>
  <c r="J42"/>
  <c r="L46"/>
  <c r="J46"/>
  <c r="L50"/>
  <c r="J50"/>
  <c r="L54"/>
  <c r="J54"/>
  <c r="L58"/>
  <c r="J58"/>
  <c r="L62"/>
  <c r="J62"/>
  <c r="L69"/>
  <c r="J69"/>
  <c r="L73"/>
  <c r="J73"/>
  <c r="L29"/>
  <c r="J29"/>
  <c r="L25"/>
  <c r="J25"/>
  <c r="L19"/>
  <c r="J19"/>
  <c r="L33"/>
  <c r="J33"/>
  <c r="L37"/>
  <c r="J37"/>
  <c r="L41"/>
  <c r="J41"/>
  <c r="L45"/>
  <c r="J45"/>
  <c r="L49"/>
  <c r="J49"/>
  <c r="L53"/>
  <c r="J53"/>
  <c r="L57"/>
  <c r="J57"/>
  <c r="L61"/>
  <c r="J61"/>
  <c r="L65"/>
  <c r="J65"/>
  <c r="L66"/>
  <c r="J66"/>
  <c r="L70"/>
  <c r="J70"/>
  <c r="L74"/>
  <c r="J74"/>
  <c r="L28"/>
  <c r="J28"/>
  <c r="L21"/>
  <c r="J21"/>
  <c r="S7"/>
  <c r="C6" s="1"/>
  <c r="S6"/>
  <c r="H54"/>
  <c r="H53"/>
  <c r="L13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108"/>
  <c r="J108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4"/>
  <c r="J84"/>
  <c r="L30"/>
  <c r="J30"/>
  <c r="L26"/>
  <c r="J26"/>
  <c r="L22"/>
  <c r="J22"/>
  <c r="L18"/>
  <c r="J18"/>
  <c r="L20"/>
  <c r="J20"/>
  <c r="L36"/>
  <c r="J36"/>
  <c r="L40"/>
  <c r="J40"/>
  <c r="L44"/>
  <c r="J44"/>
  <c r="L48"/>
  <c r="J48"/>
  <c r="L52"/>
  <c r="J52"/>
  <c r="L56"/>
  <c r="J56"/>
  <c r="L60"/>
  <c r="J60"/>
  <c r="L64"/>
  <c r="J64"/>
  <c r="L67"/>
  <c r="J67"/>
  <c r="L71"/>
  <c r="J71"/>
  <c r="L75"/>
  <c r="J75"/>
  <c r="L31"/>
  <c r="J31"/>
  <c r="L27"/>
  <c r="J27"/>
  <c r="L23"/>
  <c r="J23"/>
  <c r="L17"/>
  <c r="J17"/>
  <c r="L35"/>
  <c r="J35"/>
  <c r="L39"/>
  <c r="J39"/>
  <c r="L43"/>
  <c r="J43"/>
  <c r="L47"/>
  <c r="J47"/>
  <c r="L51"/>
  <c r="J51"/>
  <c r="L55"/>
  <c r="J55"/>
  <c r="L59"/>
  <c r="J59"/>
  <c r="L63"/>
  <c r="J63"/>
  <c r="L68"/>
  <c r="J68"/>
  <c r="L72"/>
  <c r="J72"/>
  <c r="L76"/>
  <c r="J76"/>
  <c r="T25"/>
  <c r="T6" s="1"/>
  <c r="L32"/>
  <c r="J32"/>
  <c r="L24"/>
  <c r="J24"/>
  <c r="O6" s="1"/>
  <c r="H56"/>
  <c r="H55"/>
  <c r="R3" i="10"/>
  <c r="H56"/>
  <c r="H54"/>
  <c r="L13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84"/>
  <c r="J84"/>
  <c r="L82"/>
  <c r="J82"/>
  <c r="L81"/>
  <c r="J81"/>
  <c r="L80"/>
  <c r="J80"/>
  <c r="L79"/>
  <c r="J79"/>
  <c r="L78"/>
  <c r="J78"/>
  <c r="L77"/>
  <c r="J77"/>
  <c r="L32"/>
  <c r="J32"/>
  <c r="L64"/>
  <c r="J64"/>
  <c r="L62"/>
  <c r="J62"/>
  <c r="L60"/>
  <c r="J60"/>
  <c r="L58"/>
  <c r="J58"/>
  <c r="L56"/>
  <c r="J56"/>
  <c r="L54"/>
  <c r="J54"/>
  <c r="L52"/>
  <c r="J52"/>
  <c r="L50"/>
  <c r="J50"/>
  <c r="L48"/>
  <c r="J48"/>
  <c r="L46"/>
  <c r="J46"/>
  <c r="L44"/>
  <c r="J44"/>
  <c r="L42"/>
  <c r="J42"/>
  <c r="L40"/>
  <c r="J40"/>
  <c r="L38"/>
  <c r="J38"/>
  <c r="L36"/>
  <c r="J36"/>
  <c r="L34"/>
  <c r="J34"/>
  <c r="L31"/>
  <c r="J31"/>
  <c r="L29"/>
  <c r="J29"/>
  <c r="L27"/>
  <c r="J27"/>
  <c r="L25"/>
  <c r="J25"/>
  <c r="L23"/>
  <c r="J23"/>
  <c r="S7"/>
  <c r="C6" s="1"/>
  <c r="S6"/>
  <c r="L19"/>
  <c r="J19"/>
  <c r="H15"/>
  <c r="L20"/>
  <c r="J20"/>
  <c r="L75"/>
  <c r="J75"/>
  <c r="L73"/>
  <c r="J73"/>
  <c r="L71"/>
  <c r="J71"/>
  <c r="L69"/>
  <c r="J69"/>
  <c r="L67"/>
  <c r="J67"/>
  <c r="H55"/>
  <c r="H53"/>
  <c r="Q3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65"/>
  <c r="J65"/>
  <c r="L63"/>
  <c r="J63"/>
  <c r="L61"/>
  <c r="J61"/>
  <c r="L59"/>
  <c r="J59"/>
  <c r="L57"/>
  <c r="J57"/>
  <c r="L55"/>
  <c r="J55"/>
  <c r="L53"/>
  <c r="J53"/>
  <c r="L51"/>
  <c r="J51"/>
  <c r="L49"/>
  <c r="J49"/>
  <c r="L47"/>
  <c r="J47"/>
  <c r="L45"/>
  <c r="J45"/>
  <c r="L43"/>
  <c r="J43"/>
  <c r="L41"/>
  <c r="J41"/>
  <c r="L39"/>
  <c r="J39"/>
  <c r="L37"/>
  <c r="J37"/>
  <c r="L35"/>
  <c r="J35"/>
  <c r="L33"/>
  <c r="J33"/>
  <c r="L30"/>
  <c r="J30"/>
  <c r="L28"/>
  <c r="J28"/>
  <c r="L26"/>
  <c r="J26"/>
  <c r="T25"/>
  <c r="T6" s="1"/>
  <c r="L24"/>
  <c r="J24"/>
  <c r="L22"/>
  <c r="J22"/>
  <c r="L21"/>
  <c r="J21"/>
  <c r="L18"/>
  <c r="J18"/>
  <c r="L17"/>
  <c r="J17"/>
  <c r="H20"/>
  <c r="I6"/>
  <c r="L76"/>
  <c r="J76"/>
  <c r="L74"/>
  <c r="J74"/>
  <c r="L72"/>
  <c r="J72"/>
  <c r="L70"/>
  <c r="J70"/>
  <c r="L68"/>
  <c r="J68"/>
  <c r="L66"/>
  <c r="J66"/>
  <c r="R3" i="9"/>
  <c r="L75"/>
  <c r="J75"/>
  <c r="L73"/>
  <c r="J73"/>
  <c r="L71"/>
  <c r="J71"/>
  <c r="L69"/>
  <c r="J69"/>
  <c r="L67"/>
  <c r="J67"/>
  <c r="L27"/>
  <c r="J27"/>
  <c r="L25"/>
  <c r="J25"/>
  <c r="L23"/>
  <c r="J23"/>
  <c r="S7"/>
  <c r="C6" s="1"/>
  <c r="S6"/>
  <c r="L19"/>
  <c r="J19"/>
  <c r="H15"/>
  <c r="L20"/>
  <c r="J20"/>
  <c r="L64"/>
  <c r="J64"/>
  <c r="L62"/>
  <c r="J62"/>
  <c r="L60"/>
  <c r="J60"/>
  <c r="L58"/>
  <c r="J58"/>
  <c r="L56"/>
  <c r="J56"/>
  <c r="L54"/>
  <c r="J54"/>
  <c r="L52"/>
  <c r="J52"/>
  <c r="L50"/>
  <c r="J50"/>
  <c r="L48"/>
  <c r="J48"/>
  <c r="L46"/>
  <c r="J46"/>
  <c r="L44"/>
  <c r="J44"/>
  <c r="L42"/>
  <c r="J42"/>
  <c r="L40"/>
  <c r="J40"/>
  <c r="L38"/>
  <c r="J38"/>
  <c r="L36"/>
  <c r="J36"/>
  <c r="L34"/>
  <c r="J34"/>
  <c r="L32"/>
  <c r="J32"/>
  <c r="L30"/>
  <c r="J30"/>
  <c r="Q3"/>
  <c r="H56"/>
  <c r="H54"/>
  <c r="L13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108"/>
  <c r="J108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4"/>
  <c r="J84"/>
  <c r="L83"/>
  <c r="J83"/>
  <c r="L82"/>
  <c r="J82"/>
  <c r="L81"/>
  <c r="J81"/>
  <c r="L80"/>
  <c r="J80"/>
  <c r="L79"/>
  <c r="J79"/>
  <c r="L78"/>
  <c r="J78"/>
  <c r="L77"/>
  <c r="J77"/>
  <c r="L28"/>
  <c r="J28"/>
  <c r="L76"/>
  <c r="J76"/>
  <c r="L74"/>
  <c r="J74"/>
  <c r="L72"/>
  <c r="J72"/>
  <c r="L70"/>
  <c r="J70"/>
  <c r="L68"/>
  <c r="J68"/>
  <c r="L66"/>
  <c r="J66"/>
  <c r="L26"/>
  <c r="J26"/>
  <c r="T25"/>
  <c r="T6" s="1"/>
  <c r="L24"/>
  <c r="J24"/>
  <c r="L22"/>
  <c r="J22"/>
  <c r="L21"/>
  <c r="J21"/>
  <c r="L18"/>
  <c r="J18"/>
  <c r="L17"/>
  <c r="J17"/>
  <c r="H20"/>
  <c r="I6"/>
  <c r="L65"/>
  <c r="J65"/>
  <c r="L63"/>
  <c r="J63"/>
  <c r="L61"/>
  <c r="J61"/>
  <c r="L59"/>
  <c r="J59"/>
  <c r="L57"/>
  <c r="J57"/>
  <c r="L55"/>
  <c r="J55"/>
  <c r="L53"/>
  <c r="J53"/>
  <c r="L51"/>
  <c r="J51"/>
  <c r="L49"/>
  <c r="J49"/>
  <c r="L47"/>
  <c r="J47"/>
  <c r="L45"/>
  <c r="J45"/>
  <c r="L43"/>
  <c r="J43"/>
  <c r="L41"/>
  <c r="J41"/>
  <c r="L39"/>
  <c r="J39"/>
  <c r="L37"/>
  <c r="J37"/>
  <c r="L35"/>
  <c r="J35"/>
  <c r="L33"/>
  <c r="J33"/>
  <c r="L31"/>
  <c r="J31"/>
  <c r="L29"/>
  <c r="J29"/>
  <c r="H55"/>
  <c r="H53"/>
  <c r="L107" i="8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4"/>
  <c r="J84"/>
  <c r="L32"/>
  <c r="J32"/>
  <c r="L13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83"/>
  <c r="J83"/>
  <c r="L82"/>
  <c r="J82"/>
  <c r="L81"/>
  <c r="J81"/>
  <c r="L80"/>
  <c r="J80"/>
  <c r="L79"/>
  <c r="J79"/>
  <c r="L78"/>
  <c r="J78"/>
  <c r="L77"/>
  <c r="J77"/>
  <c r="L64"/>
  <c r="J64"/>
  <c r="L62"/>
  <c r="J62"/>
  <c r="L60"/>
  <c r="J60"/>
  <c r="L58"/>
  <c r="J58"/>
  <c r="L56"/>
  <c r="J56"/>
  <c r="L54"/>
  <c r="J54"/>
  <c r="L52"/>
  <c r="J52"/>
  <c r="L50"/>
  <c r="J50"/>
  <c r="L48"/>
  <c r="J48"/>
  <c r="L46"/>
  <c r="J46"/>
  <c r="L44"/>
  <c r="J44"/>
  <c r="L42"/>
  <c r="J42"/>
  <c r="L40"/>
  <c r="J40"/>
  <c r="L38"/>
  <c r="J38"/>
  <c r="L36"/>
  <c r="J36"/>
  <c r="L34"/>
  <c r="J34"/>
  <c r="L76"/>
  <c r="J76"/>
  <c r="L74"/>
  <c r="J74"/>
  <c r="L72"/>
  <c r="J72"/>
  <c r="L70"/>
  <c r="J70"/>
  <c r="L68"/>
  <c r="J68"/>
  <c r="L66"/>
  <c r="J66"/>
  <c r="L30"/>
  <c r="J30"/>
  <c r="L28"/>
  <c r="J28"/>
  <c r="L26"/>
  <c r="J26"/>
  <c r="T25"/>
  <c r="T6" s="1"/>
  <c r="L24"/>
  <c r="J24"/>
  <c r="L22"/>
  <c r="J22"/>
  <c r="L21"/>
  <c r="J21"/>
  <c r="L18"/>
  <c r="J18"/>
  <c r="L17"/>
  <c r="J17"/>
  <c r="H20"/>
  <c r="I6"/>
  <c r="R3"/>
  <c r="H54"/>
  <c r="L65"/>
  <c r="J65"/>
  <c r="L63"/>
  <c r="J63"/>
  <c r="L61"/>
  <c r="J61"/>
  <c r="L59"/>
  <c r="J59"/>
  <c r="L57"/>
  <c r="J57"/>
  <c r="L55"/>
  <c r="J55"/>
  <c r="L53"/>
  <c r="J53"/>
  <c r="L51"/>
  <c r="J51"/>
  <c r="L49"/>
  <c r="J49"/>
  <c r="L47"/>
  <c r="J47"/>
  <c r="L45"/>
  <c r="J45"/>
  <c r="L43"/>
  <c r="J43"/>
  <c r="L41"/>
  <c r="J41"/>
  <c r="L39"/>
  <c r="J39"/>
  <c r="L37"/>
  <c r="J37"/>
  <c r="L35"/>
  <c r="J35"/>
  <c r="L33"/>
  <c r="J33"/>
  <c r="L75"/>
  <c r="J75"/>
  <c r="L73"/>
  <c r="J73"/>
  <c r="L71"/>
  <c r="J71"/>
  <c r="L69"/>
  <c r="J69"/>
  <c r="L67"/>
  <c r="J67"/>
  <c r="L31"/>
  <c r="J31"/>
  <c r="L29"/>
  <c r="J29"/>
  <c r="L27"/>
  <c r="J27"/>
  <c r="L25"/>
  <c r="J25"/>
  <c r="L23"/>
  <c r="J23"/>
  <c r="S7"/>
  <c r="C6" s="1"/>
  <c r="S6"/>
  <c r="L19"/>
  <c r="J19"/>
  <c r="H15"/>
  <c r="L20"/>
  <c r="J20"/>
  <c r="H55"/>
  <c r="H53"/>
  <c r="Q3"/>
  <c r="Q3" i="7"/>
  <c r="H54"/>
  <c r="L13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29"/>
  <c r="J29"/>
  <c r="L19"/>
  <c r="J19"/>
  <c r="J26"/>
  <c r="L26"/>
  <c r="L66"/>
  <c r="J66"/>
  <c r="L70"/>
  <c r="J70"/>
  <c r="L74"/>
  <c r="J74"/>
  <c r="L33"/>
  <c r="J33"/>
  <c r="L37"/>
  <c r="J37"/>
  <c r="L41"/>
  <c r="J41"/>
  <c r="L45"/>
  <c r="J45"/>
  <c r="L49"/>
  <c r="J49"/>
  <c r="L53"/>
  <c r="J53"/>
  <c r="L57"/>
  <c r="J57"/>
  <c r="L61"/>
  <c r="J61"/>
  <c r="L65"/>
  <c r="J65"/>
  <c r="L22"/>
  <c r="J22"/>
  <c r="L18"/>
  <c r="J18"/>
  <c r="J28"/>
  <c r="L28"/>
  <c r="L69"/>
  <c r="J69"/>
  <c r="L73"/>
  <c r="J73"/>
  <c r="L32"/>
  <c r="J32"/>
  <c r="L36"/>
  <c r="J36"/>
  <c r="L40"/>
  <c r="J40"/>
  <c r="L44"/>
  <c r="J44"/>
  <c r="L48"/>
  <c r="J48"/>
  <c r="L52"/>
  <c r="J52"/>
  <c r="L56"/>
  <c r="J56"/>
  <c r="L60"/>
  <c r="J60"/>
  <c r="L64"/>
  <c r="J64"/>
  <c r="L108"/>
  <c r="J108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4"/>
  <c r="J84"/>
  <c r="L83"/>
  <c r="J83"/>
  <c r="L82"/>
  <c r="J82"/>
  <c r="L81"/>
  <c r="J81"/>
  <c r="L80"/>
  <c r="J80"/>
  <c r="L79"/>
  <c r="J79"/>
  <c r="L68"/>
  <c r="J68"/>
  <c r="L72"/>
  <c r="J72"/>
  <c r="L76"/>
  <c r="J76"/>
  <c r="L31"/>
  <c r="J31"/>
  <c r="L35"/>
  <c r="J35"/>
  <c r="L39"/>
  <c r="J39"/>
  <c r="L43"/>
  <c r="J43"/>
  <c r="L47"/>
  <c r="J47"/>
  <c r="L51"/>
  <c r="J51"/>
  <c r="L55"/>
  <c r="J55"/>
  <c r="L59"/>
  <c r="J59"/>
  <c r="L63"/>
  <c r="J63"/>
  <c r="L78"/>
  <c r="J78"/>
  <c r="L27"/>
  <c r="J27"/>
  <c r="L24"/>
  <c r="J24"/>
  <c r="L21"/>
  <c r="J21"/>
  <c r="S7"/>
  <c r="C6" s="1"/>
  <c r="S6"/>
  <c r="T25"/>
  <c r="T6" s="1"/>
  <c r="L20"/>
  <c r="J20"/>
  <c r="H15"/>
  <c r="L67"/>
  <c r="J67"/>
  <c r="L71"/>
  <c r="J71"/>
  <c r="L75"/>
  <c r="J75"/>
  <c r="L30"/>
  <c r="J30"/>
  <c r="L34"/>
  <c r="J34"/>
  <c r="L38"/>
  <c r="J38"/>
  <c r="L42"/>
  <c r="J42"/>
  <c r="L46"/>
  <c r="J46"/>
  <c r="L50"/>
  <c r="J50"/>
  <c r="L54"/>
  <c r="J54"/>
  <c r="L58"/>
  <c r="J58"/>
  <c r="L62"/>
  <c r="J62"/>
  <c r="L77"/>
  <c r="J77"/>
  <c r="L25"/>
  <c r="J25"/>
  <c r="H20"/>
  <c r="I6"/>
  <c r="L23"/>
  <c r="J23"/>
  <c r="L17"/>
  <c r="J17"/>
  <c r="H55"/>
  <c r="L84" i="6"/>
  <c r="J84"/>
  <c r="L64"/>
  <c r="J64"/>
  <c r="L62"/>
  <c r="J62"/>
  <c r="L60"/>
  <c r="J60"/>
  <c r="L58"/>
  <c r="J58"/>
  <c r="L56"/>
  <c r="J56"/>
  <c r="L54"/>
  <c r="J54"/>
  <c r="L52"/>
  <c r="J52"/>
  <c r="L50"/>
  <c r="J50"/>
  <c r="L48"/>
  <c r="J48"/>
  <c r="L46"/>
  <c r="J46"/>
  <c r="L44"/>
  <c r="J44"/>
  <c r="L42"/>
  <c r="J42"/>
  <c r="L40"/>
  <c r="J40"/>
  <c r="L38"/>
  <c r="J38"/>
  <c r="L36"/>
  <c r="J36"/>
  <c r="L34"/>
  <c r="J34"/>
  <c r="L76"/>
  <c r="J76"/>
  <c r="L74"/>
  <c r="J74"/>
  <c r="L72"/>
  <c r="J72"/>
  <c r="L70"/>
  <c r="J70"/>
  <c r="L68"/>
  <c r="J68"/>
  <c r="L66"/>
  <c r="J66"/>
  <c r="L30"/>
  <c r="J30"/>
  <c r="L28"/>
  <c r="J28"/>
  <c r="L26"/>
  <c r="J26"/>
  <c r="T25"/>
  <c r="T6" s="1"/>
  <c r="L24"/>
  <c r="J24"/>
  <c r="L22"/>
  <c r="J22"/>
  <c r="L18"/>
  <c r="J18"/>
  <c r="L17"/>
  <c r="J17"/>
  <c r="H20"/>
  <c r="I6"/>
  <c r="H54"/>
  <c r="H52"/>
  <c r="L13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108"/>
  <c r="J108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3"/>
  <c r="J83"/>
  <c r="L82"/>
  <c r="J82"/>
  <c r="L81"/>
  <c r="J81"/>
  <c r="L80"/>
  <c r="J80"/>
  <c r="L79"/>
  <c r="J79"/>
  <c r="L78"/>
  <c r="J78"/>
  <c r="L77"/>
  <c r="J77"/>
  <c r="L32"/>
  <c r="J32"/>
  <c r="L65"/>
  <c r="J65"/>
  <c r="L63"/>
  <c r="J63"/>
  <c r="L61"/>
  <c r="J61"/>
  <c r="L59"/>
  <c r="J59"/>
  <c r="L57"/>
  <c r="J57"/>
  <c r="L55"/>
  <c r="J55"/>
  <c r="L53"/>
  <c r="J53"/>
  <c r="L51"/>
  <c r="J51"/>
  <c r="L49"/>
  <c r="J49"/>
  <c r="L47"/>
  <c r="J47"/>
  <c r="L45"/>
  <c r="J45"/>
  <c r="L43"/>
  <c r="J43"/>
  <c r="L41"/>
  <c r="J41"/>
  <c r="L39"/>
  <c r="J39"/>
  <c r="L37"/>
  <c r="J37"/>
  <c r="L35"/>
  <c r="J35"/>
  <c r="L33"/>
  <c r="J33"/>
  <c r="L75"/>
  <c r="J75"/>
  <c r="L73"/>
  <c r="J73"/>
  <c r="L71"/>
  <c r="J71"/>
  <c r="L69"/>
  <c r="J69"/>
  <c r="L67"/>
  <c r="J67"/>
  <c r="L31"/>
  <c r="J31"/>
  <c r="L29"/>
  <c r="J29"/>
  <c r="L27"/>
  <c r="J27"/>
  <c r="L25"/>
  <c r="J25"/>
  <c r="L23"/>
  <c r="J23"/>
  <c r="L21"/>
  <c r="J21"/>
  <c r="S7"/>
  <c r="C6" s="1"/>
  <c r="S6"/>
  <c r="L19"/>
  <c r="J19"/>
  <c r="H15"/>
  <c r="L20"/>
  <c r="J20"/>
  <c r="R3"/>
  <c r="H55"/>
  <c r="H53"/>
  <c r="Q3"/>
  <c r="H56" i="3"/>
  <c r="H53"/>
  <c r="H54"/>
  <c r="H55"/>
  <c r="R3" i="5"/>
  <c r="L79"/>
  <c r="J79"/>
  <c r="L64"/>
  <c r="J64"/>
  <c r="L62"/>
  <c r="J62"/>
  <c r="L60"/>
  <c r="J60"/>
  <c r="L58"/>
  <c r="J58"/>
  <c r="L56"/>
  <c r="J56"/>
  <c r="L54"/>
  <c r="J54"/>
  <c r="L52"/>
  <c r="J52"/>
  <c r="L50"/>
  <c r="J50"/>
  <c r="L48"/>
  <c r="J48"/>
  <c r="L46"/>
  <c r="J46"/>
  <c r="L44"/>
  <c r="J44"/>
  <c r="L42"/>
  <c r="J42"/>
  <c r="L40"/>
  <c r="J40"/>
  <c r="L38"/>
  <c r="J38"/>
  <c r="L36"/>
  <c r="J36"/>
  <c r="L34"/>
  <c r="J34"/>
  <c r="L32"/>
  <c r="J32"/>
  <c r="L30"/>
  <c r="J30"/>
  <c r="L76"/>
  <c r="J76"/>
  <c r="L74"/>
  <c r="J74"/>
  <c r="L72"/>
  <c r="J72"/>
  <c r="L70"/>
  <c r="J70"/>
  <c r="L68"/>
  <c r="J68"/>
  <c r="L66"/>
  <c r="J66"/>
  <c r="L26"/>
  <c r="J26"/>
  <c r="T25"/>
  <c r="T6" s="1"/>
  <c r="L24"/>
  <c r="J24"/>
  <c r="L22"/>
  <c r="J22"/>
  <c r="L21"/>
  <c r="J21"/>
  <c r="L18"/>
  <c r="J18"/>
  <c r="L17"/>
  <c r="J17"/>
  <c r="H20"/>
  <c r="I6"/>
  <c r="H54"/>
  <c r="H52"/>
  <c r="L13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108"/>
  <c r="J108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4"/>
  <c r="J84"/>
  <c r="L83"/>
  <c r="J83"/>
  <c r="L82"/>
  <c r="J82"/>
  <c r="L81"/>
  <c r="J81"/>
  <c r="L80"/>
  <c r="J80"/>
  <c r="L77"/>
  <c r="J77"/>
  <c r="L28"/>
  <c r="J28"/>
  <c r="L78"/>
  <c r="J78"/>
  <c r="L65"/>
  <c r="J65"/>
  <c r="L63"/>
  <c r="J63"/>
  <c r="L61"/>
  <c r="J61"/>
  <c r="L59"/>
  <c r="J59"/>
  <c r="L57"/>
  <c r="J57"/>
  <c r="L55"/>
  <c r="J55"/>
  <c r="L53"/>
  <c r="J53"/>
  <c r="L51"/>
  <c r="J51"/>
  <c r="L49"/>
  <c r="J49"/>
  <c r="L47"/>
  <c r="J47"/>
  <c r="L45"/>
  <c r="J45"/>
  <c r="L43"/>
  <c r="J43"/>
  <c r="L41"/>
  <c r="J41"/>
  <c r="L39"/>
  <c r="J39"/>
  <c r="L37"/>
  <c r="J37"/>
  <c r="L35"/>
  <c r="J35"/>
  <c r="L33"/>
  <c r="J33"/>
  <c r="L31"/>
  <c r="J31"/>
  <c r="L29"/>
  <c r="J29"/>
  <c r="L75"/>
  <c r="J75"/>
  <c r="L73"/>
  <c r="J73"/>
  <c r="L71"/>
  <c r="J71"/>
  <c r="L69"/>
  <c r="J69"/>
  <c r="L67"/>
  <c r="J67"/>
  <c r="L27"/>
  <c r="J27"/>
  <c r="L25"/>
  <c r="J25"/>
  <c r="L23"/>
  <c r="J23"/>
  <c r="S7"/>
  <c r="C6" s="1"/>
  <c r="S6"/>
  <c r="L19"/>
  <c r="J19"/>
  <c r="H15"/>
  <c r="L20"/>
  <c r="J20"/>
  <c r="H55"/>
  <c r="H53"/>
  <c r="Q3"/>
  <c r="H56" i="1"/>
  <c r="H53"/>
  <c r="H54" i="2"/>
  <c r="L82" i="3"/>
  <c r="J82"/>
  <c r="L81"/>
  <c r="J81"/>
  <c r="L80"/>
  <c r="J80"/>
  <c r="L79"/>
  <c r="J79"/>
  <c r="L78"/>
  <c r="J78"/>
  <c r="L77"/>
  <c r="J77"/>
  <c r="L32"/>
  <c r="J32"/>
  <c r="L28"/>
  <c r="J28"/>
  <c r="L24"/>
  <c r="J24"/>
  <c r="L21"/>
  <c r="J21"/>
  <c r="S7"/>
  <c r="C6" s="1"/>
  <c r="S6"/>
  <c r="T25"/>
  <c r="T6" s="1"/>
  <c r="H20"/>
  <c r="I6"/>
  <c r="H15"/>
  <c r="L13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108"/>
  <c r="J108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4"/>
  <c r="J84"/>
  <c r="L83"/>
  <c r="J83"/>
  <c r="L30"/>
  <c r="J30"/>
  <c r="L26"/>
  <c r="J26"/>
  <c r="L22"/>
  <c r="J22"/>
  <c r="L18"/>
  <c r="J18"/>
  <c r="L66"/>
  <c r="J66"/>
  <c r="L70"/>
  <c r="J70"/>
  <c r="L74"/>
  <c r="J74"/>
  <c r="L36"/>
  <c r="J36"/>
  <c r="L40"/>
  <c r="J40"/>
  <c r="L44"/>
  <c r="J44"/>
  <c r="L48"/>
  <c r="J48"/>
  <c r="L52"/>
  <c r="J52"/>
  <c r="L56"/>
  <c r="J56"/>
  <c r="L60"/>
  <c r="J60"/>
  <c r="L64"/>
  <c r="J64"/>
  <c r="L31"/>
  <c r="J31"/>
  <c r="L27"/>
  <c r="J27"/>
  <c r="L23"/>
  <c r="J23"/>
  <c r="L17"/>
  <c r="J17"/>
  <c r="L67"/>
  <c r="J67"/>
  <c r="L71"/>
  <c r="J71"/>
  <c r="L75"/>
  <c r="J75"/>
  <c r="L33"/>
  <c r="J33"/>
  <c r="L37"/>
  <c r="J37"/>
  <c r="L41"/>
  <c r="J41"/>
  <c r="L45"/>
  <c r="J45"/>
  <c r="L49"/>
  <c r="J49"/>
  <c r="L53"/>
  <c r="J53"/>
  <c r="L57"/>
  <c r="J57"/>
  <c r="L61"/>
  <c r="J61"/>
  <c r="L65"/>
  <c r="J65"/>
  <c r="L68"/>
  <c r="J68"/>
  <c r="L72"/>
  <c r="J72"/>
  <c r="L76"/>
  <c r="J76"/>
  <c r="L34"/>
  <c r="J34"/>
  <c r="L38"/>
  <c r="J38"/>
  <c r="L42"/>
  <c r="J42"/>
  <c r="L46"/>
  <c r="J46"/>
  <c r="L50"/>
  <c r="J50"/>
  <c r="L54"/>
  <c r="J54"/>
  <c r="L58"/>
  <c r="J58"/>
  <c r="L62"/>
  <c r="J62"/>
  <c r="L29"/>
  <c r="J29"/>
  <c r="L25"/>
  <c r="J25"/>
  <c r="L19"/>
  <c r="J19"/>
  <c r="L20"/>
  <c r="J20"/>
  <c r="L69"/>
  <c r="J69"/>
  <c r="L73"/>
  <c r="J73"/>
  <c r="L35"/>
  <c r="J35"/>
  <c r="L39"/>
  <c r="J39"/>
  <c r="L43"/>
  <c r="J43"/>
  <c r="L47"/>
  <c r="J47"/>
  <c r="L51"/>
  <c r="J51"/>
  <c r="L55"/>
  <c r="J55"/>
  <c r="L59"/>
  <c r="J59"/>
  <c r="L63"/>
  <c r="J63"/>
  <c r="H54" i="1"/>
  <c r="H56" i="2"/>
  <c r="Q3"/>
  <c r="L75"/>
  <c r="J75"/>
  <c r="L71"/>
  <c r="J71"/>
  <c r="L68"/>
  <c r="J68"/>
  <c r="L65"/>
  <c r="J65"/>
  <c r="L62"/>
  <c r="J62"/>
  <c r="L59"/>
  <c r="J59"/>
  <c r="L57"/>
  <c r="J57"/>
  <c r="L54"/>
  <c r="J54"/>
  <c r="L51"/>
  <c r="J51"/>
  <c r="L49"/>
  <c r="J49"/>
  <c r="L46"/>
  <c r="J46"/>
  <c r="L43"/>
  <c r="J43"/>
  <c r="L41"/>
  <c r="J41"/>
  <c r="L38"/>
  <c r="J38"/>
  <c r="L35"/>
  <c r="J35"/>
  <c r="L33"/>
  <c r="J33"/>
  <c r="L31"/>
  <c r="J31"/>
  <c r="L28"/>
  <c r="J28"/>
  <c r="L25"/>
  <c r="J25"/>
  <c r="L23"/>
  <c r="J23"/>
  <c r="L18"/>
  <c r="J18"/>
  <c r="L17"/>
  <c r="J17"/>
  <c r="H20"/>
  <c r="I6"/>
  <c r="H55"/>
  <c r="H53"/>
  <c r="L13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108"/>
  <c r="J108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3"/>
  <c r="J83"/>
  <c r="L82"/>
  <c r="J82"/>
  <c r="L81"/>
  <c r="J81"/>
  <c r="L80"/>
  <c r="J80"/>
  <c r="L79"/>
  <c r="J79"/>
  <c r="L78"/>
  <c r="J78"/>
  <c r="L77"/>
  <c r="J77"/>
  <c r="L22"/>
  <c r="J22"/>
  <c r="L70"/>
  <c r="J70"/>
  <c r="L74"/>
  <c r="J74"/>
  <c r="L40"/>
  <c r="J40"/>
  <c r="L44"/>
  <c r="J44"/>
  <c r="L48"/>
  <c r="J48"/>
  <c r="L56"/>
  <c r="J56"/>
  <c r="L64"/>
  <c r="J64"/>
  <c r="L84"/>
  <c r="J84"/>
  <c r="L72"/>
  <c r="J72"/>
  <c r="L76"/>
  <c r="J76"/>
  <c r="L30"/>
  <c r="J30"/>
  <c r="L26"/>
  <c r="J26"/>
  <c r="L66"/>
  <c r="J66"/>
  <c r="L36"/>
  <c r="J36"/>
  <c r="L52"/>
  <c r="J52"/>
  <c r="L60"/>
  <c r="J60"/>
  <c r="L73"/>
  <c r="J73"/>
  <c r="L69"/>
  <c r="J69"/>
  <c r="L67"/>
  <c r="J67"/>
  <c r="L63"/>
  <c r="J63"/>
  <c r="L61"/>
  <c r="J61"/>
  <c r="L58"/>
  <c r="J58"/>
  <c r="L55"/>
  <c r="J55"/>
  <c r="L53"/>
  <c r="J53"/>
  <c r="L50"/>
  <c r="J50"/>
  <c r="L47"/>
  <c r="J47"/>
  <c r="L45"/>
  <c r="J45"/>
  <c r="L42"/>
  <c r="J42"/>
  <c r="L39"/>
  <c r="J39"/>
  <c r="L37"/>
  <c r="J37"/>
  <c r="L34"/>
  <c r="J34"/>
  <c r="L32"/>
  <c r="J32"/>
  <c r="L29"/>
  <c r="J29"/>
  <c r="L27"/>
  <c r="J27"/>
  <c r="T25"/>
  <c r="T6" s="1"/>
  <c r="L24"/>
  <c r="J24"/>
  <c r="L21"/>
  <c r="J21"/>
  <c r="S7"/>
  <c r="C6" s="1"/>
  <c r="S6"/>
  <c r="L19"/>
  <c r="J19"/>
  <c r="H15"/>
  <c r="L20"/>
  <c r="J20"/>
  <c r="L131" i="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108"/>
  <c r="J108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4"/>
  <c r="J84"/>
  <c r="L83"/>
  <c r="J83"/>
  <c r="L82"/>
  <c r="J82"/>
  <c r="L81"/>
  <c r="J81"/>
  <c r="L80"/>
  <c r="J80"/>
  <c r="L78"/>
  <c r="J78"/>
  <c r="L77"/>
  <c r="J77"/>
  <c r="L31"/>
  <c r="J31"/>
  <c r="L39"/>
  <c r="J39"/>
  <c r="L51"/>
  <c r="J51"/>
  <c r="L59"/>
  <c r="J59"/>
  <c r="L63"/>
  <c r="J63"/>
  <c r="L24"/>
  <c r="J24"/>
  <c r="L72"/>
  <c r="J72"/>
  <c r="L76"/>
  <c r="J76"/>
  <c r="L36"/>
  <c r="J36"/>
  <c r="L40"/>
  <c r="J40"/>
  <c r="L44"/>
  <c r="J44"/>
  <c r="L48"/>
  <c r="J48"/>
  <c r="L52"/>
  <c r="J52"/>
  <c r="L60"/>
  <c r="J60"/>
  <c r="L79"/>
  <c r="J79"/>
  <c r="L69"/>
  <c r="J69"/>
  <c r="L73"/>
  <c r="J73"/>
  <c r="L66"/>
  <c r="J66"/>
  <c r="L70"/>
  <c r="J70"/>
  <c r="L74"/>
  <c r="J74"/>
  <c r="L54"/>
  <c r="J54"/>
  <c r="L58"/>
  <c r="J58"/>
  <c r="L62"/>
  <c r="J62"/>
  <c r="L30"/>
  <c r="J30"/>
  <c r="L19"/>
  <c r="J19"/>
  <c r="J27"/>
  <c r="L27"/>
  <c r="L67"/>
  <c r="J67"/>
  <c r="L71"/>
  <c r="J71"/>
  <c r="L75"/>
  <c r="J75"/>
  <c r="L35"/>
  <c r="J35"/>
  <c r="L43"/>
  <c r="J43"/>
  <c r="L47"/>
  <c r="J47"/>
  <c r="L55"/>
  <c r="J55"/>
  <c r="L28"/>
  <c r="J28"/>
  <c r="L21"/>
  <c r="J21"/>
  <c r="S7"/>
  <c r="C6" s="1"/>
  <c r="S6"/>
  <c r="T25"/>
  <c r="T6" s="1"/>
  <c r="L65"/>
  <c r="J65"/>
  <c r="L57"/>
  <c r="J57"/>
  <c r="L50"/>
  <c r="J50"/>
  <c r="L46"/>
  <c r="J46"/>
  <c r="L42"/>
  <c r="J42"/>
  <c r="L38"/>
  <c r="J38"/>
  <c r="L34"/>
  <c r="J34"/>
  <c r="J29"/>
  <c r="L29"/>
  <c r="L20"/>
  <c r="J20"/>
  <c r="L22"/>
  <c r="J22"/>
  <c r="H15"/>
  <c r="J25"/>
  <c r="L25"/>
  <c r="L68"/>
  <c r="J68"/>
  <c r="L32"/>
  <c r="J32"/>
  <c r="L56"/>
  <c r="J56"/>
  <c r="L64"/>
  <c r="J64"/>
  <c r="L61"/>
  <c r="J61"/>
  <c r="L53"/>
  <c r="J53"/>
  <c r="L49"/>
  <c r="J49"/>
  <c r="L45"/>
  <c r="J45"/>
  <c r="L41"/>
  <c r="J41"/>
  <c r="L37"/>
  <c r="J37"/>
  <c r="L33"/>
  <c r="J33"/>
  <c r="L26"/>
  <c r="J26"/>
  <c r="H20"/>
  <c r="I6"/>
  <c r="L23"/>
  <c r="J23"/>
  <c r="L18"/>
  <c r="J18"/>
  <c r="L17"/>
  <c r="J17"/>
  <c r="H55"/>
  <c r="Q3"/>
  <c r="R3" i="4"/>
  <c r="L108"/>
  <c r="J108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4"/>
  <c r="J84"/>
  <c r="L83"/>
  <c r="J83"/>
  <c r="L82"/>
  <c r="J82"/>
  <c r="L81"/>
  <c r="J81"/>
  <c r="L80"/>
  <c r="J80"/>
  <c r="L27"/>
  <c r="J27"/>
  <c r="L131"/>
  <c r="J131"/>
  <c r="L130"/>
  <c r="J130"/>
  <c r="L129"/>
  <c r="J129"/>
  <c r="L128"/>
  <c r="J128"/>
  <c r="L127"/>
  <c r="J127"/>
  <c r="L126"/>
  <c r="J126"/>
  <c r="L125"/>
  <c r="J125"/>
  <c r="L124"/>
  <c r="J124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J112"/>
  <c r="L111"/>
  <c r="J111"/>
  <c r="L110"/>
  <c r="J110"/>
  <c r="L109"/>
  <c r="J109"/>
  <c r="L79"/>
  <c r="J79"/>
  <c r="L78"/>
  <c r="J78"/>
  <c r="L77"/>
  <c r="J77"/>
  <c r="L64"/>
  <c r="J64"/>
  <c r="L62"/>
  <c r="J62"/>
  <c r="L60"/>
  <c r="J60"/>
  <c r="L58"/>
  <c r="J58"/>
  <c r="L56"/>
  <c r="J56"/>
  <c r="L54"/>
  <c r="J54"/>
  <c r="L51"/>
  <c r="J51"/>
  <c r="L49"/>
  <c r="J49"/>
  <c r="L45"/>
  <c r="J45"/>
  <c r="L40"/>
  <c r="J40"/>
  <c r="L36"/>
  <c r="J36"/>
  <c r="L32"/>
  <c r="J32"/>
  <c r="L28"/>
  <c r="J28"/>
  <c r="L73"/>
  <c r="J73"/>
  <c r="L69"/>
  <c r="J69"/>
  <c r="L25"/>
  <c r="J25"/>
  <c r="S7"/>
  <c r="C6" s="1"/>
  <c r="S6"/>
  <c r="L18"/>
  <c r="J18"/>
  <c r="L48"/>
  <c r="J48"/>
  <c r="L44"/>
  <c r="J44"/>
  <c r="L41"/>
  <c r="J41"/>
  <c r="L37"/>
  <c r="J37"/>
  <c r="L33"/>
  <c r="J33"/>
  <c r="L29"/>
  <c r="J29"/>
  <c r="L74"/>
  <c r="J74"/>
  <c r="L70"/>
  <c r="J70"/>
  <c r="L66"/>
  <c r="J66"/>
  <c r="L24"/>
  <c r="J24"/>
  <c r="L19"/>
  <c r="J19"/>
  <c r="L17"/>
  <c r="J17"/>
  <c r="H20"/>
  <c r="I6"/>
  <c r="H56"/>
  <c r="H54"/>
  <c r="Q3"/>
  <c r="L65"/>
  <c r="J65"/>
  <c r="L63"/>
  <c r="J63"/>
  <c r="L61"/>
  <c r="J61"/>
  <c r="L59"/>
  <c r="J59"/>
  <c r="L57"/>
  <c r="J57"/>
  <c r="L55"/>
  <c r="J55"/>
  <c r="L52"/>
  <c r="J52"/>
  <c r="L50"/>
  <c r="J50"/>
  <c r="L47"/>
  <c r="J47"/>
  <c r="L42"/>
  <c r="J42"/>
  <c r="L38"/>
  <c r="J38"/>
  <c r="L34"/>
  <c r="J34"/>
  <c r="L30"/>
  <c r="J30"/>
  <c r="L75"/>
  <c r="J75"/>
  <c r="L71"/>
  <c r="J71"/>
  <c r="L67"/>
  <c r="J67"/>
  <c r="T25"/>
  <c r="T6" s="1"/>
  <c r="L23"/>
  <c r="J23"/>
  <c r="L21"/>
  <c r="J21"/>
  <c r="L53"/>
  <c r="J53"/>
  <c r="L46"/>
  <c r="J46"/>
  <c r="L43"/>
  <c r="J43"/>
  <c r="L39"/>
  <c r="J39"/>
  <c r="L35"/>
  <c r="J35"/>
  <c r="L31"/>
  <c r="J31"/>
  <c r="L76"/>
  <c r="J76"/>
  <c r="L72"/>
  <c r="J72"/>
  <c r="L68"/>
  <c r="J68"/>
  <c r="L26"/>
  <c r="J26"/>
  <c r="L22"/>
  <c r="J22"/>
  <c r="H15"/>
  <c r="L20"/>
  <c r="J20"/>
  <c r="H55"/>
  <c r="H53"/>
  <c r="E6" i="25" l="1"/>
  <c r="G6" s="1"/>
  <c r="F6"/>
  <c r="T7"/>
  <c r="N6" s="1"/>
  <c r="D6" i="24"/>
  <c r="T7"/>
  <c r="N6" s="1"/>
  <c r="E6"/>
  <c r="G6" s="1"/>
  <c r="F6"/>
  <c r="J6"/>
  <c r="H6"/>
  <c r="Y6" s="1"/>
  <c r="Y7" s="1"/>
  <c r="D6" i="20"/>
  <c r="O6" i="22"/>
  <c r="D6" i="23"/>
  <c r="O6" i="18"/>
  <c r="J6" i="23"/>
  <c r="O6"/>
  <c r="E6"/>
  <c r="G6" s="1"/>
  <c r="F6"/>
  <c r="T7"/>
  <c r="N6" s="1"/>
  <c r="D6" i="22"/>
  <c r="T7"/>
  <c r="N6" s="1"/>
  <c r="J6"/>
  <c r="E6"/>
  <c r="G6" s="1"/>
  <c r="F6"/>
  <c r="H6"/>
  <c r="Y6" s="1"/>
  <c r="Y7" s="1"/>
  <c r="D6" i="21"/>
  <c r="O6" i="17"/>
  <c r="T7" i="20"/>
  <c r="N6" s="1"/>
  <c r="O6" i="21"/>
  <c r="E6" s="1"/>
  <c r="H6"/>
  <c r="Y6" s="1"/>
  <c r="Y7" s="1"/>
  <c r="J6"/>
  <c r="T7"/>
  <c r="N6" s="1"/>
  <c r="T7" i="18"/>
  <c r="N6" s="1"/>
  <c r="O6" i="19"/>
  <c r="T7"/>
  <c r="N6" s="1"/>
  <c r="O6" i="20"/>
  <c r="F6" s="1"/>
  <c r="E6"/>
  <c r="J6"/>
  <c r="H6"/>
  <c r="Y6" s="1"/>
  <c r="Y7" s="1"/>
  <c r="D6" i="19"/>
  <c r="F6"/>
  <c r="E6"/>
  <c r="J6"/>
  <c r="H6"/>
  <c r="Y6" s="1"/>
  <c r="Y7" s="1"/>
  <c r="H6" i="18"/>
  <c r="Y6" s="1"/>
  <c r="Y7" s="1"/>
  <c r="F6"/>
  <c r="E6"/>
  <c r="J6"/>
  <c r="T7" i="17"/>
  <c r="N6" s="1"/>
  <c r="D6"/>
  <c r="F6"/>
  <c r="E6"/>
  <c r="J6"/>
  <c r="H6"/>
  <c r="Y6" s="1"/>
  <c r="Y7" s="1"/>
  <c r="J6" i="15"/>
  <c r="O6" i="16"/>
  <c r="F6" s="1"/>
  <c r="D6"/>
  <c r="T7"/>
  <c r="N6" s="1"/>
  <c r="J6"/>
  <c r="E6"/>
  <c r="H6"/>
  <c r="Y6" s="1"/>
  <c r="Y7" s="1"/>
  <c r="O6" i="15"/>
  <c r="E6" s="1"/>
  <c r="T7"/>
  <c r="N6" s="1"/>
  <c r="D6" i="14"/>
  <c r="F6"/>
  <c r="E6"/>
  <c r="J6"/>
  <c r="T7"/>
  <c r="N6" s="1"/>
  <c r="H6"/>
  <c r="Y6" s="1"/>
  <c r="Y7" s="1"/>
  <c r="O6" i="13"/>
  <c r="E6" s="1"/>
  <c r="D6"/>
  <c r="F6"/>
  <c r="J6"/>
  <c r="T7"/>
  <c r="N6" s="1"/>
  <c r="H6"/>
  <c r="Y6" s="1"/>
  <c r="Y7" s="1"/>
  <c r="D6" i="12"/>
  <c r="T7"/>
  <c r="N6" s="1"/>
  <c r="F6"/>
  <c r="E6"/>
  <c r="J6"/>
  <c r="H6"/>
  <c r="Y6" s="1"/>
  <c r="Y7" s="1"/>
  <c r="D6" i="3"/>
  <c r="D6" i="11"/>
  <c r="F6"/>
  <c r="E6"/>
  <c r="J6"/>
  <c r="T7"/>
  <c r="N6" s="1"/>
  <c r="H6"/>
  <c r="Y6" s="1"/>
  <c r="Y7" s="1"/>
  <c r="J6" i="6"/>
  <c r="O6" i="8"/>
  <c r="F6" s="1"/>
  <c r="O6" i="10"/>
  <c r="F6" s="1"/>
  <c r="D6"/>
  <c r="T7"/>
  <c r="N6" s="1"/>
  <c r="J6"/>
  <c r="E6"/>
  <c r="H6"/>
  <c r="Y6" s="1"/>
  <c r="Y7" s="1"/>
  <c r="O6" i="9"/>
  <c r="F6" s="1"/>
  <c r="D6"/>
  <c r="T7"/>
  <c r="N6" s="1"/>
  <c r="J6"/>
  <c r="E6"/>
  <c r="H6"/>
  <c r="Y6" s="1"/>
  <c r="Y7" s="1"/>
  <c r="O6" i="7"/>
  <c r="F6" s="1"/>
  <c r="D6" i="8"/>
  <c r="H6"/>
  <c r="Y6" s="1"/>
  <c r="Y7" s="1"/>
  <c r="E6"/>
  <c r="J6"/>
  <c r="T7"/>
  <c r="N6" s="1"/>
  <c r="O6" i="1"/>
  <c r="T7"/>
  <c r="N6" s="1"/>
  <c r="J6" i="2"/>
  <c r="H6" i="5"/>
  <c r="Y6" s="1"/>
  <c r="Y7" s="1"/>
  <c r="O6" i="6"/>
  <c r="F6" s="1"/>
  <c r="D6" i="7"/>
  <c r="J6" i="5"/>
  <c r="J6" i="7"/>
  <c r="E6"/>
  <c r="H6"/>
  <c r="Y6" s="1"/>
  <c r="Y7" s="1"/>
  <c r="T7"/>
  <c r="N6" s="1"/>
  <c r="O6" i="5"/>
  <c r="F6" s="1"/>
  <c r="H6" i="6"/>
  <c r="Y6" s="1"/>
  <c r="Y7" s="1"/>
  <c r="O6" i="2"/>
  <c r="E6" s="1"/>
  <c r="O6" i="3"/>
  <c r="F6" s="1"/>
  <c r="D6" i="6"/>
  <c r="E6"/>
  <c r="T7"/>
  <c r="N6" s="1"/>
  <c r="T7" i="3"/>
  <c r="N6" s="1"/>
  <c r="D6" i="5"/>
  <c r="E6"/>
  <c r="T7"/>
  <c r="N6" s="1"/>
  <c r="D6" i="2"/>
  <c r="J6" i="3"/>
  <c r="H6"/>
  <c r="Y6" s="1"/>
  <c r="Y7" s="1"/>
  <c r="J6" i="4"/>
  <c r="H6" i="2"/>
  <c r="Y6" s="1"/>
  <c r="Y7" s="1"/>
  <c r="F6"/>
  <c r="T7"/>
  <c r="N6" s="1"/>
  <c r="D6" i="1"/>
  <c r="F6"/>
  <c r="E6"/>
  <c r="J6"/>
  <c r="H6"/>
  <c r="Y6" s="1"/>
  <c r="Y7" s="1"/>
  <c r="H6" i="4"/>
  <c r="Y6" s="1"/>
  <c r="Y7" s="1"/>
  <c r="D6"/>
  <c r="O6"/>
  <c r="T7"/>
  <c r="N6" s="1"/>
  <c r="G6" i="19" l="1"/>
  <c r="F6" i="21"/>
  <c r="G6" s="1"/>
  <c r="G6" i="20"/>
  <c r="G6" i="18"/>
  <c r="G6" i="17"/>
  <c r="G6" i="16"/>
  <c r="G6" i="14"/>
  <c r="F6" i="15"/>
  <c r="G6" s="1"/>
  <c r="G6" i="13"/>
  <c r="G6" i="12"/>
  <c r="G6" i="11"/>
  <c r="G6" i="7"/>
  <c r="E6" i="3"/>
  <c r="G6" s="1"/>
  <c r="G6" i="8"/>
  <c r="G6" i="9"/>
  <c r="G6" i="10"/>
  <c r="G6" i="5"/>
  <c r="G6" i="6"/>
  <c r="G6" i="2"/>
  <c r="G6" i="1"/>
  <c r="E6" i="4"/>
  <c r="F6"/>
  <c r="G6" l="1"/>
</calcChain>
</file>

<file path=xl/sharedStrings.xml><?xml version="1.0" encoding="utf-8"?>
<sst xmlns="http://schemas.openxmlformats.org/spreadsheetml/2006/main" count="5175" uniqueCount="190">
  <si>
    <t>Time in s</t>
  </si>
  <si>
    <t>Photovoltage</t>
  </si>
  <si>
    <t>Reference Voltage</t>
  </si>
  <si>
    <t>Ref (suns)</t>
  </si>
  <si>
    <t>log10(ref)</t>
  </si>
  <si>
    <t>fit</t>
  </si>
  <si>
    <t>Effective Suns</t>
  </si>
  <si>
    <t>Jeq at Voc</t>
  </si>
  <si>
    <t>Jequivalent</t>
  </si>
  <si>
    <t>Power Density</t>
  </si>
  <si>
    <t>Flag marking autoexit</t>
  </si>
  <si>
    <t xml:space="preserve"> true</t>
  </si>
  <si>
    <t>Suns-Voc Data Acquisition and Analysis</t>
  </si>
  <si>
    <t>Not Logged</t>
  </si>
  <si>
    <t>Voc99b</t>
  </si>
  <si>
    <t>Sample Name</t>
  </si>
  <si>
    <t>Datafile Name</t>
  </si>
  <si>
    <t>Analysis File</t>
  </si>
  <si>
    <t>Time</t>
  </si>
  <si>
    <t>©</t>
  </si>
  <si>
    <t>Sinton Consulting 1999</t>
  </si>
  <si>
    <t>sum(sqaures)</t>
  </si>
  <si>
    <t>sum(shuntsquares)</t>
  </si>
  <si>
    <t>C:\PCD99new\GenQss\Copy of New Folder\SunsVoc\MultiX</t>
  </si>
  <si>
    <t xml:space="preserve">The IV curve given here is a good indication of the material quality and the shunt value.  No current is drawn from the cell, so no series resistance is included. </t>
  </si>
  <si>
    <t>Ref wafer V/sun</t>
  </si>
  <si>
    <t>Jsc</t>
  </si>
  <si>
    <t>ideality factor @ 1 sun</t>
  </si>
  <si>
    <t>Voc</t>
  </si>
  <si>
    <t>Vmp</t>
  </si>
  <si>
    <t>Jmp</t>
  </si>
  <si>
    <t>FF</t>
  </si>
  <si>
    <t>Pseudo "Efficiency"</t>
  </si>
  <si>
    <t>Apparent Rs (Ohm-cm2)</t>
  </si>
  <si>
    <t>Rsh lower bound (Ohm-cm2)</t>
  </si>
  <si>
    <r>
      <t>Jo1  (A/cm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</si>
  <si>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Jo2   (A/cm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</si>
  <si>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Measured Rsh</t>
  </si>
  <si>
    <t>ideality factor @ 0.1 sun</t>
  </si>
  <si>
    <t>Pmax</t>
  </si>
  <si>
    <t>Width (cm)</t>
  </si>
  <si>
    <t>Resistivity 
(Ohm-cm)</t>
  </si>
  <si>
    <t>Type</t>
  </si>
  <si>
    <t>1 suns V and nand n</t>
  </si>
  <si>
    <t>0.1 suns V and n</t>
  </si>
  <si>
    <t>Auger Coef. (Don't change)</t>
  </si>
  <si>
    <t xml:space="preserve">Temp Coeff V/C </t>
  </si>
  <si>
    <t>Point on graph.</t>
  </si>
  <si>
    <t>Voltage near Voc</t>
  </si>
  <si>
    <t>V at 0.97*Jsc</t>
  </si>
  <si>
    <t>dn/dt (cm-3s-1)</t>
  </si>
  <si>
    <t>Net Suns</t>
  </si>
  <si>
    <t>Carrier Density (cm-3)</t>
  </si>
  <si>
    <t>tau_eff (s)</t>
  </si>
  <si>
    <t>V near 1 sun</t>
  </si>
  <si>
    <t>V near 0.1 suns</t>
  </si>
  <si>
    <t>log10ref @Voc</t>
  </si>
  <si>
    <t>log10ref @0.1*Voc</t>
  </si>
  <si>
    <t>Fit</t>
  </si>
  <si>
    <t>squares</t>
  </si>
  <si>
    <t>CorrecetedV</t>
  </si>
  <si>
    <t>Maximum light intensity</t>
  </si>
  <si>
    <t>Maximum photoconductance voltage</t>
  </si>
  <si>
    <t>average photoconductance voltage</t>
  </si>
  <si>
    <t>ptype</t>
  </si>
  <si>
    <t>n-type</t>
  </si>
  <si>
    <t>doping (cm-3)</t>
  </si>
  <si>
    <t>Advanced Settings</t>
  </si>
  <si>
    <t>CommDelays (only for scope Sheets)</t>
  </si>
  <si>
    <t>openport</t>
  </si>
  <si>
    <t>closeport</t>
  </si>
  <si>
    <t>writeln</t>
  </si>
  <si>
    <t>query</t>
  </si>
  <si>
    <t>readpt</t>
  </si>
  <si>
    <t>longtime</t>
  </si>
  <si>
    <t>Calculate - time for scope to calculate mean/p-p etc.</t>
  </si>
  <si>
    <t>Initialise</t>
  </si>
  <si>
    <t>Summary</t>
  </si>
  <si>
    <t>When user clicks on Summary button send the results to the following files</t>
  </si>
  <si>
    <t>summaryVoc.xlsm</t>
  </si>
  <si>
    <t>summaryVoc.txt</t>
  </si>
  <si>
    <t>SUMMARYVoc.accdb</t>
  </si>
  <si>
    <t>Automatically sends the results to the summary file after each measurement</t>
  </si>
  <si>
    <t>Autosave</t>
  </si>
  <si>
    <t>automatically save file after each measurement</t>
  </si>
  <si>
    <t>Errors</t>
  </si>
  <si>
    <t>Show error messages</t>
  </si>
  <si>
    <t>err.txt</t>
  </si>
  <si>
    <t>log.txt</t>
  </si>
  <si>
    <t>Automatic</t>
  </si>
  <si>
    <t>Substrate Type (Automatic/P-on-N/N-on-P)</t>
  </si>
  <si>
    <t>Analysis</t>
  </si>
  <si>
    <t>Use generalised analysis?</t>
  </si>
  <si>
    <t>Flag for automatic flash</t>
  </si>
  <si>
    <t xml:space="preserve"> false</t>
  </si>
  <si>
    <t>Short circuit current</t>
  </si>
  <si>
    <t>Short circuit power</t>
  </si>
  <si>
    <t>Gain last used on channel 3</t>
  </si>
  <si>
    <t>Gain last used on channel 2</t>
  </si>
  <si>
    <t>Gain last used on channel 1</t>
  </si>
  <si>
    <t>Gain last used on channel 0</t>
  </si>
  <si>
    <t>Maximum value measured on channel 3</t>
  </si>
  <si>
    <t>Maximum value measured on channel 2</t>
  </si>
  <si>
    <t>Maximum value measured on channel 1</t>
  </si>
  <si>
    <t>&lt;-- for p on n this is incorrect (not used)</t>
  </si>
  <si>
    <t>Maximum value measured on channel 0</t>
  </si>
  <si>
    <t>Number of points to transfer to Excel</t>
  </si>
  <si>
    <t>Pulse length in us</t>
  </si>
  <si>
    <t>Data frequency in us</t>
  </si>
  <si>
    <t>Frequency of AD-conversions</t>
  </si>
  <si>
    <t>Timeout in ms</t>
  </si>
  <si>
    <t>Trigger level in volts</t>
  </si>
  <si>
    <t>Dark voltage average value</t>
  </si>
  <si>
    <t>Flag for dark voltage subtraction</t>
  </si>
  <si>
    <t>Flag for refcell normalization</t>
  </si>
  <si>
    <t>Flag for photoconductance normalization</t>
  </si>
  <si>
    <t>Time in us for measuring baseline mean</t>
  </si>
  <si>
    <t>Time in s between flashes</t>
  </si>
  <si>
    <t>Gain used for baseline measurement on ch 1</t>
  </si>
  <si>
    <t>Gain used for thermocouple measurement on ch 0</t>
  </si>
  <si>
    <t>Thickness</t>
  </si>
  <si>
    <t>Do autoscale gains</t>
  </si>
  <si>
    <t>[Analysis parameters]</t>
  </si>
  <si>
    <t>Use lifetime limits</t>
  </si>
  <si>
    <t>Low lifetime limit</t>
  </si>
  <si>
    <t>High lifetime limit</t>
  </si>
  <si>
    <t>Use resistivity limits</t>
  </si>
  <si>
    <t>Low resistivity limit</t>
  </si>
  <si>
    <t>High resistivity limit</t>
  </si>
  <si>
    <t>Use trapping limits</t>
  </si>
  <si>
    <t>Low trapping limit</t>
  </si>
  <si>
    <t>High trapping limit</t>
  </si>
  <si>
    <t>Pass wafer on timeout</t>
  </si>
  <si>
    <t>TTL LOW width</t>
  </si>
  <si>
    <t>TTL HIGH width</t>
  </si>
  <si>
    <t>Transmission fraction</t>
  </si>
  <si>
    <t>Light bias</t>
  </si>
  <si>
    <t>Wafer width</t>
  </si>
  <si>
    <t>MCD to evaluate tau</t>
  </si>
  <si>
    <t>Fit range</t>
  </si>
  <si>
    <t>User-input resistivity</t>
  </si>
  <si>
    <t>Analysis type (0:QSS, 1:Trans, 2:Gen)</t>
  </si>
  <si>
    <t>Dopant type (0:p, 1:n)</t>
  </si>
  <si>
    <t>Use fixed density (0:yes, 1:no)</t>
  </si>
  <si>
    <t>Percent of max N</t>
  </si>
  <si>
    <t>Coupling_channel_0</t>
  </si>
  <si>
    <t>Coupling_channel_1</t>
  </si>
  <si>
    <t>Use_linear_divisions</t>
  </si>
  <si>
    <t>Auger_coef_used</t>
  </si>
  <si>
    <t>Plot_type_left_graph</t>
  </si>
  <si>
    <t>Plot_type_right_graph</t>
  </si>
  <si>
    <t>Right_graph_x_min</t>
  </si>
  <si>
    <t>Right_graph_x_max</t>
  </si>
  <si>
    <t>Right_graph_left_y_min</t>
  </si>
  <si>
    <t>Right_graph_left_y_max</t>
  </si>
  <si>
    <t>Right_graph_right_y_min</t>
  </si>
  <si>
    <t>Right_graph_right_y_max</t>
  </si>
  <si>
    <t>Left_graph_x_min</t>
  </si>
  <si>
    <t>Left_graph_x_max</t>
  </si>
  <si>
    <t>Left_graph_left_y_min</t>
  </si>
  <si>
    <t>Left_graph_left_y_max</t>
  </si>
  <si>
    <t>Left_graph_right_y_min</t>
  </si>
  <si>
    <t>Left_graph_right_y_max</t>
  </si>
  <si>
    <t>[Communications]</t>
  </si>
  <si>
    <t>Use database</t>
  </si>
  <si>
    <t>Database location</t>
  </si>
  <si>
    <t xml:space="preserve"> 1.0default</t>
  </si>
  <si>
    <t>Semaphore location</t>
  </si>
  <si>
    <t>Autosave full data</t>
  </si>
  <si>
    <t>Autosave (full data) location</t>
  </si>
  <si>
    <t>Autosave stats</t>
  </si>
  <si>
    <t>Autosave (stats) location</t>
  </si>
  <si>
    <t>Autosave id (0:date, 1:lot)</t>
  </si>
  <si>
    <t>File suffix</t>
  </si>
  <si>
    <t>File suffix for lotIDs</t>
  </si>
  <si>
    <t>Current date string</t>
  </si>
  <si>
    <t>Current lot ID</t>
  </si>
  <si>
    <t>Current lot start index</t>
  </si>
  <si>
    <t>Current lot end index</t>
  </si>
  <si>
    <t>Current recipe name</t>
  </si>
  <si>
    <t>Default_recipe_path</t>
  </si>
  <si>
    <t>[Instrument constants]</t>
  </si>
  <si>
    <t>Refcell constant</t>
  </si>
  <si>
    <t>Cal const A</t>
  </si>
  <si>
    <t>Cal const B</t>
  </si>
  <si>
    <t>Cal const C</t>
  </si>
  <si>
    <t>Area fraction</t>
  </si>
  <si>
    <t>Primary refcell constant</t>
  </si>
  <si>
    <t>Secondary refcell constant</t>
  </si>
  <si>
    <t>Index_of_flashmode</t>
  </si>
</sst>
</file>

<file path=xl/styles.xml><?xml version="1.0" encoding="utf-8"?>
<styleSheet xmlns="http://schemas.openxmlformats.org/spreadsheetml/2006/main">
  <numFmts count="5">
    <numFmt numFmtId="164" formatCode="0.000"/>
    <numFmt numFmtId="165" formatCode="0.0"/>
    <numFmt numFmtId="166" formatCode="0.0E+00"/>
    <numFmt numFmtId="167" formatCode="0.0000"/>
    <numFmt numFmtId="168" formatCode="dd\-mmm\-yy"/>
  </numFmts>
  <fonts count="18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12"/>
      <color indexed="14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1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Continuous"/>
      <protection locked="0"/>
    </xf>
    <xf numFmtId="0" fontId="3" fillId="2" borderId="0" xfId="0" applyFont="1" applyFill="1" applyAlignment="1" applyProtection="1">
      <alignment horizontal="centerContinuous"/>
      <protection locked="0"/>
    </xf>
    <xf numFmtId="16" fontId="4" fillId="2" borderId="0" xfId="0" applyNumberFormat="1" applyFont="1" applyFill="1" applyProtection="1">
      <protection locked="0"/>
    </xf>
    <xf numFmtId="0" fontId="2" fillId="2" borderId="0" xfId="0" applyFont="1" applyFill="1"/>
    <xf numFmtId="14" fontId="2" fillId="2" borderId="0" xfId="0" applyNumberFormat="1" applyFont="1" applyFill="1" applyAlignment="1"/>
    <xf numFmtId="0" fontId="2" fillId="2" borderId="0" xfId="0" applyFont="1" applyFill="1" applyAlignment="1"/>
    <xf numFmtId="0" fontId="2" fillId="2" borderId="0" xfId="0" applyFont="1" applyFill="1" applyProtection="1">
      <protection locked="0"/>
    </xf>
    <xf numFmtId="0" fontId="2" fillId="2" borderId="1" xfId="0" applyFont="1" applyFill="1" applyBorder="1"/>
    <xf numFmtId="0" fontId="2" fillId="2" borderId="2" xfId="0" applyFont="1" applyFill="1" applyBorder="1"/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/>
    <xf numFmtId="0" fontId="5" fillId="2" borderId="0" xfId="0" applyFont="1" applyFill="1"/>
    <xf numFmtId="0" fontId="6" fillId="2" borderId="0" xfId="0" applyFont="1" applyFill="1" applyAlignment="1" applyProtection="1">
      <alignment horizontal="right"/>
    </xf>
    <xf numFmtId="0" fontId="2" fillId="2" borderId="0" xfId="0" applyFont="1" applyFill="1" applyProtection="1"/>
    <xf numFmtId="16" fontId="3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" fontId="7" fillId="2" borderId="0" xfId="0" applyNumberFormat="1" applyFont="1" applyFill="1"/>
    <xf numFmtId="19" fontId="8" fillId="2" borderId="0" xfId="0" applyNumberFormat="1" applyFont="1" applyFill="1" applyProtection="1"/>
    <xf numFmtId="0" fontId="2" fillId="2" borderId="0" xfId="0" applyFont="1" applyFill="1" applyAlignment="1">
      <alignment horizontal="left"/>
    </xf>
    <xf numFmtId="19" fontId="2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Continuous"/>
    </xf>
    <xf numFmtId="11" fontId="2" fillId="2" borderId="0" xfId="0" applyNumberFormat="1" applyFont="1" applyFill="1"/>
    <xf numFmtId="0" fontId="9" fillId="2" borderId="0" xfId="0" applyFont="1" applyFill="1" applyProtection="1"/>
    <xf numFmtId="0" fontId="2" fillId="2" borderId="0" xfId="0" applyFont="1" applyFill="1" applyAlignment="1">
      <alignment horizontal="centerContinuous"/>
    </xf>
    <xf numFmtId="0" fontId="7" fillId="2" borderId="0" xfId="0" applyFont="1" applyFill="1" applyProtection="1"/>
    <xf numFmtId="0" fontId="8" fillId="2" borderId="0" xfId="0" applyFont="1" applyFill="1" applyProtection="1"/>
    <xf numFmtId="0" fontId="5" fillId="2" borderId="0" xfId="0" applyFont="1" applyFill="1" applyAlignment="1">
      <alignment horizontal="centerContinuous" wrapText="1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11" fillId="2" borderId="3" xfId="0" applyFont="1" applyFill="1" applyBorder="1" applyAlignment="1" applyProtection="1">
      <alignment horizontal="center" wrapText="1"/>
    </xf>
    <xf numFmtId="11" fontId="5" fillId="3" borderId="4" xfId="0" applyNumberFormat="1" applyFont="1" applyFill="1" applyBorder="1" applyAlignment="1" applyProtection="1">
      <alignment horizontal="center" wrapText="1"/>
    </xf>
    <xf numFmtId="11" fontId="3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9" fontId="5" fillId="2" borderId="0" xfId="0" applyNumberFormat="1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/>
    </xf>
    <xf numFmtId="165" fontId="12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1" fontId="5" fillId="2" borderId="0" xfId="0" applyNumberFormat="1" applyFont="1" applyFill="1"/>
    <xf numFmtId="11" fontId="5" fillId="2" borderId="0" xfId="0" applyNumberFormat="1" applyFont="1" applyFill="1" applyAlignment="1">
      <alignment horizontal="center"/>
    </xf>
    <xf numFmtId="164" fontId="2" fillId="2" borderId="0" xfId="0" applyNumberFormat="1" applyFont="1" applyFill="1"/>
    <xf numFmtId="11" fontId="13" fillId="3" borderId="0" xfId="0" applyNumberFormat="1" applyFont="1" applyFill="1" applyBorder="1" applyProtection="1">
      <protection locked="0"/>
    </xf>
    <xf numFmtId="0" fontId="3" fillId="2" borderId="0" xfId="0" applyFont="1" applyFill="1"/>
    <xf numFmtId="166" fontId="2" fillId="2" borderId="1" xfId="0" applyNumberFormat="1" applyFont="1" applyFill="1" applyBorder="1"/>
    <xf numFmtId="1" fontId="2" fillId="2" borderId="0" xfId="0" applyNumberFormat="1" applyFont="1" applyFill="1"/>
    <xf numFmtId="2" fontId="2" fillId="2" borderId="0" xfId="0" applyNumberFormat="1" applyFont="1" applyFill="1"/>
    <xf numFmtId="0" fontId="2" fillId="3" borderId="0" xfId="0" applyFont="1" applyFill="1" applyAlignment="1">
      <alignment horizontal="center"/>
    </xf>
    <xf numFmtId="2" fontId="12" fillId="3" borderId="3" xfId="0" applyNumberFormat="1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wrapText="1"/>
    </xf>
    <xf numFmtId="0" fontId="2" fillId="3" borderId="0" xfId="0" applyFont="1" applyFill="1"/>
    <xf numFmtId="0" fontId="2" fillId="3" borderId="1" xfId="0" applyFont="1" applyFill="1" applyBorder="1"/>
    <xf numFmtId="0" fontId="2" fillId="3" borderId="2" xfId="0" applyFont="1" applyFill="1" applyBorder="1"/>
    <xf numFmtId="0" fontId="5" fillId="3" borderId="3" xfId="0" applyFont="1" applyFill="1" applyBorder="1" applyAlignment="1" applyProtection="1">
      <alignment wrapText="1"/>
    </xf>
    <xf numFmtId="167" fontId="14" fillId="2" borderId="0" xfId="0" applyNumberFormat="1" applyFont="1" applyFill="1"/>
    <xf numFmtId="0" fontId="14" fillId="2" borderId="0" xfId="0" applyFont="1" applyFill="1"/>
    <xf numFmtId="165" fontId="2" fillId="2" borderId="0" xfId="0" applyNumberFormat="1" applyFont="1" applyFill="1"/>
    <xf numFmtId="2" fontId="2" fillId="2" borderId="1" xfId="0" applyNumberFormat="1" applyFont="1" applyFill="1" applyBorder="1"/>
    <xf numFmtId="167" fontId="2" fillId="2" borderId="0" xfId="0" applyNumberFormat="1" applyFont="1" applyFill="1"/>
    <xf numFmtId="11" fontId="14" fillId="2" borderId="0" xfId="0" applyNumberFormat="1" applyFont="1" applyFill="1"/>
    <xf numFmtId="11" fontId="0" fillId="2" borderId="0" xfId="0" applyNumberFormat="1" applyFill="1"/>
    <xf numFmtId="0" fontId="2" fillId="2" borderId="0" xfId="0" applyFont="1" applyFill="1" applyBorder="1"/>
    <xf numFmtId="11" fontId="15" fillId="2" borderId="1" xfId="0" applyNumberFormat="1" applyFont="1" applyFill="1" applyBorder="1"/>
    <xf numFmtId="0" fontId="5" fillId="2" borderId="5" xfId="0" applyFont="1" applyFill="1" applyBorder="1"/>
    <xf numFmtId="11" fontId="11" fillId="2" borderId="1" xfId="0" applyNumberFormat="1" applyFont="1" applyFill="1" applyBorder="1"/>
    <xf numFmtId="0" fontId="2" fillId="2" borderId="0" xfId="0" applyFont="1" applyFill="1" applyAlignment="1">
      <alignment horizontal="left" indent="1"/>
    </xf>
    <xf numFmtId="0" fontId="16" fillId="2" borderId="0" xfId="1" applyFont="1" applyFill="1" applyAlignment="1" applyProtection="1">
      <alignment horizontal="left" indent="1"/>
    </xf>
    <xf numFmtId="0" fontId="5" fillId="2" borderId="6" xfId="0" applyFont="1" applyFill="1" applyBorder="1"/>
    <xf numFmtId="0" fontId="17" fillId="2" borderId="0" xfId="0" applyFont="1" applyFill="1"/>
    <xf numFmtId="0" fontId="5" fillId="2" borderId="1" xfId="0" applyFont="1" applyFill="1" applyBorder="1"/>
    <xf numFmtId="0" fontId="17" fillId="2" borderId="1" xfId="0" applyFont="1" applyFill="1" applyBorder="1"/>
    <xf numFmtId="0" fontId="3" fillId="2" borderId="1" xfId="0" applyFont="1" applyFill="1" applyBorder="1"/>
    <xf numFmtId="0" fontId="2" fillId="2" borderId="0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/>
    </xf>
    <xf numFmtId="14" fontId="15" fillId="2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 wrapText="1"/>
    </xf>
    <xf numFmtId="16" fontId="2" fillId="2" borderId="0" xfId="0" applyNumberFormat="1" applyFont="1" applyFill="1" applyAlignment="1">
      <alignment horizontal="center"/>
    </xf>
    <xf numFmtId="168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7" fontId="2" fillId="2" borderId="0" xfId="0" applyNumberFormat="1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1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/>
    <xf numFmtId="14" fontId="2" fillId="2" borderId="0" xfId="0" applyNumberFormat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26</xdr:row>
      <xdr:rowOff>142875</xdr:rowOff>
    </xdr:from>
    <xdr:to>
      <xdr:col>16</xdr:col>
      <xdr:colOff>180975</xdr:colOff>
      <xdr:row>38</xdr:row>
      <xdr:rowOff>142875</xdr:rowOff>
    </xdr:to>
    <xdr:sp macro="" textlink="">
      <xdr:nvSpPr>
        <xdr:cNvPr id="2" name="Text Box 272"/>
        <xdr:cNvSpPr txBox="1">
          <a:spLocks noChangeArrowheads="1"/>
        </xdr:cNvSpPr>
      </xdr:nvSpPr>
      <xdr:spPr bwMode="auto">
        <a:xfrm>
          <a:off x="8791575" y="5381625"/>
          <a:ext cx="3933825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Sheet for all the calcuations. 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Do not change values on this sheet as the macros may no longer function.</a:t>
          </a:r>
        </a:p>
        <a:p>
          <a:pPr algn="l" rtl="0">
            <a:defRPr sz="1000"/>
          </a:pPr>
          <a:endParaRPr lang="en-US" sz="1600" b="1" i="0" strike="noStrike">
            <a:solidFill>
              <a:srgbClr val="3333C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3333CC"/>
              </a:solidFill>
              <a:latin typeface="Arial"/>
              <a:cs typeface="Arial"/>
            </a:rPr>
            <a:t>Use the USER sheet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nsVoc/Working_copy_SunsVoc33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ser"/>
      <sheetName val="Calc"/>
      <sheetName val="Summary"/>
      <sheetName val="Command"/>
      <sheetName val="scopedata"/>
      <sheetName val="Module1"/>
    </sheetNames>
    <sheetDataSet>
      <sheetData sheetId="0">
        <row r="6">
          <cell r="B6">
            <v>2.5000000000000001E-2</v>
          </cell>
          <cell r="C6">
            <v>1</v>
          </cell>
          <cell r="D6">
            <v>25.125598</v>
          </cell>
          <cell r="E6">
            <v>150000</v>
          </cell>
          <cell r="F6">
            <v>2.0013694350835043</v>
          </cell>
          <cell r="G6">
            <v>57.112730238276789</v>
          </cell>
          <cell r="K6">
            <v>0.03</v>
          </cell>
          <cell r="L6">
            <v>3</v>
          </cell>
          <cell r="M6" t="str">
            <v>n-type</v>
          </cell>
          <cell r="N6" t="str">
            <v>Generalized</v>
          </cell>
          <cell r="O6">
            <v>8.4695731982510028E-2</v>
          </cell>
        </row>
      </sheetData>
      <sheetData sheetId="1">
        <row r="6">
          <cell r="V6">
            <v>2.2000000000000001E-3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508"/>
  <sheetViews>
    <sheetView workbookViewId="0">
      <selection activeCell="G10" sqref="G10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0.71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0.52108796296296289</v>
      </c>
      <c r="K3" s="21"/>
      <c r="M3" s="23"/>
      <c r="Q3" s="24">
        <f>100*(SUM(V22:V132))</f>
        <v>149959.4406998695</v>
      </c>
      <c r="R3" s="24">
        <f>100*SUM(V114:V132)</f>
        <v>101.26548598224656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1.1758329933214191</v>
      </c>
      <c r="D6" s="36">
        <f>INTERCEPT(K$15:K$102,H$15:H$102)</f>
        <v>0.47840508458807451</v>
      </c>
      <c r="E6" s="36">
        <f>INDEX(W9:W133,MATCH(O6,J9:J133,0))</f>
        <v>0.38983631560000004</v>
      </c>
      <c r="F6" s="36">
        <f>INDEX(I9:I133,MATCH(O6,J9:J133,0))</f>
        <v>2.2128853411722372E-2</v>
      </c>
      <c r="G6" s="37">
        <f>E6*F6/B6/D6</f>
        <v>0.72128252482150834</v>
      </c>
      <c r="H6" s="38">
        <f>1000*MAX(J20:J110)</f>
        <v>8.626630682478341</v>
      </c>
      <c r="I6" s="35">
        <f>-SLOPE(K20:K129,I20:I129)</f>
        <v>1.3106288167678641</v>
      </c>
      <c r="J6" s="39">
        <f>AVERAGE(L20:L131)/(0.025*$B$6)</f>
        <v>412.64370495999998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2.1298730484220392</v>
      </c>
      <c r="O6" s="42">
        <f>MAX(J16:J132)</f>
        <v>8.6266306824783409E-3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0.47841085597823696</v>
      </c>
      <c r="T6" s="44">
        <f>(LOG(0.1)-INTERCEPT(T25:T120,R25:R120))/SLOPE(T25:T120,R25:R120)</f>
        <v>0.38224322787006776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115920.11259171124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1.1758329933214191</v>
      </c>
      <c r="T7" s="49">
        <f>SLOPE(R25:R120, T25:T120)/0.06</f>
        <v>2.1298730484220392</v>
      </c>
      <c r="X7" s="47"/>
      <c r="Y7" s="5">
        <f>1/Y6</f>
        <v>8.6266306824783405E-6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0.57994400000000002</v>
      </c>
      <c r="C9" s="60">
        <v>0.56733699999999998</v>
      </c>
      <c r="D9" s="61">
        <f t="shared" ref="D9:D72" si="0">C9/$A$6</f>
        <v>6.6985311623159136</v>
      </c>
      <c r="E9" s="49">
        <f t="shared" ref="E9:E72" si="1">IF(D9&gt;0,LOG10(D9),-3)</f>
        <v>0.82597958209853239</v>
      </c>
      <c r="F9" s="49">
        <f t="shared" ref="F9:F72" si="2">IF($D9&gt;0,LOG10(D9),-3)</f>
        <v>0.82597958209853239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0.60425399999999996</v>
      </c>
      <c r="C10" s="60">
        <v>0.69605099999999998</v>
      </c>
      <c r="D10" s="61">
        <f t="shared" si="0"/>
        <v>8.2182535495854392</v>
      </c>
      <c r="E10" s="49">
        <f t="shared" si="1"/>
        <v>0.9147795359873262</v>
      </c>
      <c r="F10" s="49">
        <f t="shared" si="2"/>
        <v>0.9147795359873262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572959767352216.37</v>
      </c>
      <c r="P10" s="24" t="e">
        <f>O10/(($B$6*D10)/(1.602E-19*$P$6)-M10)</f>
        <v>#DIV/0!</v>
      </c>
      <c r="W10" s="63">
        <f>B10+([1]User!D$6-25)*[1]User!C$6*[1]Calc!V$6</f>
        <v>0.60453031559999992</v>
      </c>
      <c r="AH10" s="24"/>
    </row>
    <row r="11" spans="1:34">
      <c r="A11" s="24">
        <v>3.634E-4</v>
      </c>
      <c r="B11" s="59">
        <v>0.60821599999999998</v>
      </c>
      <c r="C11" s="64">
        <v>0.71150100000000005</v>
      </c>
      <c r="D11" s="61">
        <f t="shared" si="0"/>
        <v>8.4006712421698833</v>
      </c>
      <c r="E11" s="49">
        <f t="shared" si="1"/>
        <v>0.92431398905277462</v>
      </c>
      <c r="F11" s="49">
        <f t="shared" si="2"/>
        <v>0.92431398905277462</v>
      </c>
      <c r="G11" s="49">
        <f t="shared" si="3"/>
        <v>8.2987312929231791</v>
      </c>
      <c r="H11" s="5" t="str">
        <f t="shared" si="6"/>
        <v/>
      </c>
      <c r="I11" s="24">
        <f t="shared" si="4"/>
        <v>-0.18246828232307949</v>
      </c>
      <c r="J11" s="24">
        <f t="shared" si="5"/>
        <v>-0.11103054763432517</v>
      </c>
      <c r="M11" s="24">
        <f t="shared" ref="M11:M74" si="7">2.88E+21*(EXP(38.921*W11)/SQRT($X$21^2+296000000000000000000*EXP(38.921*W11)))*SLOPE(W10:W11,A10:A11)</f>
        <v>5.3027439266908058E+17</v>
      </c>
      <c r="N11" s="24">
        <f t="shared" ref="N11:N74" si="8">IF($X$76,D11-1.602E-19*$P$6*M11/$B$6,D11)</f>
        <v>8.2987312929231791</v>
      </c>
      <c r="O11" s="24">
        <f t="shared" ref="O11:O74" si="9">(SQRT($X$21^2+296000000000000000000*EXP(38.921*W11))-$X$21)/2</f>
        <v>646298404572645.62</v>
      </c>
      <c r="P11" s="24">
        <f t="shared" ref="P11:P74" si="10">O11/(($B$6*D11)/(1.602E-19*$P$6)-M11)</f>
        <v>1.4971493944019607E-5</v>
      </c>
      <c r="W11" s="63">
        <f>B11+([1]User!D$6-25)*[1]User!C$6*[1]Calc!V$6</f>
        <v>0.60849231559999994</v>
      </c>
      <c r="X11" s="5" t="s">
        <v>62</v>
      </c>
      <c r="AH11" s="24"/>
    </row>
    <row r="12" spans="1:34">
      <c r="A12" s="24">
        <v>5.0880000000000001E-4</v>
      </c>
      <c r="B12" s="59">
        <v>0.60615799999999997</v>
      </c>
      <c r="C12" s="64">
        <v>0.71077500000000005</v>
      </c>
      <c r="D12" s="61">
        <f t="shared" si="0"/>
        <v>8.3920993816639733</v>
      </c>
      <c r="E12" s="49">
        <f t="shared" si="1"/>
        <v>0.92387061825660521</v>
      </c>
      <c r="F12" s="49">
        <f t="shared" si="2"/>
        <v>0.92387061825660521</v>
      </c>
      <c r="G12" s="49">
        <f t="shared" si="3"/>
        <v>8.4423479208831189</v>
      </c>
      <c r="H12" s="5" t="str">
        <f t="shared" si="6"/>
        <v/>
      </c>
      <c r="I12" s="24">
        <f>B$6-G12*B$6</f>
        <v>-0.186058698022078</v>
      </c>
      <c r="J12" s="24">
        <f t="shared" si="5"/>
        <v>-0.11283237919644594</v>
      </c>
      <c r="M12" s="24">
        <f t="shared" si="7"/>
        <v>-2.61384411252316E+17</v>
      </c>
      <c r="N12" s="24">
        <f t="shared" si="8"/>
        <v>8.4423479208831189</v>
      </c>
      <c r="O12" s="24">
        <f t="shared" si="9"/>
        <v>607275674067424.37</v>
      </c>
      <c r="P12" s="24">
        <f t="shared" si="10"/>
        <v>1.3828223697574133E-5</v>
      </c>
      <c r="W12" s="63">
        <f>B12+([1]User!D$6-25)*[1]User!C$6*[1]Calc!V$6</f>
        <v>0.60643431559999994</v>
      </c>
      <c r="X12" s="62">
        <f>MAX(B9:B133)</f>
        <v>0.60821599999999998</v>
      </c>
      <c r="AH12" s="24"/>
    </row>
    <row r="13" spans="1:34">
      <c r="A13" s="24">
        <v>6.5419999999999996E-4</v>
      </c>
      <c r="B13" s="59">
        <v>0.60336500000000004</v>
      </c>
      <c r="C13" s="64">
        <v>0.70594500000000004</v>
      </c>
      <c r="D13" s="61">
        <f t="shared" si="0"/>
        <v>8.3350717146618472</v>
      </c>
      <c r="E13" s="49">
        <f t="shared" si="1"/>
        <v>0.92090934083444109</v>
      </c>
      <c r="F13" s="49">
        <f t="shared" si="2"/>
        <v>0.92090934083444109</v>
      </c>
      <c r="G13" s="49">
        <f t="shared" si="3"/>
        <v>8.3985152976715458</v>
      </c>
      <c r="H13" s="5" t="str">
        <f t="shared" si="6"/>
        <v/>
      </c>
      <c r="I13" s="24">
        <f t="shared" si="4"/>
        <v>-0.18496288244178866</v>
      </c>
      <c r="J13" s="24">
        <f t="shared" si="5"/>
        <v>-0.11165123769432944</v>
      </c>
      <c r="M13" s="24">
        <f t="shared" si="7"/>
        <v>-3.3002279967591744E+17</v>
      </c>
      <c r="N13" s="24">
        <f t="shared" si="8"/>
        <v>8.3985152976715458</v>
      </c>
      <c r="O13" s="24">
        <f t="shared" si="9"/>
        <v>557507266613797.37</v>
      </c>
      <c r="P13" s="24">
        <f t="shared" si="10"/>
        <v>1.2761207562907016E-5</v>
      </c>
      <c r="W13" s="63">
        <f>B13+([1]User!D$6-25)*[1]User!C$6*[1]Calc!V$6</f>
        <v>0.60364131560000001</v>
      </c>
      <c r="AH13" s="24"/>
    </row>
    <row r="14" spans="1:34">
      <c r="A14" s="24">
        <v>7.9960000000000003E-4</v>
      </c>
      <c r="B14" s="59">
        <v>0.600464</v>
      </c>
      <c r="C14" s="64">
        <v>0.70027600000000001</v>
      </c>
      <c r="D14" s="61">
        <f t="shared" si="0"/>
        <v>8.2681379994993076</v>
      </c>
      <c r="E14" s="49">
        <f t="shared" si="1"/>
        <v>0.91740771661525311</v>
      </c>
      <c r="F14" s="49">
        <f t="shared" si="2"/>
        <v>0.91740771661525311</v>
      </c>
      <c r="G14" s="49">
        <f t="shared" si="3"/>
        <v>8.3291872384514143</v>
      </c>
      <c r="H14" s="5" t="str">
        <f t="shared" si="6"/>
        <v/>
      </c>
      <c r="I14" s="24">
        <f>B$6-G14*B$6</f>
        <v>-0.18322968096128536</v>
      </c>
      <c r="J14" s="24">
        <f t="shared" si="5"/>
        <v>-0.11007345636796988</v>
      </c>
      <c r="M14" s="24">
        <f t="shared" si="7"/>
        <v>-3.1756782642585914E+17</v>
      </c>
      <c r="N14" s="24">
        <f t="shared" si="8"/>
        <v>8.3291872384514143</v>
      </c>
      <c r="O14" s="24">
        <f t="shared" si="9"/>
        <v>509514631700090.12</v>
      </c>
      <c r="P14" s="24">
        <f t="shared" si="10"/>
        <v>1.1759741976485607E-5</v>
      </c>
      <c r="W14" s="63">
        <f>B14+([1]User!D$6-25)*[1]User!C$6*[1]Calc!V$6</f>
        <v>0.60074031559999996</v>
      </c>
      <c r="X14" s="9" t="s">
        <v>63</v>
      </c>
      <c r="AH14" s="24"/>
    </row>
    <row r="15" spans="1:34">
      <c r="A15" s="24">
        <v>9.4499999999999998E-4</v>
      </c>
      <c r="B15" s="59">
        <v>0.59755800000000003</v>
      </c>
      <c r="C15" s="64">
        <v>0.69408300000000001</v>
      </c>
      <c r="D15" s="61">
        <f t="shared" si="0"/>
        <v>8.1950174318504097</v>
      </c>
      <c r="E15" s="49">
        <f t="shared" si="1"/>
        <v>0.91354988170741969</v>
      </c>
      <c r="F15" s="49">
        <f t="shared" si="2"/>
        <v>0.91354988170741969</v>
      </c>
      <c r="G15" s="49">
        <f>IF(N15&lt;0.001, 0.001, N15)</f>
        <v>8.2515817560295872</v>
      </c>
      <c r="H15" s="5" t="str">
        <f t="shared" si="6"/>
        <v/>
      </c>
      <c r="I15" s="24">
        <f t="shared" si="4"/>
        <v>-0.1812895439007397</v>
      </c>
      <c r="J15" s="24">
        <f t="shared" si="5"/>
        <v>-0.10838111040333487</v>
      </c>
      <c r="K15" s="5" t="str">
        <f t="shared" ref="K15:K78" si="11">IF(G15&gt;0.85,IF(G15&lt;1.1,W15,""),"")</f>
        <v/>
      </c>
      <c r="M15" s="24">
        <f t="shared" si="7"/>
        <v>-2.9423805752797242E+17</v>
      </c>
      <c r="N15" s="24">
        <f t="shared" si="8"/>
        <v>8.2515817560295872</v>
      </c>
      <c r="O15" s="24">
        <f t="shared" si="9"/>
        <v>465011158864921.12</v>
      </c>
      <c r="P15" s="24">
        <f t="shared" si="10"/>
        <v>1.0833528385617791E-5</v>
      </c>
      <c r="W15" s="63">
        <f>B15+([1]User!D$6-25)*[1]User!C$6*[1]Calc!V$6</f>
        <v>0.5978343156</v>
      </c>
      <c r="X15" s="9">
        <f>AVERAGE(B9:B133)</f>
        <v>0.34737791439999988</v>
      </c>
      <c r="AH15" s="24"/>
    </row>
    <row r="16" spans="1:34">
      <c r="A16" s="24">
        <v>1.0904E-3</v>
      </c>
      <c r="B16" s="59">
        <v>0.59453900000000004</v>
      </c>
      <c r="C16" s="64">
        <v>0.68735400000000002</v>
      </c>
      <c r="D16" s="61">
        <f t="shared" si="0"/>
        <v>8.1155683280704292</v>
      </c>
      <c r="E16" s="49">
        <f t="shared" si="1"/>
        <v>0.90931893859260338</v>
      </c>
      <c r="F16" s="49">
        <f t="shared" si="2"/>
        <v>0.90931893859260338</v>
      </c>
      <c r="G16" s="49">
        <f t="shared" si="3"/>
        <v>8.1696693151880417</v>
      </c>
      <c r="H16" s="5" t="str">
        <f t="shared" si="6"/>
        <v/>
      </c>
      <c r="I16" s="24">
        <f t="shared" si="4"/>
        <v>-0.17924173287970105</v>
      </c>
      <c r="J16" s="24">
        <f t="shared" si="5"/>
        <v>-0.10661572791153028</v>
      </c>
      <c r="K16" s="5" t="str">
        <f t="shared" si="11"/>
        <v/>
      </c>
      <c r="M16" s="24">
        <f t="shared" si="7"/>
        <v>-2.8142419432798672E+17</v>
      </c>
      <c r="N16" s="24">
        <f t="shared" si="8"/>
        <v>8.1696693151880417</v>
      </c>
      <c r="O16" s="24">
        <f t="shared" si="9"/>
        <v>422344809502266.37</v>
      </c>
      <c r="P16" s="24">
        <f t="shared" si="10"/>
        <v>9.9381704505192559E-6</v>
      </c>
      <c r="W16" s="63">
        <f>B16+([1]User!D$6-25)*[1]User!C$6*[1]Calc!V$6</f>
        <v>0.59481531560000001</v>
      </c>
      <c r="AH16" s="24"/>
    </row>
    <row r="17" spans="1:34">
      <c r="A17" s="24">
        <v>1.2358E-3</v>
      </c>
      <c r="B17" s="59">
        <v>0.59145800000000004</v>
      </c>
      <c r="C17" s="64">
        <v>0.68008900000000005</v>
      </c>
      <c r="D17" s="61">
        <f t="shared" si="0"/>
        <v>8.0297906881593608</v>
      </c>
      <c r="E17" s="49">
        <f>IF(D17&gt;0,LOG10(D17),-3)</f>
        <v>0.9047042247105419</v>
      </c>
      <c r="F17" s="49">
        <f t="shared" si="2"/>
        <v>0.9047042247105419</v>
      </c>
      <c r="G17" s="49">
        <f t="shared" si="3"/>
        <v>8.0804475309810364</v>
      </c>
      <c r="H17" s="5" t="str">
        <f t="shared" si="6"/>
        <v/>
      </c>
      <c r="I17" s="24">
        <f t="shared" si="4"/>
        <v>-0.17701118827452592</v>
      </c>
      <c r="J17" s="24">
        <f t="shared" si="5"/>
        <v>-0.10474359434716934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-2.6350833760755328E+17</v>
      </c>
      <c r="N17" s="24">
        <f t="shared" si="8"/>
        <v>8.0804475309810364</v>
      </c>
      <c r="O17" s="24">
        <f t="shared" si="9"/>
        <v>382324729964056.87</v>
      </c>
      <c r="P17" s="24">
        <f t="shared" si="10"/>
        <v>9.0957964650464051E-6</v>
      </c>
      <c r="W17" s="63">
        <f>B17+([1]User!D$6-25)*[1]User!C$6*[1]Calc!V$6</f>
        <v>0.5917343156</v>
      </c>
      <c r="AH17" s="24"/>
    </row>
    <row r="18" spans="1:34">
      <c r="A18" s="24">
        <v>1.3812E-3</v>
      </c>
      <c r="B18" s="59">
        <v>0.58838900000000005</v>
      </c>
      <c r="C18" s="64">
        <v>0.67220999999999997</v>
      </c>
      <c r="D18" s="61">
        <f t="shared" si="0"/>
        <v>7.9367635684264908</v>
      </c>
      <c r="E18" s="49">
        <f t="shared" si="1"/>
        <v>0.89964344311814537</v>
      </c>
      <c r="F18" s="49">
        <f t="shared" si="2"/>
        <v>0.89964344311814537</v>
      </c>
      <c r="G18" s="49">
        <f t="shared" si="3"/>
        <v>7.982993704134234</v>
      </c>
      <c r="H18" s="5" t="str">
        <f t="shared" si="6"/>
        <v/>
      </c>
      <c r="I18" s="24">
        <f t="shared" si="4"/>
        <v>-0.17457484260335587</v>
      </c>
      <c r="J18" s="24">
        <f t="shared" si="5"/>
        <v>-0.10276615481692482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-2.4048135511726845E+17</v>
      </c>
      <c r="N18" s="24">
        <f t="shared" si="8"/>
        <v>7.982993704134234</v>
      </c>
      <c r="O18" s="24">
        <f t="shared" si="9"/>
        <v>345775267341600.37</v>
      </c>
      <c r="P18" s="24">
        <f t="shared" si="10"/>
        <v>8.3266804230754673E-6</v>
      </c>
      <c r="U18" s="24">
        <f>(K$6*EXP(W18/0.02585)+L$6*EXP(W18/(2*0.02585))+W18/M$6)/B$6</f>
        <v>0.82270184620105569</v>
      </c>
      <c r="V18" s="24">
        <f t="shared" ref="V18:V81" si="13">((U18)-G18)*((U18)-G18)*U$22/U18</f>
        <v>33.440326324221772</v>
      </c>
      <c r="W18" s="63">
        <f>B18+([1]User!D$6-25)*[1]User!C$6*[1]Calc!V$6</f>
        <v>0.58866531560000002</v>
      </c>
      <c r="AH18" s="24"/>
    </row>
    <row r="19" spans="1:34" ht="15">
      <c r="A19" s="5">
        <v>1.5265999999999999E-3</v>
      </c>
      <c r="B19" s="59">
        <v>0.58527300000000004</v>
      </c>
      <c r="C19" s="64">
        <v>0.66363700000000003</v>
      </c>
      <c r="D19" s="61">
        <f t="shared" si="0"/>
        <v>7.835542411240314</v>
      </c>
      <c r="E19" s="49">
        <f t="shared" si="1"/>
        <v>0.89406906564888844</v>
      </c>
      <c r="F19" s="49">
        <f t="shared" si="2"/>
        <v>0.89406906564888844</v>
      </c>
      <c r="G19" s="49">
        <f t="shared" si="3"/>
        <v>7.8784105437044927</v>
      </c>
      <c r="H19" s="5" t="str">
        <f t="shared" si="6"/>
        <v/>
      </c>
      <c r="I19" s="24">
        <f t="shared" si="4"/>
        <v>-0.17196026359261232</v>
      </c>
      <c r="J19" s="24">
        <f t="shared" si="5"/>
        <v>-0.10069121465704975</v>
      </c>
      <c r="K19" s="5" t="str">
        <f t="shared" si="11"/>
        <v/>
      </c>
      <c r="L19" s="5" t="str">
        <f t="shared" si="12"/>
        <v/>
      </c>
      <c r="M19" s="24">
        <f t="shared" si="7"/>
        <v>-2.2299278227308851E+17</v>
      </c>
      <c r="N19" s="24">
        <f t="shared" si="8"/>
        <v>7.8784105437044927</v>
      </c>
      <c r="O19" s="24">
        <f t="shared" si="9"/>
        <v>311829206205547</v>
      </c>
      <c r="P19" s="24">
        <f t="shared" si="10"/>
        <v>7.6089010934897576E-6</v>
      </c>
      <c r="U19" s="24">
        <f t="shared" ref="U19:U82" si="14">(K$6*EXP(W19/0.02585)+L$6*EXP(W19/(2*0.02585))+W19/M$6)/B$6</f>
        <v>0.74037597412520328</v>
      </c>
      <c r="V19" s="24">
        <f t="shared" si="13"/>
        <v>36.928061117777673</v>
      </c>
      <c r="W19" s="63">
        <f>B19+([1]User!D$6-25)*[1]User!C$6*[1]Calc!V$6</f>
        <v>0.58554931560000001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0.58211500000000005</v>
      </c>
      <c r="C20" s="64">
        <v>0.65407499999999996</v>
      </c>
      <c r="D20" s="61">
        <f t="shared" si="0"/>
        <v>7.722644160334653</v>
      </c>
      <c r="E20" s="49">
        <f t="shared" si="1"/>
        <v>0.88776602412188399</v>
      </c>
      <c r="F20" s="49">
        <f t="shared" si="2"/>
        <v>0.88776602412188399</v>
      </c>
      <c r="G20" s="49">
        <f t="shared" si="3"/>
        <v>7.7622002496515083</v>
      </c>
      <c r="H20" s="5" t="str">
        <f t="shared" si="6"/>
        <v/>
      </c>
      <c r="I20" s="24">
        <f t="shared" si="4"/>
        <v>-0.16905500624128772</v>
      </c>
      <c r="J20" s="24">
        <f t="shared" si="5"/>
        <v>-9.8456167493629773E-2</v>
      </c>
      <c r="K20" s="5" t="str">
        <f t="shared" si="11"/>
        <v/>
      </c>
      <c r="L20" s="5" t="str">
        <f t="shared" si="12"/>
        <v/>
      </c>
      <c r="M20" s="24">
        <f t="shared" si="7"/>
        <v>-2.0576409340852698E+17</v>
      </c>
      <c r="N20" s="24">
        <f t="shared" si="8"/>
        <v>7.7622002496515083</v>
      </c>
      <c r="O20" s="24">
        <f t="shared" si="9"/>
        <v>280456462982280</v>
      </c>
      <c r="P20" s="24">
        <f t="shared" si="10"/>
        <v>6.9458334891751947E-6</v>
      </c>
      <c r="U20" s="24">
        <f t="shared" si="14"/>
        <v>0.66581323155199801</v>
      </c>
      <c r="V20" s="24">
        <f t="shared" si="13"/>
        <v>40.585760952653068</v>
      </c>
      <c r="W20" s="63">
        <f>B20+([1]User!D$6-25)*[1]User!C$6*[1]Calc!V$6</f>
        <v>0.58239131560000001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0.57891400000000004</v>
      </c>
      <c r="C21" s="64">
        <v>0.64339999999999997</v>
      </c>
      <c r="D21" s="61">
        <f t="shared" si="0"/>
        <v>7.596604751380676</v>
      </c>
      <c r="E21" s="49">
        <f t="shared" si="1"/>
        <v>0.88061953080604471</v>
      </c>
      <c r="F21" s="49">
        <f t="shared" si="2"/>
        <v>0.88061953080604471</v>
      </c>
      <c r="G21" s="49">
        <f t="shared" si="3"/>
        <v>7.6329933818885598</v>
      </c>
      <c r="H21" s="5" t="str">
        <f t="shared" si="6"/>
        <v/>
      </c>
      <c r="I21" s="24">
        <f t="shared" si="4"/>
        <v>-0.165824834547214</v>
      </c>
      <c r="J21" s="24">
        <f t="shared" si="5"/>
        <v>-9.6044138255718656E-2</v>
      </c>
      <c r="K21" s="5" t="str">
        <f t="shared" si="11"/>
        <v/>
      </c>
      <c r="L21" s="5" t="str">
        <f t="shared" si="12"/>
        <v/>
      </c>
      <c r="M21" s="24">
        <f t="shared" si="7"/>
        <v>-1.8928750784375814E+17</v>
      </c>
      <c r="N21" s="24">
        <f t="shared" si="8"/>
        <v>7.6329933818885598</v>
      </c>
      <c r="O21" s="24">
        <f t="shared" si="9"/>
        <v>251549020809877.62</v>
      </c>
      <c r="P21" s="24">
        <f t="shared" si="10"/>
        <v>6.3353629881605046E-6</v>
      </c>
      <c r="Q21" s="5" t="str">
        <f>IF(G21&gt;0.85,IF(G21&lt;1.15,W21,""),"")</f>
        <v/>
      </c>
      <c r="U21" s="24">
        <f t="shared" si="14"/>
        <v>0.59834277957413007</v>
      </c>
      <c r="V21" s="24">
        <f t="shared" si="13"/>
        <v>44.379922346577239</v>
      </c>
      <c r="W21" s="63">
        <f>B21+([1]User!D$6-25)*[1]User!C$6*[1]Calc!V$6</f>
        <v>0.57919031560000001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0.575627</v>
      </c>
      <c r="C22" s="64">
        <v>0.63129100000000005</v>
      </c>
      <c r="D22" s="61">
        <f t="shared" si="0"/>
        <v>7.4536341468819689</v>
      </c>
      <c r="E22" s="49">
        <f t="shared" si="1"/>
        <v>0.87236807209239797</v>
      </c>
      <c r="F22" s="49">
        <f t="shared" si="2"/>
        <v>0.87236807209239797</v>
      </c>
      <c r="G22" s="49">
        <f t="shared" si="3"/>
        <v>7.4873915489874001</v>
      </c>
      <c r="H22" s="5" t="str">
        <f t="shared" si="6"/>
        <v/>
      </c>
      <c r="I22" s="24">
        <f t="shared" si="4"/>
        <v>-0.16218478872468503</v>
      </c>
      <c r="J22" s="24">
        <f t="shared" si="5"/>
        <v>-9.3402757566431599E-2</v>
      </c>
      <c r="K22" s="5" t="str">
        <f t="shared" si="11"/>
        <v/>
      </c>
      <c r="L22" s="5" t="str">
        <f t="shared" si="12"/>
        <v/>
      </c>
      <c r="M22" s="24">
        <f t="shared" si="7"/>
        <v>-1.7560030225463485E+17</v>
      </c>
      <c r="N22" s="24">
        <f t="shared" si="8"/>
        <v>7.4873915489874001</v>
      </c>
      <c r="O22" s="24">
        <f t="shared" si="9"/>
        <v>224669182891056.37</v>
      </c>
      <c r="P22" s="24">
        <f t="shared" si="10"/>
        <v>5.7684179378621879E-6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0.53660106358460613</v>
      </c>
      <c r="V22" s="24">
        <f t="shared" si="13"/>
        <v>48.31348837196601</v>
      </c>
      <c r="W22" s="63">
        <f>B22+([1]User!D$6-25)*[1]User!C$6*[1]Calc!V$6</f>
        <v>0.57590331559999997</v>
      </c>
      <c r="AH22" s="24"/>
    </row>
    <row r="23" spans="1:34">
      <c r="A23" s="5">
        <v>2.1082000000000002E-3</v>
      </c>
      <c r="B23" s="59">
        <v>0.57238</v>
      </c>
      <c r="C23" s="64">
        <v>0.61725099999999999</v>
      </c>
      <c r="D23" s="61">
        <f t="shared" si="0"/>
        <v>7.2878642825528033</v>
      </c>
      <c r="E23" s="49">
        <f t="shared" si="1"/>
        <v>0.86260027643925219</v>
      </c>
      <c r="F23" s="49">
        <f t="shared" si="2"/>
        <v>0.86260027643925219</v>
      </c>
      <c r="G23" s="49">
        <f t="shared" si="3"/>
        <v>7.3179695803912788</v>
      </c>
      <c r="H23" s="5" t="str">
        <f t="shared" si="6"/>
        <v/>
      </c>
      <c r="I23" s="24">
        <f t="shared" si="4"/>
        <v>-0.15794923950978199</v>
      </c>
      <c r="J23" s="24">
        <f t="shared" si="5"/>
        <v>-9.0450629549493691E-2</v>
      </c>
      <c r="K23" s="5" t="str">
        <f t="shared" si="11"/>
        <v/>
      </c>
      <c r="L23" s="5" t="str">
        <f t="shared" si="12"/>
        <v/>
      </c>
      <c r="M23" s="24">
        <f t="shared" si="7"/>
        <v>-1.566026729009345E+17</v>
      </c>
      <c r="N23" s="24">
        <f t="shared" si="8"/>
        <v>7.3179695803912788</v>
      </c>
      <c r="O23" s="24">
        <f t="shared" si="9"/>
        <v>200689219494244.25</v>
      </c>
      <c r="P23" s="24">
        <f t="shared" si="10"/>
        <v>5.2720218541152604E-6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0.48226619208801519</v>
      </c>
      <c r="V23" s="24">
        <f t="shared" si="13"/>
        <v>51.991354338090559</v>
      </c>
      <c r="W23" s="63">
        <f>B23+([1]User!D$6-25)*[1]User!C$6*[1]Calc!V$6</f>
        <v>0.57265631559999997</v>
      </c>
      <c r="AH23" s="24"/>
    </row>
    <row r="24" spans="1:34">
      <c r="A24" s="5">
        <v>2.2536000000000001E-3</v>
      </c>
      <c r="B24" s="59">
        <v>0.56907300000000005</v>
      </c>
      <c r="C24" s="64">
        <v>0.60060100000000005</v>
      </c>
      <c r="D24" s="61">
        <f t="shared" si="0"/>
        <v>7.091278225495782</v>
      </c>
      <c r="E24" s="49">
        <f t="shared" si="1"/>
        <v>0.85072452520348962</v>
      </c>
      <c r="F24" s="49">
        <f t="shared" si="2"/>
        <v>0.85072452520348962</v>
      </c>
      <c r="G24" s="49">
        <f t="shared" si="3"/>
        <v>7.1188546599007072</v>
      </c>
      <c r="H24" s="5" t="str">
        <f t="shared" si="6"/>
        <v/>
      </c>
      <c r="I24" s="24">
        <f t="shared" si="4"/>
        <v>-0.15297136649751769</v>
      </c>
      <c r="J24" s="24">
        <f t="shared" si="5"/>
        <v>-8.7094142821758466E-2</v>
      </c>
      <c r="K24" s="5" t="str">
        <f t="shared" si="11"/>
        <v/>
      </c>
      <c r="L24" s="5" t="str">
        <f t="shared" si="12"/>
        <v/>
      </c>
      <c r="M24" s="24">
        <f t="shared" si="7"/>
        <v>-1.434479525849192E+17</v>
      </c>
      <c r="N24" s="24">
        <f t="shared" si="8"/>
        <v>7.1188546599007072</v>
      </c>
      <c r="O24" s="24">
        <f t="shared" si="9"/>
        <v>178681136893246.12</v>
      </c>
      <c r="P24" s="24">
        <f t="shared" si="10"/>
        <v>4.8251668839151058E-6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0.43295305570413029</v>
      </c>
      <c r="V24" s="24">
        <f t="shared" si="13"/>
        <v>55.40266829306605</v>
      </c>
      <c r="W24" s="63">
        <f>B24+([1]User!D$6-25)*[1]User!C$6*[1]Calc!V$6</f>
        <v>0.56934931560000002</v>
      </c>
      <c r="X24" s="69"/>
      <c r="AH24" s="24"/>
    </row>
    <row r="25" spans="1:34">
      <c r="A25" s="5">
        <v>2.3990000000000001E-3</v>
      </c>
      <c r="B25" s="59">
        <v>0.56567699999999999</v>
      </c>
      <c r="C25" s="64">
        <v>0.58035199999999998</v>
      </c>
      <c r="D25" s="61">
        <f t="shared" si="0"/>
        <v>6.8521988819914181</v>
      </c>
      <c r="E25" s="49">
        <f t="shared" si="1"/>
        <v>0.83582995967846074</v>
      </c>
      <c r="F25" s="49">
        <f t="shared" si="2"/>
        <v>0.83582995967846074</v>
      </c>
      <c r="G25" s="49">
        <f t="shared" si="3"/>
        <v>6.877546601866797</v>
      </c>
      <c r="H25" s="5" t="str">
        <f t="shared" si="6"/>
        <v/>
      </c>
      <c r="I25" s="24">
        <f t="shared" si="4"/>
        <v>-0.14693866504666994</v>
      </c>
      <c r="J25" s="24">
        <f t="shared" si="5"/>
        <v>-8.316042467300068E-2</v>
      </c>
      <c r="K25" s="5" t="str">
        <f t="shared" si="11"/>
        <v/>
      </c>
      <c r="L25" s="5" t="str">
        <f t="shared" si="12"/>
        <v/>
      </c>
      <c r="M25" s="24">
        <f t="shared" si="7"/>
        <v>-1.3185455615573576E+17</v>
      </c>
      <c r="N25" s="24">
        <f t="shared" si="8"/>
        <v>6.877546601866797</v>
      </c>
      <c r="O25" s="24">
        <f t="shared" si="9"/>
        <v>158402419835554.25</v>
      </c>
      <c r="P25" s="24">
        <f t="shared" si="10"/>
        <v>4.4276372014580673E-6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0.38791629055908594</v>
      </c>
      <c r="V25" s="24">
        <f t="shared" si="13"/>
        <v>58.257712216910839</v>
      </c>
      <c r="W25" s="63">
        <f>B25+([1]User!D$6-25)*[1]User!C$6*[1]Calc!V$6</f>
        <v>0.56595331559999995</v>
      </c>
      <c r="AH25" s="24"/>
    </row>
    <row r="26" spans="1:34">
      <c r="A26" s="5">
        <v>2.5444E-3</v>
      </c>
      <c r="B26" s="59">
        <v>0.56227199999999999</v>
      </c>
      <c r="C26" s="64">
        <v>0.55544899999999997</v>
      </c>
      <c r="D26" s="61">
        <f t="shared" si="0"/>
        <v>6.5581698982742385</v>
      </c>
      <c r="E26" s="49">
        <f t="shared" si="1"/>
        <v>0.81678266346588935</v>
      </c>
      <c r="F26" s="49">
        <f t="shared" si="2"/>
        <v>0.81678266346588935</v>
      </c>
      <c r="G26" s="49">
        <f t="shared" si="3"/>
        <v>6.5808693671670655</v>
      </c>
      <c r="H26" s="5" t="str">
        <f t="shared" si="6"/>
        <v/>
      </c>
      <c r="I26" s="24">
        <f t="shared" si="4"/>
        <v>-0.13952173417917665</v>
      </c>
      <c r="J26" s="24">
        <f t="shared" si="5"/>
        <v>-7.8487716552086764E-2</v>
      </c>
      <c r="K26" s="5" t="str">
        <f t="shared" si="11"/>
        <v/>
      </c>
      <c r="L26" s="5" t="str">
        <f t="shared" si="12"/>
        <v/>
      </c>
      <c r="M26" s="24">
        <f t="shared" si="7"/>
        <v>-1.1807880198099642E+17</v>
      </c>
      <c r="N26" s="24">
        <f t="shared" si="8"/>
        <v>6.5808693671670655</v>
      </c>
      <c r="O26" s="24">
        <f t="shared" si="9"/>
        <v>140222458947647.87</v>
      </c>
      <c r="P26" s="24">
        <f t="shared" si="10"/>
        <v>4.0961708862639239E-6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0.34779970259871018</v>
      </c>
      <c r="V26" s="24">
        <f t="shared" si="13"/>
        <v>59.941317516464416</v>
      </c>
      <c r="W26" s="63">
        <f>B26+([1]User!D$6-25)*[1]User!C$6*[1]Calc!V$6</f>
        <v>0.56254831559999996</v>
      </c>
      <c r="AH26" s="24"/>
    </row>
    <row r="27" spans="1:34">
      <c r="A27" s="5">
        <v>2.6898E-3</v>
      </c>
      <c r="B27" s="59">
        <v>0.55879000000000001</v>
      </c>
      <c r="C27" s="64">
        <v>0.52537599999999995</v>
      </c>
      <c r="D27" s="61">
        <f t="shared" si="0"/>
        <v>6.2030988776210352</v>
      </c>
      <c r="E27" s="49">
        <f t="shared" si="1"/>
        <v>0.79260870388992999</v>
      </c>
      <c r="F27" s="49">
        <f t="shared" si="2"/>
        <v>0.79260870388992999</v>
      </c>
      <c r="G27" s="49">
        <f t="shared" si="3"/>
        <v>6.2237407227619839</v>
      </c>
      <c r="H27" s="5" t="str">
        <f t="shared" si="6"/>
        <v/>
      </c>
      <c r="I27" s="24">
        <f t="shared" si="4"/>
        <v>-0.13059351806904962</v>
      </c>
      <c r="J27" s="24">
        <f t="shared" si="5"/>
        <v>-7.3010436988105595E-2</v>
      </c>
      <c r="K27" s="5" t="str">
        <f t="shared" si="11"/>
        <v/>
      </c>
      <c r="L27" s="5" t="str">
        <f t="shared" si="12"/>
        <v/>
      </c>
      <c r="M27" s="24">
        <f t="shared" si="7"/>
        <v>-1.0737539087052011E+17</v>
      </c>
      <c r="N27" s="24">
        <f t="shared" si="8"/>
        <v>6.2237407227619839</v>
      </c>
      <c r="O27" s="24">
        <f t="shared" si="9"/>
        <v>123653461150871.37</v>
      </c>
      <c r="P27" s="24">
        <f t="shared" si="10"/>
        <v>3.8194298944211647E-6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0.31138161265327197</v>
      </c>
      <c r="V27" s="24">
        <f t="shared" si="13"/>
        <v>60.239335859624227</v>
      </c>
      <c r="W27" s="63">
        <f>B27+([1]User!D$6-25)*[1]User!C$6*[1]Calc!V$6</f>
        <v>0.55906631559999997</v>
      </c>
      <c r="AH27" s="24"/>
    </row>
    <row r="28" spans="1:34">
      <c r="A28" s="5">
        <v>2.8352E-3</v>
      </c>
      <c r="B28" s="59">
        <v>0.55531900000000001</v>
      </c>
      <c r="C28" s="64">
        <v>0.49180800000000002</v>
      </c>
      <c r="D28" s="61">
        <f t="shared" si="0"/>
        <v>5.8067624954414487</v>
      </c>
      <c r="E28" s="49">
        <f t="shared" si="1"/>
        <v>0.76393406315600332</v>
      </c>
      <c r="F28" s="49">
        <f t="shared" si="2"/>
        <v>0.76393406315600332</v>
      </c>
      <c r="G28" s="49">
        <f t="shared" si="3"/>
        <v>5.8250352265754062</v>
      </c>
      <c r="H28" s="5" t="str">
        <f t="shared" si="6"/>
        <v/>
      </c>
      <c r="I28" s="24">
        <f t="shared" si="4"/>
        <v>-0.12062588066438518</v>
      </c>
      <c r="J28" s="24">
        <f t="shared" si="5"/>
        <v>-6.701917423725702E-2</v>
      </c>
      <c r="K28" s="5" t="str">
        <f t="shared" si="11"/>
        <v/>
      </c>
      <c r="L28" s="5" t="str">
        <f t="shared" si="12"/>
        <v/>
      </c>
      <c r="M28" s="24">
        <f t="shared" si="7"/>
        <v>-9.5051660080929376E+16</v>
      </c>
      <c r="N28" s="24">
        <f t="shared" si="8"/>
        <v>5.8250352265754062</v>
      </c>
      <c r="O28" s="24">
        <f t="shared" si="9"/>
        <v>108976083109151.87</v>
      </c>
      <c r="P28" s="24">
        <f t="shared" si="10"/>
        <v>3.5964696181279231E-6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0.27916740772843907</v>
      </c>
      <c r="V28" s="24">
        <f t="shared" si="13"/>
        <v>59.118831828111496</v>
      </c>
      <c r="W28" s="63">
        <f>B28+([1]User!D$6-25)*[1]User!C$6*[1]Calc!V$6</f>
        <v>0.55559531559999997</v>
      </c>
      <c r="AH28" s="24"/>
    </row>
    <row r="29" spans="1:34">
      <c r="A29" s="5">
        <v>2.9805999999999999E-3</v>
      </c>
      <c r="B29" s="59">
        <v>0.551786</v>
      </c>
      <c r="C29" s="64">
        <v>0.45776699999999998</v>
      </c>
      <c r="D29" s="61">
        <f t="shared" si="0"/>
        <v>5.4048414162655858</v>
      </c>
      <c r="E29" s="49">
        <f t="shared" si="1"/>
        <v>0.73278295581918018</v>
      </c>
      <c r="F29" s="49">
        <f t="shared" si="2"/>
        <v>0.73278295581918018</v>
      </c>
      <c r="G29" s="49">
        <f t="shared" si="3"/>
        <v>5.4212957573070808</v>
      </c>
      <c r="H29" s="5" t="str">
        <f t="shared" si="6"/>
        <v/>
      </c>
      <c r="I29" s="24">
        <f t="shared" si="4"/>
        <v>-0.11053239393267703</v>
      </c>
      <c r="J29" s="24">
        <f t="shared" si="5"/>
        <v>-6.1020769343285063E-2</v>
      </c>
      <c r="K29" s="5" t="str">
        <f t="shared" si="11"/>
        <v/>
      </c>
      <c r="L29" s="5" t="str">
        <f t="shared" si="12"/>
        <v/>
      </c>
      <c r="M29" s="24">
        <f t="shared" si="7"/>
        <v>-8.559270204689672E+16</v>
      </c>
      <c r="N29" s="24">
        <f t="shared" si="8"/>
        <v>5.4212957573070808</v>
      </c>
      <c r="O29" s="24">
        <f t="shared" si="9"/>
        <v>95733878897251.25</v>
      </c>
      <c r="P29" s="24">
        <f t="shared" si="10"/>
        <v>3.3947383989154161E-6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0.25007215471390648</v>
      </c>
      <c r="V29" s="24">
        <f t="shared" si="13"/>
        <v>57.381622884750939</v>
      </c>
      <c r="W29" s="63">
        <f>B29+([1]User!D$6-25)*[1]User!C$6*[1]Calc!V$6</f>
        <v>0.55206231559999996</v>
      </c>
      <c r="AH29" s="24"/>
    </row>
    <row r="30" spans="1:34">
      <c r="A30" s="5">
        <v>3.1259999999999999E-3</v>
      </c>
      <c r="B30" s="59">
        <v>0.54826900000000001</v>
      </c>
      <c r="C30" s="64">
        <v>0.42555199999999999</v>
      </c>
      <c r="D30" s="61">
        <f t="shared" si="0"/>
        <v>5.0244798650288303</v>
      </c>
      <c r="E30" s="49">
        <f t="shared" si="1"/>
        <v>0.70109111018414927</v>
      </c>
      <c r="F30" s="49">
        <f t="shared" si="2"/>
        <v>0.70109111018414927</v>
      </c>
      <c r="G30" s="49">
        <f t="shared" si="3"/>
        <v>5.0389565872194453</v>
      </c>
      <c r="H30" s="5" t="str">
        <f t="shared" si="6"/>
        <v/>
      </c>
      <c r="I30" s="24">
        <f t="shared" si="4"/>
        <v>-0.10097391468048614</v>
      </c>
      <c r="J30" s="24">
        <f t="shared" si="5"/>
        <v>-5.5388767895774738E-2</v>
      </c>
      <c r="K30" s="5" t="str">
        <f t="shared" si="11"/>
        <v/>
      </c>
      <c r="L30" s="5" t="str">
        <f t="shared" si="12"/>
        <v/>
      </c>
      <c r="M30" s="24">
        <f t="shared" si="7"/>
        <v>-7.530546291414176E+16</v>
      </c>
      <c r="N30" s="24">
        <f t="shared" si="8"/>
        <v>5.0389565872194453</v>
      </c>
      <c r="O30" s="24">
        <f t="shared" si="9"/>
        <v>84077520184649.25</v>
      </c>
      <c r="P30" s="24">
        <f t="shared" si="10"/>
        <v>3.2076209033616493E-6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0.22437105841424437</v>
      </c>
      <c r="V30" s="24">
        <f t="shared" si="13"/>
        <v>55.437355453680972</v>
      </c>
      <c r="W30" s="63">
        <f>B30+([1]User!D$6-25)*[1]User!C$6*[1]Calc!V$6</f>
        <v>0.54854531559999997</v>
      </c>
      <c r="AH30" s="24"/>
    </row>
    <row r="31" spans="1:34">
      <c r="A31" s="5">
        <v>3.2713999999999998E-3</v>
      </c>
      <c r="B31" s="59">
        <v>0.54474599999999995</v>
      </c>
      <c r="C31" s="64">
        <v>0.395451</v>
      </c>
      <c r="D31" s="61">
        <f t="shared" si="0"/>
        <v>4.6690782492046008</v>
      </c>
      <c r="E31" s="49">
        <f t="shared" si="1"/>
        <v>0.66923115234438624</v>
      </c>
      <c r="F31" s="49">
        <f t="shared" si="2"/>
        <v>0.66923115234438624</v>
      </c>
      <c r="G31" s="49">
        <f t="shared" si="3"/>
        <v>4.6818739871587516</v>
      </c>
      <c r="H31" s="5" t="str">
        <f t="shared" si="6"/>
        <v/>
      </c>
      <c r="I31" s="24">
        <f t="shared" si="4"/>
        <v>-9.2046849678968784E-2</v>
      </c>
      <c r="J31" s="24">
        <f t="shared" si="5"/>
        <v>-5.0167587155716675E-2</v>
      </c>
      <c r="K31" s="5" t="str">
        <f t="shared" si="11"/>
        <v/>
      </c>
      <c r="L31" s="5" t="str">
        <f t="shared" si="12"/>
        <v/>
      </c>
      <c r="M31" s="24">
        <f t="shared" si="7"/>
        <v>-6.6561266927542432E+16</v>
      </c>
      <c r="N31" s="24">
        <f t="shared" si="8"/>
        <v>4.6818739871587516</v>
      </c>
      <c r="O31" s="24">
        <f t="shared" si="9"/>
        <v>73766202386452.875</v>
      </c>
      <c r="P31" s="24">
        <f t="shared" si="10"/>
        <v>3.0288757847106193E-6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0.20150183772820063</v>
      </c>
      <c r="V31" s="24">
        <f t="shared" si="13"/>
        <v>53.456521570813663</v>
      </c>
      <c r="W31" s="63">
        <f>B31+([1]User!D$6-25)*[1]User!C$6*[1]Calc!V$6</f>
        <v>0.54502231559999992</v>
      </c>
      <c r="AH31" s="24"/>
    </row>
    <row r="32" spans="1:34">
      <c r="A32" s="5">
        <v>3.4167999999999998E-3</v>
      </c>
      <c r="B32" s="59">
        <v>0.54117800000000005</v>
      </c>
      <c r="C32" s="64">
        <v>0.36764999999999998</v>
      </c>
      <c r="D32" s="61">
        <f t="shared" si="0"/>
        <v>4.3408326652861451</v>
      </c>
      <c r="E32" s="49">
        <f t="shared" si="1"/>
        <v>0.63757304454785291</v>
      </c>
      <c r="F32" s="49">
        <f t="shared" si="2"/>
        <v>0.63757304454785291</v>
      </c>
      <c r="G32" s="49">
        <f t="shared" si="3"/>
        <v>4.3522342384568962</v>
      </c>
      <c r="H32" s="5" t="str">
        <f t="shared" si="6"/>
        <v/>
      </c>
      <c r="I32" s="24">
        <f t="shared" si="4"/>
        <v>-8.3805855961422399E-2</v>
      </c>
      <c r="J32" s="24">
        <f t="shared" si="5"/>
        <v>-4.5377042382864143E-2</v>
      </c>
      <c r="K32" s="5" t="str">
        <f t="shared" si="11"/>
        <v/>
      </c>
      <c r="L32" s="5" t="str">
        <f t="shared" si="12"/>
        <v/>
      </c>
      <c r="M32" s="24">
        <f t="shared" si="7"/>
        <v>-5.9309057276064856E+16</v>
      </c>
      <c r="N32" s="24">
        <f t="shared" si="8"/>
        <v>4.3522342384568962</v>
      </c>
      <c r="O32" s="24">
        <f t="shared" si="9"/>
        <v>64564724339787</v>
      </c>
      <c r="P32" s="24">
        <f t="shared" si="10"/>
        <v>2.8518507798609099E-6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0.18092613844884811</v>
      </c>
      <c r="V32" s="24">
        <f t="shared" si="13"/>
        <v>51.605352941932992</v>
      </c>
      <c r="W32" s="63">
        <f>B32+([1]User!D$6-25)*[1]User!C$6*[1]Calc!V$6</f>
        <v>0.54145431560000001</v>
      </c>
      <c r="AH32" s="24"/>
    </row>
    <row r="33" spans="1:34">
      <c r="A33" s="5">
        <v>3.5622000000000002E-3</v>
      </c>
      <c r="B33" s="59">
        <v>0.53761400000000004</v>
      </c>
      <c r="C33" s="64">
        <v>0.34189599999999998</v>
      </c>
      <c r="D33" s="61">
        <f t="shared" si="0"/>
        <v>4.0367559497638288</v>
      </c>
      <c r="E33" s="49">
        <f t="shared" si="1"/>
        <v>0.60603249405368287</v>
      </c>
      <c r="F33" s="49">
        <f t="shared" si="2"/>
        <v>0.60603249405368287</v>
      </c>
      <c r="G33" s="49">
        <f t="shared" si="3"/>
        <v>4.0467652417558932</v>
      </c>
      <c r="H33" s="5" t="str">
        <f t="shared" si="6"/>
        <v/>
      </c>
      <c r="I33" s="24">
        <f t="shared" si="4"/>
        <v>-7.6169131043897331E-2</v>
      </c>
      <c r="J33" s="24">
        <f t="shared" si="5"/>
        <v>-4.0970637936179694E-2</v>
      </c>
      <c r="K33" s="5" t="str">
        <f t="shared" si="11"/>
        <v/>
      </c>
      <c r="L33" s="5" t="str">
        <f t="shared" si="12"/>
        <v/>
      </c>
      <c r="M33" s="24">
        <f t="shared" si="7"/>
        <v>-5.2066645818064328E+16</v>
      </c>
      <c r="N33" s="24">
        <f t="shared" si="8"/>
        <v>4.0467652417558932</v>
      </c>
      <c r="O33" s="24">
        <f t="shared" si="9"/>
        <v>56482563349658.125</v>
      </c>
      <c r="P33" s="24">
        <f t="shared" si="10"/>
        <v>2.6831820799238888E-6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0.16266324093983756</v>
      </c>
      <c r="V33" s="24">
        <f t="shared" si="13"/>
        <v>49.767217625878224</v>
      </c>
      <c r="W33" s="63">
        <f>B33+([1]User!D$6-25)*[1]User!C$6*[1]Calc!V$6</f>
        <v>0.5378903156</v>
      </c>
      <c r="AH33" s="24"/>
    </row>
    <row r="34" spans="1:34">
      <c r="A34" s="70">
        <v>3.7076000000000001E-3</v>
      </c>
      <c r="B34" s="59">
        <v>0.53404300000000005</v>
      </c>
      <c r="C34" s="64">
        <v>0.318104</v>
      </c>
      <c r="D34" s="61">
        <f t="shared" si="0"/>
        <v>3.7558445101541791</v>
      </c>
      <c r="E34" s="49">
        <f t="shared" si="1"/>
        <v>0.57470760441946434</v>
      </c>
      <c r="F34" s="49">
        <f t="shared" si="2"/>
        <v>0.57470760441946434</v>
      </c>
      <c r="G34" s="49">
        <f t="shared" si="3"/>
        <v>3.7646468092520688</v>
      </c>
      <c r="H34" s="5" t="str">
        <f t="shared" si="6"/>
        <v/>
      </c>
      <c r="I34" s="24">
        <f t="shared" si="4"/>
        <v>-6.9116170231301732E-2</v>
      </c>
      <c r="J34" s="24">
        <f t="shared" si="5"/>
        <v>-3.6930104774882233E-2</v>
      </c>
      <c r="K34" s="5" t="str">
        <f t="shared" si="11"/>
        <v/>
      </c>
      <c r="L34" s="5" t="str">
        <f t="shared" si="12"/>
        <v/>
      </c>
      <c r="M34" s="24">
        <f t="shared" si="7"/>
        <v>-4.5788072710621792E+16</v>
      </c>
      <c r="N34" s="24">
        <f t="shared" si="8"/>
        <v>3.7646468092520688</v>
      </c>
      <c r="O34" s="24">
        <f t="shared" si="9"/>
        <v>49370178517706</v>
      </c>
      <c r="P34" s="24">
        <f t="shared" si="10"/>
        <v>2.5210660120675126E-6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0.14638775374261384</v>
      </c>
      <c r="V34" s="24">
        <f t="shared" si="13"/>
        <v>47.989485933850538</v>
      </c>
      <c r="W34" s="63">
        <f>B34+([1]User!D$6-25)*[1]User!C$6*[1]Calc!V$6</f>
        <v>0.53431931560000001</v>
      </c>
      <c r="AH34" s="24"/>
    </row>
    <row r="35" spans="1:34">
      <c r="A35" s="70">
        <v>3.8530000000000001E-3</v>
      </c>
      <c r="B35" s="59">
        <v>0.53040900000000002</v>
      </c>
      <c r="C35" s="64">
        <v>0.29615399999999997</v>
      </c>
      <c r="D35" s="61">
        <f t="shared" si="0"/>
        <v>3.4966815100099358</v>
      </c>
      <c r="E35" s="49">
        <f t="shared" si="1"/>
        <v>0.54365607704922214</v>
      </c>
      <c r="F35" s="49">
        <f t="shared" si="2"/>
        <v>0.54365607704922214</v>
      </c>
      <c r="G35" s="49">
        <f t="shared" si="3"/>
        <v>3.504517482443402</v>
      </c>
      <c r="H35" s="5" t="str">
        <f t="shared" si="6"/>
        <v/>
      </c>
      <c r="I35" s="24">
        <f t="shared" si="4"/>
        <v>-6.2612937061085061E-2</v>
      </c>
      <c r="J35" s="24">
        <f t="shared" si="5"/>
        <v>-3.3227766264904861E-2</v>
      </c>
      <c r="K35" s="5" t="str">
        <f t="shared" si="11"/>
        <v/>
      </c>
      <c r="L35" s="5" t="str">
        <f t="shared" si="12"/>
        <v/>
      </c>
      <c r="M35" s="24">
        <f t="shared" si="7"/>
        <v>-4.0761404668468736E+16</v>
      </c>
      <c r="N35" s="24">
        <f t="shared" si="8"/>
        <v>3.504517482443402</v>
      </c>
      <c r="O35" s="24">
        <f t="shared" si="9"/>
        <v>43027909318229.875</v>
      </c>
      <c r="P35" s="24">
        <f t="shared" si="10"/>
        <v>2.3602922025001191E-6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0.13165789205249434</v>
      </c>
      <c r="V35" s="24">
        <f t="shared" si="13"/>
        <v>46.366162841400048</v>
      </c>
      <c r="W35" s="63">
        <f>B35+([1]User!D$6-25)*[1]User!C$6*[1]Calc!V$6</f>
        <v>0.53068531559999998</v>
      </c>
      <c r="AH35" s="24"/>
    </row>
    <row r="36" spans="1:34">
      <c r="A36" s="70">
        <v>3.9984E-3</v>
      </c>
      <c r="B36" s="59">
        <v>0.52681</v>
      </c>
      <c r="C36" s="64">
        <v>0.27578399999999997</v>
      </c>
      <c r="D36" s="61">
        <f t="shared" si="0"/>
        <v>3.256173523087921</v>
      </c>
      <c r="E36" s="49">
        <f t="shared" si="1"/>
        <v>0.51270754060031543</v>
      </c>
      <c r="F36" s="49">
        <f t="shared" si="2"/>
        <v>0.51270754060031543</v>
      </c>
      <c r="G36" s="49">
        <f t="shared" si="3"/>
        <v>3.2629649290500518</v>
      </c>
      <c r="H36" s="5" t="str">
        <f t="shared" si="6"/>
        <v/>
      </c>
      <c r="I36" s="24">
        <f t="shared" si="4"/>
        <v>-5.6574123226251292E-2</v>
      </c>
      <c r="J36" s="24">
        <f t="shared" si="5"/>
        <v>-2.9819446169625178E-2</v>
      </c>
      <c r="K36" s="5" t="str">
        <f t="shared" si="11"/>
        <v/>
      </c>
      <c r="L36" s="5" t="str">
        <f t="shared" si="12"/>
        <v/>
      </c>
      <c r="M36" s="24">
        <f t="shared" si="7"/>
        <v>-3.5327746369802936E+16</v>
      </c>
      <c r="N36" s="24">
        <f t="shared" si="8"/>
        <v>3.2629649290500518</v>
      </c>
      <c r="O36" s="24">
        <f t="shared" si="9"/>
        <v>37532232256995.625</v>
      </c>
      <c r="P36" s="24">
        <f t="shared" si="10"/>
        <v>2.2112393133153905E-6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0.11867660732056935</v>
      </c>
      <c r="V36" s="24">
        <f t="shared" si="13"/>
        <v>44.702430034668659</v>
      </c>
      <c r="W36" s="63">
        <f>B36+([1]User!D$6-25)*[1]User!C$6*[1]Calc!V$6</f>
        <v>0.52708631559999997</v>
      </c>
      <c r="AH36" s="24"/>
    </row>
    <row r="37" spans="1:34">
      <c r="A37" s="70">
        <v>4.1437999999999996E-3</v>
      </c>
      <c r="B37" s="59">
        <v>0.523173</v>
      </c>
      <c r="C37" s="64">
        <v>0.25698799999999999</v>
      </c>
      <c r="D37" s="61">
        <f t="shared" si="0"/>
        <v>3.0342497075657713</v>
      </c>
      <c r="E37" s="49">
        <f t="shared" si="1"/>
        <v>0.4820513187563818</v>
      </c>
      <c r="F37" s="49">
        <f t="shared" si="2"/>
        <v>0.4820513187563818</v>
      </c>
      <c r="G37" s="49">
        <f t="shared" si="3"/>
        <v>3.0402424594534541</v>
      </c>
      <c r="H37" s="5" t="str">
        <f t="shared" si="6"/>
        <v/>
      </c>
      <c r="I37" s="24">
        <f t="shared" si="4"/>
        <v>-5.1006061486336358E-2</v>
      </c>
      <c r="J37" s="24">
        <f t="shared" si="5"/>
        <v>-2.6699087976474283E-2</v>
      </c>
      <c r="K37" s="5" t="str">
        <f t="shared" si="11"/>
        <v/>
      </c>
      <c r="L37" s="5" t="str">
        <f t="shared" si="12"/>
        <v/>
      </c>
      <c r="M37" s="24">
        <f t="shared" si="7"/>
        <v>-3.1173282811499192E+16</v>
      </c>
      <c r="N37" s="24">
        <f t="shared" si="8"/>
        <v>3.0402424594534541</v>
      </c>
      <c r="O37" s="24">
        <f t="shared" si="9"/>
        <v>32677355462654.75</v>
      </c>
      <c r="P37" s="24">
        <f t="shared" si="10"/>
        <v>2.0662479713114882E-6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0.10699054685883638</v>
      </c>
      <c r="V37" s="24">
        <f t="shared" si="13"/>
        <v>43.152389273759319</v>
      </c>
      <c r="W37" s="63">
        <f>B37+([1]User!D$6-25)*[1]User!C$6*[1]Calc!V$6</f>
        <v>0.52344931559999996</v>
      </c>
      <c r="AH37" s="24"/>
    </row>
    <row r="38" spans="1:34">
      <c r="A38" s="71">
        <v>4.2892E-3</v>
      </c>
      <c r="B38" s="59">
        <v>0.51960600000000001</v>
      </c>
      <c r="C38" s="64">
        <v>0.239621</v>
      </c>
      <c r="D38" s="61">
        <f t="shared" si="0"/>
        <v>2.8291980527363836</v>
      </c>
      <c r="E38" s="49">
        <f t="shared" si="1"/>
        <v>0.45166335049688822</v>
      </c>
      <c r="F38" s="49">
        <f t="shared" si="2"/>
        <v>0.45166335049688822</v>
      </c>
      <c r="G38" s="49">
        <f t="shared" si="3"/>
        <v>2.834339885729352</v>
      </c>
      <c r="H38" s="5" t="str">
        <f t="shared" si="6"/>
        <v/>
      </c>
      <c r="I38" s="24">
        <f t="shared" si="4"/>
        <v>-4.5858497143233805E-2</v>
      </c>
      <c r="J38" s="24">
        <f t="shared" si="5"/>
        <v>-2.3841021684760374E-2</v>
      </c>
      <c r="K38" s="5" t="str">
        <f t="shared" si="11"/>
        <v/>
      </c>
      <c r="L38" s="5" t="str">
        <f t="shared" si="12"/>
        <v/>
      </c>
      <c r="M38" s="24">
        <f t="shared" si="7"/>
        <v>-2.6746946488599672E+16</v>
      </c>
      <c r="N38" s="24">
        <f t="shared" si="8"/>
        <v>2.834339885729352</v>
      </c>
      <c r="O38" s="24">
        <f t="shared" si="9"/>
        <v>28515919634348.25</v>
      </c>
      <c r="P38" s="24">
        <f t="shared" si="10"/>
        <v>1.9341012763176304E-6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9.6764493060576037E-2</v>
      </c>
      <c r="V38" s="24">
        <f t="shared" si="13"/>
        <v>41.559247978652969</v>
      </c>
      <c r="W38" s="63">
        <f>B38+([1]User!D$6-25)*[1]User!C$6*[1]Calc!V$6</f>
        <v>0.51988231559999998</v>
      </c>
      <c r="X38" s="72" t="s">
        <v>67</v>
      </c>
      <c r="AH38" s="24"/>
    </row>
    <row r="39" spans="1:34">
      <c r="A39" s="70">
        <v>4.4346000000000003E-3</v>
      </c>
      <c r="B39" s="59">
        <v>0.51601300000000005</v>
      </c>
      <c r="C39" s="64">
        <v>0.22348799999999999</v>
      </c>
      <c r="D39" s="61">
        <f t="shared" si="0"/>
        <v>2.6387161993729631</v>
      </c>
      <c r="E39" s="49">
        <f t="shared" si="1"/>
        <v>0.42139268325751306</v>
      </c>
      <c r="F39" s="49">
        <f t="shared" si="2"/>
        <v>0.42139268325751306</v>
      </c>
      <c r="G39" s="49">
        <f t="shared" si="3"/>
        <v>2.6432400479243321</v>
      </c>
      <c r="H39" s="5" t="str">
        <f t="shared" si="6"/>
        <v/>
      </c>
      <c r="I39" s="24">
        <f t="shared" si="4"/>
        <v>-4.1081001198108306E-2</v>
      </c>
      <c r="J39" s="24">
        <f t="shared" si="5"/>
        <v>-2.1209681992734118E-2</v>
      </c>
      <c r="K39" s="5" t="str">
        <f t="shared" si="11"/>
        <v/>
      </c>
      <c r="L39" s="5" t="str">
        <f t="shared" si="12"/>
        <v/>
      </c>
      <c r="M39" s="24">
        <f t="shared" si="7"/>
        <v>-2.3532295835252244E+16</v>
      </c>
      <c r="N39" s="24">
        <f t="shared" si="8"/>
        <v>2.6432400479243321</v>
      </c>
      <c r="O39" s="24">
        <f t="shared" si="9"/>
        <v>24851656589673.75</v>
      </c>
      <c r="P39" s="24">
        <f t="shared" si="10"/>
        <v>1.8074342005186076E-6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8.7556892417786747E-2</v>
      </c>
      <c r="V39" s="24">
        <f t="shared" si="13"/>
        <v>40.029043352631476</v>
      </c>
      <c r="W39" s="63">
        <f>B39+([1]User!D$6-25)*[1]User!C$6*[1]Calc!V$6</f>
        <v>0.51628931560000002</v>
      </c>
      <c r="X39" s="9" t="s">
        <v>68</v>
      </c>
      <c r="AH39" s="24"/>
    </row>
    <row r="40" spans="1:34">
      <c r="A40" s="70">
        <v>4.5799999999999999E-3</v>
      </c>
      <c r="B40" s="59">
        <v>0.51248800000000005</v>
      </c>
      <c r="C40" s="64">
        <v>0.20846300000000001</v>
      </c>
      <c r="D40" s="61">
        <f t="shared" si="0"/>
        <v>2.4613164692058906</v>
      </c>
      <c r="E40" s="49">
        <f t="shared" si="1"/>
        <v>0.39116745766605021</v>
      </c>
      <c r="F40" s="49">
        <f t="shared" si="2"/>
        <v>0.39116745766605021</v>
      </c>
      <c r="G40" s="49">
        <f t="shared" si="3"/>
        <v>2.4652008554607829</v>
      </c>
      <c r="H40" s="5" t="str">
        <f t="shared" si="6"/>
        <v/>
      </c>
      <c r="I40" s="24">
        <f t="shared" si="4"/>
        <v>-3.6630021386519572E-2</v>
      </c>
      <c r="J40" s="24">
        <f t="shared" si="5"/>
        <v>-1.8782567846672073E-2</v>
      </c>
      <c r="K40" s="5" t="str">
        <f t="shared" si="11"/>
        <v/>
      </c>
      <c r="L40" s="5" t="str">
        <f t="shared" si="12"/>
        <v/>
      </c>
      <c r="M40" s="24">
        <f t="shared" si="7"/>
        <v>-2.020592100963622E+16</v>
      </c>
      <c r="N40" s="24">
        <f t="shared" si="8"/>
        <v>2.4652008554607829</v>
      </c>
      <c r="O40" s="24">
        <f t="shared" si="9"/>
        <v>21708617474384.875</v>
      </c>
      <c r="P40" s="24">
        <f t="shared" si="10"/>
        <v>1.692870020725229E-6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7.946786631442268E-2</v>
      </c>
      <c r="V40" s="24">
        <f t="shared" si="13"/>
        <v>38.432943583379476</v>
      </c>
      <c r="W40" s="63">
        <f>B40+([1]User!D$6-25)*[1]User!C$6*[1]Calc!V$6</f>
        <v>0.51276431560000002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0.50905999999999996</v>
      </c>
      <c r="C41" s="64">
        <v>0.19459299999999999</v>
      </c>
      <c r="D41" s="61">
        <f t="shared" si="0"/>
        <v>2.2975537898436742</v>
      </c>
      <c r="E41" s="49">
        <f t="shared" si="1"/>
        <v>0.36126568778778151</v>
      </c>
      <c r="F41" s="49">
        <f t="shared" si="2"/>
        <v>0.36126568778778151</v>
      </c>
      <c r="G41" s="49">
        <f t="shared" si="3"/>
        <v>2.3008705277431143</v>
      </c>
      <c r="H41" s="5" t="str">
        <f t="shared" si="6"/>
        <v/>
      </c>
      <c r="I41" s="24">
        <f t="shared" si="4"/>
        <v>-3.2521763193577857E-2</v>
      </c>
      <c r="J41" s="24">
        <f t="shared" si="5"/>
        <v>-1.6564515041832633E-2</v>
      </c>
      <c r="K41" s="5" t="str">
        <f t="shared" si="11"/>
        <v/>
      </c>
      <c r="L41" s="5" t="str">
        <f t="shared" si="12"/>
        <v/>
      </c>
      <c r="M41" s="24">
        <f t="shared" si="7"/>
        <v>-1.7253110171868096E+16</v>
      </c>
      <c r="N41" s="24">
        <f t="shared" si="8"/>
        <v>2.3008705277431143</v>
      </c>
      <c r="O41" s="24">
        <f t="shared" si="9"/>
        <v>19029307458343.625</v>
      </c>
      <c r="P41" s="24">
        <f t="shared" si="10"/>
        <v>1.5899173906930957E-6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7.2397971470266859E-2</v>
      </c>
      <c r="V41" s="24">
        <f t="shared" si="13"/>
        <v>36.807787377972026</v>
      </c>
      <c r="W41" s="63">
        <f>B41+([1]User!D$6-25)*[1]User!C$6*[1]Calc!V$6</f>
        <v>0.50933631559999992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0.50569299999999995</v>
      </c>
      <c r="C42" s="64">
        <v>0.18174999999999999</v>
      </c>
      <c r="D42" s="61">
        <f t="shared" si="0"/>
        <v>2.1459168690759061</v>
      </c>
      <c r="E42" s="49">
        <f t="shared" si="1"/>
        <v>0.33161289377116926</v>
      </c>
      <c r="F42" s="49">
        <f t="shared" si="2"/>
        <v>0.33161289377116926</v>
      </c>
      <c r="G42" s="49">
        <f t="shared" si="3"/>
        <v>2.1487827425496144</v>
      </c>
      <c r="H42" s="5" t="str">
        <f t="shared" si="6"/>
        <v/>
      </c>
      <c r="I42" s="24">
        <f t="shared" si="4"/>
        <v>-2.8719568563740361E-2</v>
      </c>
      <c r="J42" s="24">
        <f t="shared" si="5"/>
        <v>-1.4531220450522983E-2</v>
      </c>
      <c r="K42" s="5" t="str">
        <f t="shared" si="11"/>
        <v/>
      </c>
      <c r="L42" s="5" t="str">
        <f t="shared" si="12"/>
        <v/>
      </c>
      <c r="M42" s="24">
        <f t="shared" si="7"/>
        <v>-1.4907789605225024E+16</v>
      </c>
      <c r="N42" s="24">
        <f t="shared" si="8"/>
        <v>2.1487827425496144</v>
      </c>
      <c r="O42" s="24">
        <f t="shared" si="9"/>
        <v>16716500591880.375</v>
      </c>
      <c r="P42" s="24">
        <f t="shared" si="10"/>
        <v>1.4955351279348255E-6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6.6135127095195964E-2</v>
      </c>
      <c r="V42" s="24">
        <f t="shared" si="13"/>
        <v>35.192565168021552</v>
      </c>
      <c r="W42" s="63">
        <f>B42+([1]User!D$6-25)*[1]User!C$6*[1]Calc!V$6</f>
        <v>0.50596931559999991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0.50244200000000006</v>
      </c>
      <c r="C43" s="64">
        <v>0.16978699999999999</v>
      </c>
      <c r="D43" s="61">
        <f t="shared" si="0"/>
        <v>2.004670082254695</v>
      </c>
      <c r="E43" s="49">
        <f t="shared" si="1"/>
        <v>0.30204290900315162</v>
      </c>
      <c r="F43" s="49">
        <f t="shared" si="2"/>
        <v>0.30204290900315162</v>
      </c>
      <c r="G43" s="49">
        <f t="shared" si="3"/>
        <v>2.0071143623548191</v>
      </c>
      <c r="H43" s="5" t="str">
        <f t="shared" si="6"/>
        <v/>
      </c>
      <c r="I43" s="24">
        <f t="shared" si="4"/>
        <v>-2.5177859058870482E-2</v>
      </c>
      <c r="J43" s="24">
        <f t="shared" si="5"/>
        <v>-1.2657370896489571E-2</v>
      </c>
      <c r="K43" s="5" t="str">
        <f t="shared" si="11"/>
        <v/>
      </c>
      <c r="L43" s="5" t="str">
        <f t="shared" si="12"/>
        <v/>
      </c>
      <c r="M43" s="24">
        <f t="shared" si="7"/>
        <v>-1.2714732106347466E+16</v>
      </c>
      <c r="N43" s="24">
        <f t="shared" si="8"/>
        <v>2.0071143623548191</v>
      </c>
      <c r="O43" s="24">
        <f t="shared" si="9"/>
        <v>14748051725538.625</v>
      </c>
      <c r="P43" s="24">
        <f t="shared" si="10"/>
        <v>1.4125580071039033E-6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6.0661090524763712E-2</v>
      </c>
      <c r="V43" s="24">
        <f t="shared" si="13"/>
        <v>33.514232634571741</v>
      </c>
      <c r="W43" s="63">
        <f>B43+([1]User!D$6-25)*[1]User!C$6*[1]Calc!V$6</f>
        <v>0.50271831560000002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0.49937700000000002</v>
      </c>
      <c r="C44" s="64">
        <v>0.15865099999999999</v>
      </c>
      <c r="D44" s="61">
        <f t="shared" si="0"/>
        <v>1.8731876599491695</v>
      </c>
      <c r="E44" s="49">
        <f t="shared" si="1"/>
        <v>0.27258128810553955</v>
      </c>
      <c r="F44" s="49">
        <f t="shared" si="2"/>
        <v>0.27258128810553955</v>
      </c>
      <c r="G44" s="49">
        <f t="shared" si="3"/>
        <v>1.8752371900323073</v>
      </c>
      <c r="H44" s="5" t="str">
        <f t="shared" si="6"/>
        <v/>
      </c>
      <c r="I44" s="24">
        <f t="shared" si="4"/>
        <v>-2.188092975080768E-2</v>
      </c>
      <c r="J44" s="24">
        <f t="shared" si="5"/>
        <v>-1.0932879098401739E-2</v>
      </c>
      <c r="K44" s="5" t="str">
        <f t="shared" si="11"/>
        <v/>
      </c>
      <c r="L44" s="5" t="str">
        <f t="shared" si="12"/>
        <v/>
      </c>
      <c r="M44" s="24">
        <f t="shared" si="7"/>
        <v>-1.0661309213159314E+16</v>
      </c>
      <c r="N44" s="24">
        <f t="shared" si="8"/>
        <v>1.8752371900323073</v>
      </c>
      <c r="O44" s="24">
        <f t="shared" si="9"/>
        <v>13103261516223.375</v>
      </c>
      <c r="P44" s="24">
        <f t="shared" si="10"/>
        <v>1.3432812698405282E-6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5.596365610344918E-2</v>
      </c>
      <c r="V44" s="24">
        <f t="shared" si="13"/>
        <v>31.735215604027861</v>
      </c>
      <c r="W44" s="63">
        <f>B44+([1]User!D$6-25)*[1]User!C$6*[1]Calc!V$6</f>
        <v>0.49965331560000004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0.49648199999999998</v>
      </c>
      <c r="C45" s="64">
        <v>0.14824999999999999</v>
      </c>
      <c r="D45" s="61">
        <f t="shared" si="0"/>
        <v>1.7503833608830979</v>
      </c>
      <c r="E45" s="49">
        <f t="shared" si="1"/>
        <v>0.24313317627639397</v>
      </c>
      <c r="F45" s="49">
        <f t="shared" si="2"/>
        <v>0.24313317627639397</v>
      </c>
      <c r="G45" s="49">
        <f t="shared" si="3"/>
        <v>1.7521159511818576</v>
      </c>
      <c r="H45" s="5" t="str">
        <f t="shared" si="6"/>
        <v/>
      </c>
      <c r="I45" s="24">
        <f t="shared" si="4"/>
        <v>-1.880289877954644E-2</v>
      </c>
      <c r="J45" s="24">
        <f t="shared" si="5"/>
        <v>-9.3404963261247854E-3</v>
      </c>
      <c r="K45" s="5" t="str">
        <f t="shared" si="11"/>
        <v/>
      </c>
      <c r="L45" s="5" t="str">
        <f t="shared" si="12"/>
        <v/>
      </c>
      <c r="M45" s="24">
        <f t="shared" si="7"/>
        <v>-9012642003535770</v>
      </c>
      <c r="N45" s="24">
        <f t="shared" si="8"/>
        <v>1.7521159511818576</v>
      </c>
      <c r="O45" s="24">
        <f t="shared" si="9"/>
        <v>11717279630327</v>
      </c>
      <c r="P45" s="24">
        <f t="shared" si="10"/>
        <v>1.2856054615647211E-6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5.1900213162158627E-2</v>
      </c>
      <c r="V45" s="24">
        <f t="shared" si="13"/>
        <v>29.887559338932981</v>
      </c>
      <c r="W45" s="63">
        <f>B45+([1]User!D$6-25)*[1]User!C$6*[1]Calc!V$6</f>
        <v>0.4967583156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0.49390200000000001</v>
      </c>
      <c r="C46" s="64">
        <v>0.138657</v>
      </c>
      <c r="D46" s="61">
        <f t="shared" si="0"/>
        <v>1.6371190938952291</v>
      </c>
      <c r="E46" s="49">
        <f t="shared" si="1"/>
        <v>0.21408027375537605</v>
      </c>
      <c r="F46" s="49">
        <f t="shared" si="2"/>
        <v>0.21408027375537605</v>
      </c>
      <c r="G46" s="49">
        <f t="shared" si="3"/>
        <v>1.638517605490039</v>
      </c>
      <c r="H46" s="5" t="str">
        <f t="shared" si="6"/>
        <v/>
      </c>
      <c r="I46" s="24">
        <f t="shared" si="4"/>
        <v>-1.5962940137250976E-2</v>
      </c>
      <c r="J46" s="24">
        <f t="shared" si="5"/>
        <v>-7.88853886905032E-3</v>
      </c>
      <c r="K46" s="5" t="str">
        <f t="shared" si="11"/>
        <v/>
      </c>
      <c r="L46" s="5" t="str">
        <f t="shared" si="12"/>
        <v/>
      </c>
      <c r="M46" s="24">
        <f t="shared" si="7"/>
        <v>-7274821030014164</v>
      </c>
      <c r="N46" s="24">
        <f t="shared" si="8"/>
        <v>1.638517605490039</v>
      </c>
      <c r="O46" s="24">
        <f t="shared" si="9"/>
        <v>10605310430951.875</v>
      </c>
      <c r="P46" s="24">
        <f t="shared" si="10"/>
        <v>1.2442740135443618E-6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4.8557547780568394E-2</v>
      </c>
      <c r="V46" s="24">
        <f t="shared" si="13"/>
        <v>27.936192302256856</v>
      </c>
      <c r="W46" s="63">
        <f>B46+([1]User!D$6-25)*[1]User!C$6*[1]Calc!V$6</f>
        <v>0.49417831560000003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0.49143399999999998</v>
      </c>
      <c r="C47" s="64">
        <v>0.12973899999999999</v>
      </c>
      <c r="D47" s="61">
        <f t="shared" si="0"/>
        <v>1.5318245319231856</v>
      </c>
      <c r="E47" s="49">
        <f t="shared" si="1"/>
        <v>0.18520902039977397</v>
      </c>
      <c r="F47" s="49">
        <f t="shared" si="2"/>
        <v>0.18520902039977397</v>
      </c>
      <c r="G47" s="49">
        <f t="shared" si="3"/>
        <v>1.5330412896752934</v>
      </c>
      <c r="H47" s="5" t="str">
        <f t="shared" si="6"/>
        <v/>
      </c>
      <c r="I47" s="24">
        <f t="shared" si="4"/>
        <v>-1.3326032241882335E-2</v>
      </c>
      <c r="J47" s="24">
        <f t="shared" si="5"/>
        <v>-6.5525475193517384E-3</v>
      </c>
      <c r="K47" s="5" t="str">
        <f t="shared" si="11"/>
        <v/>
      </c>
      <c r="L47" s="5" t="str">
        <f t="shared" si="12"/>
        <v/>
      </c>
      <c r="M47" s="24">
        <f t="shared" si="7"/>
        <v>-6329368248584744</v>
      </c>
      <c r="N47" s="24">
        <f t="shared" si="8"/>
        <v>1.5330412896752934</v>
      </c>
      <c r="O47" s="24">
        <f t="shared" si="9"/>
        <v>9639907604873.375</v>
      </c>
      <c r="P47" s="24">
        <f t="shared" si="10"/>
        <v>1.2088231741973303E-6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4.5585567023419274E-2</v>
      </c>
      <c r="V47" s="24">
        <f t="shared" si="13"/>
        <v>26.044274357818054</v>
      </c>
      <c r="W47" s="63">
        <f>B47+([1]User!D$6-25)*[1]User!C$6*[1]Calc!V$6</f>
        <v>0.4917103156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0.489207</v>
      </c>
      <c r="C48" s="64">
        <v>0.12142799999999999</v>
      </c>
      <c r="D48" s="61">
        <f t="shared" si="0"/>
        <v>1.4336968009801876</v>
      </c>
      <c r="E48" s="49">
        <f t="shared" si="1"/>
        <v>0.15645731619658246</v>
      </c>
      <c r="F48" s="49">
        <f t="shared" si="2"/>
        <v>0.15645731619658246</v>
      </c>
      <c r="G48" s="49">
        <f t="shared" si="3"/>
        <v>1.4347045977013164</v>
      </c>
      <c r="H48" s="5" t="str">
        <f t="shared" si="6"/>
        <v/>
      </c>
      <c r="I48" s="24">
        <f t="shared" si="4"/>
        <v>-1.086761494253291E-2</v>
      </c>
      <c r="J48" s="24">
        <f t="shared" si="5"/>
        <v>-5.3195161947351124E-3</v>
      </c>
      <c r="K48" s="5" t="str">
        <f t="shared" si="11"/>
        <v/>
      </c>
      <c r="L48" s="5" t="str">
        <f t="shared" si="12"/>
        <v/>
      </c>
      <c r="M48" s="24">
        <f t="shared" si="7"/>
        <v>-5242388270540666</v>
      </c>
      <c r="N48" s="24">
        <f t="shared" si="8"/>
        <v>1.4347045977013164</v>
      </c>
      <c r="O48" s="24">
        <f t="shared" si="9"/>
        <v>8844012524383.375</v>
      </c>
      <c r="P48" s="24">
        <f t="shared" si="10"/>
        <v>1.1850334698944137E-6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4.3078919146564788E-2</v>
      </c>
      <c r="V48" s="24">
        <f t="shared" si="13"/>
        <v>24.123015647200308</v>
      </c>
      <c r="W48" s="63">
        <f>B48+([1]User!D$6-25)*[1]User!C$6*[1]Calc!V$6</f>
        <v>0.48948331560000002</v>
      </c>
      <c r="AH48" s="24"/>
    </row>
    <row r="49" spans="1:34">
      <c r="A49" s="64">
        <v>5.8885999999999999E-3</v>
      </c>
      <c r="B49" s="59">
        <v>0.48711100000000002</v>
      </c>
      <c r="C49" s="64">
        <v>0.11369700000000001</v>
      </c>
      <c r="D49" s="61">
        <f t="shared" si="0"/>
        <v>1.3424171128656028</v>
      </c>
      <c r="E49" s="49">
        <f t="shared" si="1"/>
        <v>0.12788747981934623</v>
      </c>
      <c r="F49" s="49">
        <f t="shared" si="2"/>
        <v>0.12788747981934623</v>
      </c>
      <c r="G49" s="49">
        <f t="shared" si="3"/>
        <v>1.3432920842797111</v>
      </c>
      <c r="H49" s="5" t="str">
        <f t="shared" si="6"/>
        <v/>
      </c>
      <c r="I49" s="24">
        <f t="shared" si="4"/>
        <v>-8.5823021069927757E-3</v>
      </c>
      <c r="J49" s="24">
        <f t="shared" si="5"/>
        <v>-4.1829051855954329E-3</v>
      </c>
      <c r="K49" s="5" t="str">
        <f t="shared" si="11"/>
        <v/>
      </c>
      <c r="L49" s="5" t="str">
        <f t="shared" si="12"/>
        <v/>
      </c>
      <c r="M49" s="24">
        <f t="shared" si="7"/>
        <v>-4551453464982878</v>
      </c>
      <c r="N49" s="24">
        <f t="shared" si="8"/>
        <v>1.3432920842797111</v>
      </c>
      <c r="O49" s="24">
        <f t="shared" si="9"/>
        <v>8154752353832.875</v>
      </c>
      <c r="P49" s="24">
        <f t="shared" si="10"/>
        <v>1.1670355322174286E-6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4.0860893129495722E-2</v>
      </c>
      <c r="V49" s="24">
        <f t="shared" si="13"/>
        <v>22.276822819906233</v>
      </c>
      <c r="W49" s="63">
        <f>B49+([1]User!D$6-25)*[1]User!C$6*[1]Calc!V$6</f>
        <v>0.48738731560000004</v>
      </c>
      <c r="AH49" s="24"/>
    </row>
    <row r="50" spans="1:34">
      <c r="A50" s="64">
        <v>6.0340000000000003E-3</v>
      </c>
      <c r="B50" s="59">
        <v>0.485126</v>
      </c>
      <c r="C50" s="64">
        <v>0.106474</v>
      </c>
      <c r="D50" s="61">
        <f t="shared" si="0"/>
        <v>1.2571353657110758</v>
      </c>
      <c r="E50" s="49">
        <f t="shared" si="1"/>
        <v>9.9382044126792801E-2</v>
      </c>
      <c r="F50" s="49">
        <f t="shared" si="2"/>
        <v>9.9382044126792801E-2</v>
      </c>
      <c r="G50" s="49">
        <f t="shared" si="3"/>
        <v>1.2579029786414944</v>
      </c>
      <c r="H50" s="5" t="str">
        <f t="shared" si="6"/>
        <v/>
      </c>
      <c r="I50" s="24">
        <f t="shared" si="4"/>
        <v>-6.4475744660373591E-3</v>
      </c>
      <c r="J50" s="24">
        <f t="shared" si="5"/>
        <v>-3.129667575817968E-3</v>
      </c>
      <c r="K50" s="5" t="str">
        <f t="shared" si="11"/>
        <v/>
      </c>
      <c r="L50" s="5" t="str">
        <f t="shared" si="12"/>
        <v/>
      </c>
      <c r="M50" s="24">
        <f t="shared" si="7"/>
        <v>-3992992771632273.5</v>
      </c>
      <c r="N50" s="24">
        <f t="shared" si="8"/>
        <v>1.2579029786414944</v>
      </c>
      <c r="O50" s="24">
        <f t="shared" si="9"/>
        <v>7551353427861.375</v>
      </c>
      <c r="P50" s="24">
        <f t="shared" si="10"/>
        <v>1.1540414544052056E-6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3.8878391073020734E-2</v>
      </c>
      <c r="V50" s="24">
        <f t="shared" si="13"/>
        <v>20.510118799672359</v>
      </c>
      <c r="W50" s="63">
        <f>B50+([1]User!D$6-25)*[1]User!C$6*[1]Calc!V$6</f>
        <v>0.48540231560000002</v>
      </c>
      <c r="AH50" s="24"/>
    </row>
    <row r="51" spans="1:34">
      <c r="A51" s="64">
        <v>6.1793999999999998E-3</v>
      </c>
      <c r="B51" s="59">
        <v>0.483124</v>
      </c>
      <c r="C51" s="64">
        <v>9.9743799999999994E-2</v>
      </c>
      <c r="D51" s="61">
        <f t="shared" si="0"/>
        <v>1.1776720935666209</v>
      </c>
      <c r="E51" s="49">
        <f t="shared" si="1"/>
        <v>7.1024384017708012E-2</v>
      </c>
      <c r="F51" s="49">
        <f t="shared" si="2"/>
        <v>7.1024384017708012E-2</v>
      </c>
      <c r="G51" s="49">
        <f t="shared" si="3"/>
        <v>1.1783887582122947</v>
      </c>
      <c r="H51" s="5" t="str">
        <f t="shared" si="6"/>
        <v/>
      </c>
      <c r="I51" s="24">
        <f t="shared" si="4"/>
        <v>-4.4597189553073693E-3</v>
      </c>
      <c r="J51" s="24">
        <f t="shared" si="5"/>
        <v>-2.1558295504828847E-3</v>
      </c>
      <c r="K51" s="5" t="str">
        <f t="shared" si="11"/>
        <v/>
      </c>
      <c r="L51" s="5" t="str">
        <f t="shared" si="12"/>
        <v/>
      </c>
      <c r="M51" s="24">
        <f t="shared" si="7"/>
        <v>-3727968402381172</v>
      </c>
      <c r="N51" s="24">
        <f t="shared" si="8"/>
        <v>1.1783887582122947</v>
      </c>
      <c r="O51" s="24">
        <f t="shared" si="9"/>
        <v>6987800621015.5</v>
      </c>
      <c r="P51" s="24">
        <f t="shared" si="10"/>
        <v>1.139975905253849E-6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3.6988030785176283E-2</v>
      </c>
      <c r="V51" s="24">
        <f t="shared" si="13"/>
        <v>18.900209089044566</v>
      </c>
      <c r="W51" s="63">
        <f>B51+([1]User!D$6-25)*[1]User!C$6*[1]Calc!V$6</f>
        <v>0.48340031560000002</v>
      </c>
      <c r="AH51" s="24"/>
    </row>
    <row r="52" spans="1:34">
      <c r="A52" s="64">
        <v>6.3248000000000002E-3</v>
      </c>
      <c r="B52" s="59">
        <v>0.48111199999999998</v>
      </c>
      <c r="C52" s="64">
        <v>9.3341099999999996E-2</v>
      </c>
      <c r="D52" s="61">
        <f t="shared" si="0"/>
        <v>1.1020756042261406</v>
      </c>
      <c r="E52" s="49">
        <f t="shared" si="1"/>
        <v>4.2211388864173666E-2</v>
      </c>
      <c r="F52" s="49">
        <f t="shared" si="2"/>
        <v>4.2211388864173666E-2</v>
      </c>
      <c r="G52" s="49">
        <f t="shared" si="3"/>
        <v>1.1027420418465272</v>
      </c>
      <c r="H52" s="5" t="str">
        <f t="shared" si="6"/>
        <v/>
      </c>
      <c r="I52" s="24">
        <f t="shared" si="4"/>
        <v>-2.5685510461631797E-3</v>
      </c>
      <c r="J52" s="24">
        <f t="shared" si="5"/>
        <v>-1.236470461645111E-3</v>
      </c>
      <c r="K52" s="5" t="str">
        <f t="shared" si="11"/>
        <v/>
      </c>
      <c r="L52" s="5" t="str">
        <f t="shared" si="12"/>
        <v/>
      </c>
      <c r="M52" s="24">
        <f t="shared" si="7"/>
        <v>-3466695902968267.5</v>
      </c>
      <c r="N52" s="24">
        <f t="shared" si="8"/>
        <v>1.1027420418465272</v>
      </c>
      <c r="O52" s="24">
        <f t="shared" si="9"/>
        <v>6463627794226.75</v>
      </c>
      <c r="P52" s="24">
        <f t="shared" si="10"/>
        <v>1.1267982538159937E-6</v>
      </c>
      <c r="Q52" s="5">
        <f t="shared" si="15"/>
        <v>0.48138831560000001</v>
      </c>
      <c r="R52" s="5" t="str">
        <f t="shared" si="16"/>
        <v/>
      </c>
      <c r="S52" s="5">
        <f t="shared" si="17"/>
        <v>4.2473932290743817E-2</v>
      </c>
      <c r="T52" s="5" t="str">
        <f t="shared" si="17"/>
        <v/>
      </c>
      <c r="U52" s="24">
        <f t="shared" si="14"/>
        <v>3.5191923858549808E-2</v>
      </c>
      <c r="V52" s="24">
        <f t="shared" si="13"/>
        <v>17.377410706673349</v>
      </c>
      <c r="W52" s="63">
        <f>B52+([1]User!D$6-25)*[1]User!C$6*[1]Calc!V$6</f>
        <v>0.48138831560000001</v>
      </c>
      <c r="AH52" s="24"/>
    </row>
    <row r="53" spans="1:34">
      <c r="A53" s="64">
        <v>6.4701999999999997E-3</v>
      </c>
      <c r="B53" s="59">
        <v>0.47915400000000002</v>
      </c>
      <c r="C53" s="64">
        <v>8.7454799999999999E-2</v>
      </c>
      <c r="D53" s="61">
        <f t="shared" si="0"/>
        <v>1.0325762343970264</v>
      </c>
      <c r="E53" s="49">
        <f t="shared" si="1"/>
        <v>1.3922125176625208E-2</v>
      </c>
      <c r="F53" s="49">
        <f t="shared" si="2"/>
        <v>1.3922125176625208E-2</v>
      </c>
      <c r="G53" s="49">
        <f t="shared" si="3"/>
        <v>1.033177558049464</v>
      </c>
      <c r="H53" s="5">
        <f t="shared" si="6"/>
        <v>-8.2943895123659822E-4</v>
      </c>
      <c r="I53" s="24">
        <f t="shared" si="4"/>
        <v>-8.2943895123659822E-4</v>
      </c>
      <c r="J53" s="24">
        <f t="shared" si="5"/>
        <v>-3.9765817816229531E-4</v>
      </c>
      <c r="K53" s="5">
        <f t="shared" si="11"/>
        <v>0.47943031560000005</v>
      </c>
      <c r="L53" s="5" t="str">
        <f t="shared" si="12"/>
        <v/>
      </c>
      <c r="M53" s="24">
        <f t="shared" si="7"/>
        <v>-3127984043058601.5</v>
      </c>
      <c r="N53" s="24">
        <f t="shared" si="8"/>
        <v>1.033177558049464</v>
      </c>
      <c r="O53" s="24">
        <f t="shared" si="9"/>
        <v>5991156759547.375</v>
      </c>
      <c r="P53" s="24">
        <f t="shared" si="10"/>
        <v>1.1147551226623206E-6</v>
      </c>
      <c r="Q53" s="5">
        <f t="shared" si="15"/>
        <v>0.47943031560000005</v>
      </c>
      <c r="R53" s="5" t="str">
        <f t="shared" si="16"/>
        <v/>
      </c>
      <c r="S53" s="5">
        <f t="shared" si="17"/>
        <v>1.4174964166850115E-2</v>
      </c>
      <c r="T53" s="5" t="str">
        <f t="shared" si="17"/>
        <v/>
      </c>
      <c r="U53" s="24">
        <f t="shared" si="14"/>
        <v>3.353781943626153E-2</v>
      </c>
      <c r="V53" s="24">
        <f t="shared" si="13"/>
        <v>15.988353117636441</v>
      </c>
      <c r="W53" s="63">
        <f>B53+([1]User!D$6-25)*[1]User!C$6*[1]Calc!V$6</f>
        <v>0.47943031560000005</v>
      </c>
      <c r="AH53" s="24"/>
    </row>
    <row r="54" spans="1:34">
      <c r="A54" s="64">
        <v>6.6156000000000001E-3</v>
      </c>
      <c r="B54" s="59">
        <v>0.477132</v>
      </c>
      <c r="C54" s="64">
        <v>8.1926600000000002E-2</v>
      </c>
      <c r="D54" s="61">
        <f t="shared" si="0"/>
        <v>0.96730494066593742</v>
      </c>
      <c r="E54" s="49">
        <f t="shared" si="1"/>
        <v>-1.4436593991904797E-2</v>
      </c>
      <c r="F54" s="49">
        <f t="shared" si="2"/>
        <v>-1.4436593991904797E-2</v>
      </c>
      <c r="G54" s="49">
        <f t="shared" si="3"/>
        <v>0.96787925251958462</v>
      </c>
      <c r="H54" s="5">
        <f t="shared" si="6"/>
        <v>8.0301868701038517E-4</v>
      </c>
      <c r="I54" s="24">
        <f t="shared" si="4"/>
        <v>8.0301868701038517E-4</v>
      </c>
      <c r="J54" s="24">
        <f t="shared" si="5"/>
        <v>3.833677987609516E-4</v>
      </c>
      <c r="K54" s="5">
        <f t="shared" si="11"/>
        <v>0.47740831560000002</v>
      </c>
      <c r="L54" s="5" t="str">
        <f t="shared" si="12"/>
        <v/>
      </c>
      <c r="M54" s="24">
        <f t="shared" si="7"/>
        <v>-2987473229542247.5</v>
      </c>
      <c r="N54" s="24">
        <f t="shared" si="8"/>
        <v>0.96787925251958462</v>
      </c>
      <c r="O54" s="24">
        <f t="shared" si="9"/>
        <v>5539333914379.875</v>
      </c>
      <c r="P54" s="24">
        <f t="shared" si="10"/>
        <v>1.1002214882985515E-6</v>
      </c>
      <c r="Q54" s="5">
        <f t="shared" si="15"/>
        <v>0.47740831560000002</v>
      </c>
      <c r="R54" s="5" t="str">
        <f t="shared" si="16"/>
        <v/>
      </c>
      <c r="S54" s="5">
        <f t="shared" si="17"/>
        <v>-1.4178819587657958E-2</v>
      </c>
      <c r="T54" s="5" t="str">
        <f t="shared" si="17"/>
        <v/>
      </c>
      <c r="U54" s="24">
        <f t="shared" si="14"/>
        <v>3.1920922219235655E-2</v>
      </c>
      <c r="V54" s="24">
        <f t="shared" si="13"/>
        <v>14.726146856779787</v>
      </c>
      <c r="W54" s="63">
        <f>B54+([1]User!D$6-25)*[1]User!C$6*[1]Calc!V$6</f>
        <v>0.47740831560000002</v>
      </c>
      <c r="AH54" s="24"/>
    </row>
    <row r="55" spans="1:34">
      <c r="A55" s="64">
        <v>6.7609999999999996E-3</v>
      </c>
      <c r="B55" s="59">
        <v>0.475161</v>
      </c>
      <c r="C55" s="64">
        <v>7.6762300000000006E-2</v>
      </c>
      <c r="D55" s="61">
        <f t="shared" si="0"/>
        <v>0.90633020346115778</v>
      </c>
      <c r="E55" s="49">
        <f t="shared" si="1"/>
        <v>-4.2713546898872815E-2</v>
      </c>
      <c r="F55" s="49">
        <f t="shared" si="2"/>
        <v>-4.2713546898872815E-2</v>
      </c>
      <c r="G55" s="49">
        <f t="shared" si="3"/>
        <v>0.90684895827031597</v>
      </c>
      <c r="H55" s="5">
        <f t="shared" si="6"/>
        <v>2.328776043242102E-3</v>
      </c>
      <c r="I55" s="24">
        <f t="shared" si="4"/>
        <v>2.328776043242102E-3</v>
      </c>
      <c r="J55" s="24">
        <f t="shared" si="5"/>
        <v>1.1071870306326146E-3</v>
      </c>
      <c r="K55" s="5">
        <f t="shared" si="11"/>
        <v>0.47543731560000002</v>
      </c>
      <c r="L55" s="5" t="str">
        <f t="shared" si="12"/>
        <v/>
      </c>
      <c r="M55" s="24">
        <f t="shared" si="7"/>
        <v>-2698474870777122.5</v>
      </c>
      <c r="N55" s="24">
        <f t="shared" si="8"/>
        <v>0.90684895827031597</v>
      </c>
      <c r="O55" s="24">
        <f t="shared" si="9"/>
        <v>5131617649594.375</v>
      </c>
      <c r="P55" s="24">
        <f t="shared" si="10"/>
        <v>1.0878351548637532E-6</v>
      </c>
      <c r="Q55" s="5">
        <f t="shared" si="15"/>
        <v>0.47543731560000002</v>
      </c>
      <c r="R55" s="5" t="str">
        <f t="shared" si="16"/>
        <v/>
      </c>
      <c r="S55" s="5">
        <f t="shared" si="17"/>
        <v>-4.2465041553146128E-2</v>
      </c>
      <c r="T55" s="5" t="str">
        <f t="shared" si="17"/>
        <v/>
      </c>
      <c r="U55" s="24">
        <f t="shared" si="14"/>
        <v>3.0428773491805717E-2</v>
      </c>
      <c r="V55" s="24">
        <f t="shared" si="13"/>
        <v>13.545399681047487</v>
      </c>
      <c r="W55" s="63">
        <f>B55+([1]User!D$6-25)*[1]User!C$6*[1]Calc!V$6</f>
        <v>0.47543731560000002</v>
      </c>
      <c r="X55" s="74" t="s">
        <v>77</v>
      </c>
      <c r="Y55" s="66"/>
      <c r="AH55" s="24"/>
    </row>
    <row r="56" spans="1:34">
      <c r="A56" s="64">
        <v>6.9064E-3</v>
      </c>
      <c r="B56" s="59">
        <v>0.47314899999999999</v>
      </c>
      <c r="C56" s="64">
        <v>7.1984300000000001E-2</v>
      </c>
      <c r="D56" s="61">
        <f t="shared" si="0"/>
        <v>0.84991649891950893</v>
      </c>
      <c r="E56" s="49">
        <f t="shared" si="1"/>
        <v>-7.0623739979630992E-2</v>
      </c>
      <c r="F56" s="49">
        <f t="shared" si="2"/>
        <v>-7.0623739979630992E-2</v>
      </c>
      <c r="G56" s="49">
        <f t="shared" si="3"/>
        <v>0.85040639854217337</v>
      </c>
      <c r="H56" s="5">
        <f t="shared" si="6"/>
        <v>3.7398400364456671E-3</v>
      </c>
      <c r="I56" s="24">
        <f t="shared" si="4"/>
        <v>3.7398400364456671E-3</v>
      </c>
      <c r="J56" s="24">
        <f t="shared" si="5"/>
        <v>1.7705349495478054E-3</v>
      </c>
      <c r="K56" s="5">
        <f t="shared" si="11"/>
        <v>0.47342531560000001</v>
      </c>
      <c r="L56" s="5" t="str">
        <f t="shared" si="12"/>
        <v/>
      </c>
      <c r="M56" s="24">
        <f t="shared" si="7"/>
        <v>-2548375065878394.5</v>
      </c>
      <c r="N56" s="24">
        <f t="shared" si="8"/>
        <v>0.85040639854217337</v>
      </c>
      <c r="O56" s="24">
        <f t="shared" si="9"/>
        <v>4746263432180.125</v>
      </c>
      <c r="P56" s="24">
        <f t="shared" si="10"/>
        <v>1.07292429098187E-6</v>
      </c>
      <c r="Q56" s="5">
        <f t="shared" si="15"/>
        <v>0.47342531560000001</v>
      </c>
      <c r="R56" s="5" t="str">
        <f t="shared" si="16"/>
        <v/>
      </c>
      <c r="S56" s="5">
        <f t="shared" si="17"/>
        <v>-7.0373480797666629E-2</v>
      </c>
      <c r="T56" s="5" t="str">
        <f t="shared" si="17"/>
        <v/>
      </c>
      <c r="U56" s="24">
        <f t="shared" si="14"/>
        <v>2.8985995067628612E-2</v>
      </c>
      <c r="V56" s="24">
        <f t="shared" si="13"/>
        <v>12.49091599414662</v>
      </c>
      <c r="W56" s="63">
        <f>B56+([1]User!D$6-25)*[1]User!C$6*[1]Calc!V$6</f>
        <v>0.47342531560000001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0.47110600000000002</v>
      </c>
      <c r="C57" s="64">
        <v>6.74487E-2</v>
      </c>
      <c r="D57" s="61">
        <f t="shared" si="0"/>
        <v>0.79636480400132081</v>
      </c>
      <c r="E57" s="49">
        <f t="shared" si="1"/>
        <v>-9.8887942222958686E-2</v>
      </c>
      <c r="F57" s="49">
        <f t="shared" si="2"/>
        <v>-9.8887942222958686E-2</v>
      </c>
      <c r="G57" s="49">
        <f t="shared" si="3"/>
        <v>0.79682444016124099</v>
      </c>
      <c r="H57" s="5" t="str">
        <f t="shared" si="6"/>
        <v/>
      </c>
      <c r="I57" s="24">
        <f t="shared" si="4"/>
        <v>5.0793889959689746E-3</v>
      </c>
      <c r="J57" s="24">
        <f t="shared" si="5"/>
        <v>2.3943341467530144E-3</v>
      </c>
      <c r="K57" s="5" t="str">
        <f t="shared" si="11"/>
        <v/>
      </c>
      <c r="L57" s="5" t="str">
        <f t="shared" si="12"/>
        <v/>
      </c>
      <c r="M57" s="24">
        <f t="shared" si="7"/>
        <v>-2390949645860039</v>
      </c>
      <c r="N57" s="24">
        <f t="shared" si="8"/>
        <v>0.79682444016124099</v>
      </c>
      <c r="O57" s="24">
        <f t="shared" si="9"/>
        <v>4384487968917.125</v>
      </c>
      <c r="P57" s="24">
        <f t="shared" si="10"/>
        <v>1.0577913084268206E-6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2.7599176766319043E-2</v>
      </c>
      <c r="V57" s="24">
        <f t="shared" si="13"/>
        <v>11.504360425521549</v>
      </c>
      <c r="W57" s="63">
        <f>B57+([1]User!D$6-25)*[1]User!C$6*[1]Calc!V$6</f>
        <v>0.47138231560000005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0.46895599999999998</v>
      </c>
      <c r="C58" s="64">
        <v>6.3215400000000005E-2</v>
      </c>
      <c r="D58" s="61">
        <f t="shared" si="0"/>
        <v>0.74638235623318316</v>
      </c>
      <c r="E58" s="49">
        <f t="shared" si="1"/>
        <v>-0.12703863544742999</v>
      </c>
      <c r="F58" s="49">
        <f t="shared" si="2"/>
        <v>-0.12703863544742999</v>
      </c>
      <c r="G58" s="49">
        <f t="shared" si="3"/>
        <v>0.74682743461572443</v>
      </c>
      <c r="H58" s="5" t="str">
        <f t="shared" si="6"/>
        <v/>
      </c>
      <c r="I58" s="24">
        <f t="shared" si="4"/>
        <v>6.3293141346068907E-3</v>
      </c>
      <c r="J58" s="24">
        <f t="shared" si="5"/>
        <v>2.9699187275414015E-3</v>
      </c>
      <c r="K58" s="5" t="str">
        <f t="shared" si="11"/>
        <v/>
      </c>
      <c r="L58" s="5" t="str">
        <f t="shared" si="12"/>
        <v/>
      </c>
      <c r="M58" s="24">
        <f t="shared" si="7"/>
        <v>-2315222547551112</v>
      </c>
      <c r="N58" s="24">
        <f t="shared" si="8"/>
        <v>0.74682743461572443</v>
      </c>
      <c r="O58" s="24">
        <f t="shared" si="9"/>
        <v>4033428286475.75</v>
      </c>
      <c r="P58" s="24">
        <f t="shared" si="10"/>
        <v>1.0382401848843011E-6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2.6219646079740748E-2</v>
      </c>
      <c r="V58" s="24">
        <f t="shared" si="13"/>
        <v>10.627291852176187</v>
      </c>
      <c r="W58" s="63">
        <f>B58+([1]User!D$6-25)*[1]User!C$6*[1]Calc!V$6</f>
        <v>0.46923231560000001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0.466783</v>
      </c>
      <c r="C59" s="64">
        <v>5.9283599999999999E-2</v>
      </c>
      <c r="D59" s="61">
        <f t="shared" si="0"/>
        <v>0.69995971003878066</v>
      </c>
      <c r="E59" s="49">
        <f t="shared" si="1"/>
        <v>-0.1549269574306168</v>
      </c>
      <c r="F59" s="49">
        <f t="shared" si="2"/>
        <v>-0.1549269574306168</v>
      </c>
      <c r="G59" s="49">
        <f t="shared" si="3"/>
        <v>0.70037324061137063</v>
      </c>
      <c r="H59" s="5" t="str">
        <f t="shared" si="6"/>
        <v/>
      </c>
      <c r="I59" s="24">
        <f t="shared" si="4"/>
        <v>7.490668984715735E-3</v>
      </c>
      <c r="J59" s="24">
        <f t="shared" si="5"/>
        <v>3.4985867293874781E-3</v>
      </c>
      <c r="K59" s="5" t="str">
        <f t="shared" si="11"/>
        <v/>
      </c>
      <c r="L59" s="5" t="str">
        <f t="shared" si="12"/>
        <v/>
      </c>
      <c r="M59" s="24">
        <f t="shared" si="7"/>
        <v>-2151116170359591</v>
      </c>
      <c r="N59" s="24">
        <f t="shared" si="8"/>
        <v>0.70037324061137063</v>
      </c>
      <c r="O59" s="24">
        <f t="shared" si="9"/>
        <v>3707099048771.125</v>
      </c>
      <c r="P59" s="24">
        <f t="shared" si="10"/>
        <v>1.0175327665484069E-6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2.4903487715117995E-2</v>
      </c>
      <c r="V59" s="24">
        <f t="shared" si="13"/>
        <v>9.8311238641381404</v>
      </c>
      <c r="W59" s="63">
        <f>B59+([1]User!D$6-25)*[1]User!C$6*[1]Calc!V$6</f>
        <v>0.46705931560000002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0.46460299999999999</v>
      </c>
      <c r="C60" s="64">
        <v>5.5569500000000001E-2</v>
      </c>
      <c r="D60" s="61">
        <f t="shared" si="0"/>
        <v>0.6561074412991118</v>
      </c>
      <c r="E60" s="49">
        <f t="shared" si="1"/>
        <v>-0.18302503662645908</v>
      </c>
      <c r="F60" s="49">
        <f t="shared" si="2"/>
        <v>-0.18302503662645908</v>
      </c>
      <c r="G60" s="49">
        <f t="shared" si="3"/>
        <v>0.65648870190463227</v>
      </c>
      <c r="H60" s="5" t="str">
        <f t="shared" si="6"/>
        <v/>
      </c>
      <c r="I60" s="24">
        <f t="shared" si="4"/>
        <v>8.5877824523841947E-3</v>
      </c>
      <c r="J60" s="24">
        <f t="shared" si="5"/>
        <v>3.9922824289860539E-3</v>
      </c>
      <c r="K60" s="5" t="str">
        <f t="shared" si="11"/>
        <v/>
      </c>
      <c r="L60" s="5" t="str">
        <f t="shared" si="12"/>
        <v/>
      </c>
      <c r="M60" s="24">
        <f t="shared" si="7"/>
        <v>-1983253253851783.7</v>
      </c>
      <c r="N60" s="24">
        <f t="shared" si="8"/>
        <v>0.65648870190463227</v>
      </c>
      <c r="O60" s="24">
        <f t="shared" si="9"/>
        <v>3406188585328.25</v>
      </c>
      <c r="P60" s="24">
        <f t="shared" si="10"/>
        <v>9.9743634847599557E-7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2.3657063326083944E-2</v>
      </c>
      <c r="V60" s="24">
        <f t="shared" si="13"/>
        <v>9.0837895507518969</v>
      </c>
      <c r="W60" s="63">
        <f>B60+([1]User!D$6-25)*[1]User!C$6*[1]Calc!V$6</f>
        <v>0.46487931560000001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0.462341</v>
      </c>
      <c r="C61" s="64">
        <v>5.2082999999999997E-2</v>
      </c>
      <c r="D61" s="61">
        <f t="shared" si="0"/>
        <v>0.61494243902107515</v>
      </c>
      <c r="E61" s="49">
        <f t="shared" si="1"/>
        <v>-0.21116553395703441</v>
      </c>
      <c r="F61" s="49">
        <f t="shared" si="2"/>
        <v>-0.21116553395703441</v>
      </c>
      <c r="G61" s="49">
        <f t="shared" si="3"/>
        <v>0.61530483352530607</v>
      </c>
      <c r="H61" s="5" t="str">
        <f t="shared" si="6"/>
        <v/>
      </c>
      <c r="I61" s="24">
        <f t="shared" si="4"/>
        <v>9.6173791618673482E-3</v>
      </c>
      <c r="J61" s="24">
        <f t="shared" si="5"/>
        <v>4.4491661309704507E-3</v>
      </c>
      <c r="K61" s="5" t="str">
        <f t="shared" si="11"/>
        <v/>
      </c>
      <c r="L61" s="5" t="str">
        <f t="shared" si="12"/>
        <v/>
      </c>
      <c r="M61" s="24">
        <f t="shared" si="7"/>
        <v>-1885114982474479.2</v>
      </c>
      <c r="N61" s="24">
        <f t="shared" si="8"/>
        <v>0.61530483352530607</v>
      </c>
      <c r="O61" s="24">
        <f t="shared" si="9"/>
        <v>3119702235755.25</v>
      </c>
      <c r="P61" s="24">
        <f t="shared" si="10"/>
        <v>9.7469014563969569E-7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2.2437118154264787E-2</v>
      </c>
      <c r="V61" s="24">
        <f t="shared" si="13"/>
        <v>8.4062065543215212</v>
      </c>
      <c r="W61" s="63">
        <f>B61+([1]User!D$6-25)*[1]User!C$6*[1]Calc!V$6</f>
        <v>0.46261731560000002</v>
      </c>
      <c r="X61" s="75"/>
      <c r="Y61" s="66"/>
      <c r="AH61" s="24"/>
    </row>
    <row r="62" spans="1:34">
      <c r="A62" s="64">
        <v>7.7787999999999998E-3</v>
      </c>
      <c r="B62" s="59">
        <v>0.46002799999999999</v>
      </c>
      <c r="C62" s="64">
        <v>4.8803399999999997E-2</v>
      </c>
      <c r="D62" s="61">
        <f t="shared" si="0"/>
        <v>0.57622029891751891</v>
      </c>
      <c r="E62" s="49">
        <f t="shared" si="1"/>
        <v>-0.23941144658912428</v>
      </c>
      <c r="F62" s="49">
        <f t="shared" si="2"/>
        <v>-0.23941144658912428</v>
      </c>
      <c r="G62" s="49">
        <f t="shared" si="3"/>
        <v>0.57655907754756863</v>
      </c>
      <c r="H62" s="5" t="str">
        <f t="shared" si="6"/>
        <v/>
      </c>
      <c r="I62" s="24">
        <f t="shared" si="4"/>
        <v>1.0586023061310785E-2</v>
      </c>
      <c r="J62" s="24">
        <f t="shared" si="5"/>
        <v>4.8727921001624781E-3</v>
      </c>
      <c r="K62" s="5" t="str">
        <f t="shared" si="11"/>
        <v/>
      </c>
      <c r="L62" s="5" t="str">
        <f t="shared" si="12"/>
        <v/>
      </c>
      <c r="M62" s="24">
        <f t="shared" si="7"/>
        <v>-1762269195015406</v>
      </c>
      <c r="N62" s="24">
        <f t="shared" si="8"/>
        <v>0.57655907754756863</v>
      </c>
      <c r="O62" s="24">
        <f t="shared" si="9"/>
        <v>2851612103283.375</v>
      </c>
      <c r="P62" s="24">
        <f t="shared" si="10"/>
        <v>9.5080267067682677E-7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2.1261969783900329E-2</v>
      </c>
      <c r="V62" s="24">
        <f t="shared" si="13"/>
        <v>7.7821367032013251</v>
      </c>
      <c r="W62" s="63">
        <f>B62+([1]User!D$6-25)*[1]User!C$6*[1]Calc!V$6</f>
        <v>0.46030431560000001</v>
      </c>
      <c r="X62" s="75"/>
      <c r="Y62" s="66"/>
      <c r="AH62" s="24"/>
    </row>
    <row r="63" spans="1:34">
      <c r="A63" s="64">
        <v>7.9241999999999993E-3</v>
      </c>
      <c r="B63" s="59">
        <v>0.45766499999999999</v>
      </c>
      <c r="C63" s="64">
        <v>4.5759500000000002E-2</v>
      </c>
      <c r="D63" s="61">
        <f t="shared" si="0"/>
        <v>0.54028106173578505</v>
      </c>
      <c r="E63" s="49">
        <f t="shared" si="1"/>
        <v>-0.26738025535140908</v>
      </c>
      <c r="F63" s="49">
        <f t="shared" si="2"/>
        <v>-0.26738025535140908</v>
      </c>
      <c r="G63" s="49">
        <f t="shared" si="3"/>
        <v>0.54059685322656814</v>
      </c>
      <c r="H63" s="5" t="str">
        <f t="shared" si="6"/>
        <v/>
      </c>
      <c r="I63" s="24">
        <f t="shared" si="4"/>
        <v>1.1485078669335798E-2</v>
      </c>
      <c r="J63" s="24">
        <f t="shared" si="5"/>
        <v>5.2594920356051327E-3</v>
      </c>
      <c r="K63" s="5" t="str">
        <f t="shared" si="11"/>
        <v/>
      </c>
      <c r="L63" s="5" t="str">
        <f t="shared" si="12"/>
        <v/>
      </c>
      <c r="M63" s="24">
        <f t="shared" si="7"/>
        <v>-1642693980353250</v>
      </c>
      <c r="N63" s="24">
        <f t="shared" si="8"/>
        <v>0.54059685322656814</v>
      </c>
      <c r="O63" s="24">
        <f t="shared" si="9"/>
        <v>2601462869599.625</v>
      </c>
      <c r="P63" s="24">
        <f t="shared" si="10"/>
        <v>9.2509828547269422E-7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2.0131973950895356E-2</v>
      </c>
      <c r="V63" s="24">
        <f t="shared" si="13"/>
        <v>7.2201800388011392</v>
      </c>
      <c r="W63" s="63">
        <f>B63+([1]User!D$6-25)*[1]User!C$6*[1]Calc!V$6</f>
        <v>0.45794131560000001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0.45519100000000001</v>
      </c>
      <c r="C64" s="64">
        <v>4.2913100000000003E-2</v>
      </c>
      <c r="D64" s="61">
        <f t="shared" si="0"/>
        <v>0.50667370120682953</v>
      </c>
      <c r="E64" s="49">
        <f t="shared" si="1"/>
        <v>-0.2952716370891646</v>
      </c>
      <c r="F64" s="49">
        <f t="shared" si="2"/>
        <v>-0.2952716370891646</v>
      </c>
      <c r="G64" s="49">
        <f t="shared" si="3"/>
        <v>0.50697406669862821</v>
      </c>
      <c r="H64" s="5" t="str">
        <f t="shared" si="6"/>
        <v/>
      </c>
      <c r="I64" s="24">
        <f t="shared" si="4"/>
        <v>1.2325648332534295E-2</v>
      </c>
      <c r="J64" s="24">
        <f t="shared" si="5"/>
        <v>5.6139299590490122E-3</v>
      </c>
      <c r="K64" s="5" t="str">
        <f t="shared" si="11"/>
        <v/>
      </c>
      <c r="L64" s="5" t="str">
        <f t="shared" si="12"/>
        <v/>
      </c>
      <c r="M64" s="24">
        <f t="shared" si="7"/>
        <v>-1562450539943193.2</v>
      </c>
      <c r="N64" s="24">
        <f t="shared" si="8"/>
        <v>0.50697406669862821</v>
      </c>
      <c r="O64" s="24">
        <f t="shared" si="9"/>
        <v>2363008739144.125</v>
      </c>
      <c r="P64" s="24">
        <f t="shared" si="10"/>
        <v>8.9603163130453603E-7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1.9020201172050877E-2</v>
      </c>
      <c r="V64" s="24">
        <f t="shared" si="13"/>
        <v>6.7172876882082893</v>
      </c>
      <c r="W64" s="63">
        <f>B64+([1]User!D$6-25)*[1]User!C$6*[1]Calc!V$6</f>
        <v>0.45546731560000003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0.45270100000000002</v>
      </c>
      <c r="C65" s="64">
        <v>4.0229899999999999E-2</v>
      </c>
      <c r="D65" s="61">
        <f t="shared" si="0"/>
        <v>0.47499323824614464</v>
      </c>
      <c r="E65" s="49">
        <f t="shared" si="1"/>
        <v>-0.32331257271890007</v>
      </c>
      <c r="F65" s="49">
        <f t="shared" si="2"/>
        <v>-0.32331257271890007</v>
      </c>
      <c r="G65" s="49">
        <f t="shared" si="3"/>
        <v>0.47526769982619543</v>
      </c>
      <c r="H65" s="5" t="str">
        <f t="shared" si="6"/>
        <v/>
      </c>
      <c r="I65" s="24">
        <f t="shared" si="4"/>
        <v>1.3118307504345115E-2</v>
      </c>
      <c r="J65" s="24">
        <f t="shared" si="5"/>
        <v>5.9422957185335861E-3</v>
      </c>
      <c r="K65" s="5" t="str">
        <f t="shared" si="11"/>
        <v/>
      </c>
      <c r="L65" s="5" t="str">
        <f t="shared" si="12"/>
        <v/>
      </c>
      <c r="M65" s="24">
        <f t="shared" si="7"/>
        <v>-1427702767638345</v>
      </c>
      <c r="N65" s="24">
        <f t="shared" si="8"/>
        <v>0.47526769982619543</v>
      </c>
      <c r="O65" s="24">
        <f t="shared" si="9"/>
        <v>2145047416727.125</v>
      </c>
      <c r="P65" s="24">
        <f t="shared" si="10"/>
        <v>8.6764557225837808E-7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1.7969882196471772E-2</v>
      </c>
      <c r="V65" s="24">
        <f t="shared" si="13"/>
        <v>6.2445990216564429</v>
      </c>
      <c r="W65" s="63">
        <f>B65+([1]User!D$6-25)*[1]User!C$6*[1]Calc!V$6</f>
        <v>0.45297731560000004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0.450152</v>
      </c>
      <c r="C66" s="64">
        <v>3.7709899999999998E-2</v>
      </c>
      <c r="D66" s="61">
        <f t="shared" si="0"/>
        <v>0.44523967285373039</v>
      </c>
      <c r="E66" s="49">
        <f t="shared" si="1"/>
        <v>-0.3514061450250836</v>
      </c>
      <c r="F66" s="49">
        <f t="shared" si="2"/>
        <v>-0.3514061450250836</v>
      </c>
      <c r="G66" s="49">
        <f t="shared" si="3"/>
        <v>0.44549416712260104</v>
      </c>
      <c r="H66" s="5" t="str">
        <f t="shared" si="6"/>
        <v/>
      </c>
      <c r="I66" s="24">
        <f t="shared" si="4"/>
        <v>1.3862645821934975E-2</v>
      </c>
      <c r="J66" s="24">
        <f t="shared" si="5"/>
        <v>6.2441282073335486E-3</v>
      </c>
      <c r="K66" s="5" t="str">
        <f t="shared" si="11"/>
        <v/>
      </c>
      <c r="L66" s="5" t="str">
        <f t="shared" si="12"/>
        <v/>
      </c>
      <c r="M66" s="24">
        <f t="shared" si="7"/>
        <v>-1323836188465646.7</v>
      </c>
      <c r="N66" s="24">
        <f t="shared" si="8"/>
        <v>0.44549416712260104</v>
      </c>
      <c r="O66" s="24">
        <f t="shared" si="9"/>
        <v>1942704974951.5</v>
      </c>
      <c r="P66" s="24">
        <f t="shared" si="10"/>
        <v>8.3831760760606701E-7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1.6961079612584338E-2</v>
      </c>
      <c r="V66" s="24">
        <f t="shared" si="13"/>
        <v>5.8098745677232069</v>
      </c>
      <c r="W66" s="63">
        <f>B66+([1]User!D$6-25)*[1]User!C$6*[1]Calc!V$6</f>
        <v>0.45042831560000002</v>
      </c>
      <c r="Y66" s="66"/>
      <c r="AH66" s="24"/>
    </row>
    <row r="67" spans="1:34">
      <c r="A67" s="64">
        <v>8.5058000000000009E-3</v>
      </c>
      <c r="B67" s="59">
        <v>0.447542</v>
      </c>
      <c r="C67" s="64">
        <v>3.5334999999999998E-2</v>
      </c>
      <c r="D67" s="61">
        <f t="shared" si="0"/>
        <v>0.41719929886545881</v>
      </c>
      <c r="E67" s="49">
        <f t="shared" si="1"/>
        <v>-0.37965643010916489</v>
      </c>
      <c r="F67" s="49">
        <f t="shared" si="2"/>
        <v>-0.37965643010916489</v>
      </c>
      <c r="G67" s="49">
        <f t="shared" si="3"/>
        <v>0.41743476871812191</v>
      </c>
      <c r="H67" s="5" t="str">
        <f t="shared" si="6"/>
        <v/>
      </c>
      <c r="I67" s="24">
        <f t="shared" si="4"/>
        <v>1.4564130782046953E-2</v>
      </c>
      <c r="J67" s="24">
        <f t="shared" si="5"/>
        <v>6.522084514994377E-3</v>
      </c>
      <c r="K67" s="5" t="str">
        <f t="shared" si="11"/>
        <v/>
      </c>
      <c r="L67" s="5" t="str">
        <f t="shared" si="12"/>
        <v/>
      </c>
      <c r="M67" s="24">
        <f t="shared" si="7"/>
        <v>-1224874389633223.7</v>
      </c>
      <c r="N67" s="24">
        <f t="shared" si="8"/>
        <v>0.41743476871812191</v>
      </c>
      <c r="O67" s="24">
        <f t="shared" si="9"/>
        <v>1755260527408.75</v>
      </c>
      <c r="P67" s="24">
        <f t="shared" si="10"/>
        <v>8.0834494171450482E-7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1.5992892867492243E-2</v>
      </c>
      <c r="V67" s="24">
        <f t="shared" si="13"/>
        <v>5.4071678075284133</v>
      </c>
      <c r="W67" s="63">
        <f>B67+([1]User!D$6-25)*[1]User!C$6*[1]Calc!V$6</f>
        <v>0.44781831560000002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0.444853</v>
      </c>
      <c r="C68" s="64">
        <v>3.3052100000000001E-2</v>
      </c>
      <c r="D68" s="61">
        <f t="shared" si="0"/>
        <v>0.3902451661534182</v>
      </c>
      <c r="E68" s="49">
        <f t="shared" si="1"/>
        <v>-0.40866246770410619</v>
      </c>
      <c r="F68" s="49">
        <f t="shared" si="2"/>
        <v>-0.40866246770410619</v>
      </c>
      <c r="G68" s="49">
        <f t="shared" si="3"/>
        <v>0.39046370547554854</v>
      </c>
      <c r="H68" s="5" t="str">
        <f t="shared" si="6"/>
        <v/>
      </c>
      <c r="I68" s="24">
        <f t="shared" si="4"/>
        <v>1.5238407363111287E-2</v>
      </c>
      <c r="J68" s="24">
        <f t="shared" si="5"/>
        <v>6.7830618403757282E-3</v>
      </c>
      <c r="K68" s="5" t="str">
        <f t="shared" si="11"/>
        <v/>
      </c>
      <c r="L68" s="5" t="str">
        <f t="shared" si="12"/>
        <v/>
      </c>
      <c r="M68" s="24">
        <f t="shared" si="7"/>
        <v>-1136804630307774.2</v>
      </c>
      <c r="N68" s="24">
        <f t="shared" si="8"/>
        <v>0.39046370547554854</v>
      </c>
      <c r="O68" s="24">
        <f t="shared" si="9"/>
        <v>1581019807018.625</v>
      </c>
      <c r="P68" s="24">
        <f t="shared" si="10"/>
        <v>7.7839564456085737E-7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1.5059070550658867E-2</v>
      </c>
      <c r="V68" s="24">
        <f t="shared" si="13"/>
        <v>5.0217214812738415</v>
      </c>
      <c r="W68" s="63">
        <f>B68+([1]User!D$6-25)*[1]User!C$6*[1]Calc!V$6</f>
        <v>0.44512931560000002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0.44215700000000002</v>
      </c>
      <c r="C69" s="64">
        <v>3.0905499999999999E-2</v>
      </c>
      <c r="D69" s="61">
        <f t="shared" si="0"/>
        <v>0.36490032350605456</v>
      </c>
      <c r="E69" s="49">
        <f t="shared" si="1"/>
        <v>-0.43782575160703691</v>
      </c>
      <c r="F69" s="49">
        <f t="shared" si="2"/>
        <v>-0.43782575160703691</v>
      </c>
      <c r="G69" s="49">
        <f t="shared" si="3"/>
        <v>0.36509764527049621</v>
      </c>
      <c r="H69" s="5" t="str">
        <f t="shared" si="6"/>
        <v/>
      </c>
      <c r="I69" s="24">
        <f t="shared" si="4"/>
        <v>1.5872558868237595E-2</v>
      </c>
      <c r="J69" s="24">
        <f t="shared" si="5"/>
        <v>7.0225488471305436E-3</v>
      </c>
      <c r="K69" s="5" t="str">
        <f t="shared" si="11"/>
        <v/>
      </c>
      <c r="L69" s="5" t="str">
        <f t="shared" si="12"/>
        <v/>
      </c>
      <c r="M69" s="24">
        <f t="shared" si="7"/>
        <v>-1026434480033666.1</v>
      </c>
      <c r="N69" s="24">
        <f t="shared" si="8"/>
        <v>0.36509764527049621</v>
      </c>
      <c r="O69" s="24">
        <f t="shared" si="9"/>
        <v>1423672278396.375</v>
      </c>
      <c r="P69" s="24">
        <f t="shared" si="10"/>
        <v>7.4962619546929155E-7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1.4183045205607061E-2</v>
      </c>
      <c r="V69" s="24">
        <f t="shared" si="13"/>
        <v>4.6589163999474748</v>
      </c>
      <c r="W69" s="63">
        <f>B69+([1]User!D$6-25)*[1]User!C$6*[1]Calc!V$6</f>
        <v>0.44243331560000004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0.43937399999999999</v>
      </c>
      <c r="C70" s="64">
        <v>2.8954400000000002E-2</v>
      </c>
      <c r="D70" s="61">
        <f t="shared" si="0"/>
        <v>0.34186374357068178</v>
      </c>
      <c r="E70" s="49">
        <f t="shared" si="1"/>
        <v>-0.46614695595136613</v>
      </c>
      <c r="F70" s="49">
        <f t="shared" si="2"/>
        <v>-0.46614695595136613</v>
      </c>
      <c r="G70" s="49">
        <f t="shared" si="3"/>
        <v>0.34204655686894642</v>
      </c>
      <c r="H70" s="5" t="str">
        <f t="shared" si="6"/>
        <v/>
      </c>
      <c r="I70" s="24">
        <f t="shared" si="4"/>
        <v>1.6448836078276338E-2</v>
      </c>
      <c r="J70" s="24">
        <f t="shared" si="5"/>
        <v>7.2317359730668584E-3</v>
      </c>
      <c r="K70" s="5" t="str">
        <f t="shared" si="11"/>
        <v/>
      </c>
      <c r="L70" s="5" t="str">
        <f t="shared" si="12"/>
        <v/>
      </c>
      <c r="M70" s="24">
        <f t="shared" si="7"/>
        <v>-950963890265530</v>
      </c>
      <c r="N70" s="24">
        <f t="shared" si="8"/>
        <v>0.34204655686894642</v>
      </c>
      <c r="O70" s="24">
        <f t="shared" si="9"/>
        <v>1277641566254</v>
      </c>
      <c r="P70" s="24">
        <f t="shared" si="10"/>
        <v>7.1807129691638654E-7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1.3337424515133556E-2</v>
      </c>
      <c r="V70" s="24">
        <f t="shared" si="13"/>
        <v>4.3471346727966775</v>
      </c>
      <c r="W70" s="63">
        <f>B70+([1]User!D$6-25)*[1]User!C$6*[1]Calc!V$6</f>
        <v>0.43965031560000001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0.43648700000000001</v>
      </c>
      <c r="C71" s="64">
        <v>2.7096700000000001E-2</v>
      </c>
      <c r="D71" s="61">
        <f t="shared" si="0"/>
        <v>0.31992993467009134</v>
      </c>
      <c r="E71" s="49">
        <f t="shared" si="1"/>
        <v>-0.4949451226735781</v>
      </c>
      <c r="F71" s="49">
        <f t="shared" si="2"/>
        <v>-0.4949451226735781</v>
      </c>
      <c r="G71" s="49">
        <f t="shared" si="3"/>
        <v>0.32009945320270039</v>
      </c>
      <c r="H71" s="5" t="str">
        <f t="shared" si="6"/>
        <v/>
      </c>
      <c r="I71" s="24">
        <f t="shared" si="4"/>
        <v>1.699751366993249E-2</v>
      </c>
      <c r="J71" s="24">
        <f t="shared" si="5"/>
        <v>7.4238904274360386E-3</v>
      </c>
      <c r="K71" s="5" t="str">
        <f t="shared" si="11"/>
        <v/>
      </c>
      <c r="L71" s="5" t="str">
        <f t="shared" si="12"/>
        <v/>
      </c>
      <c r="M71" s="24">
        <f t="shared" si="7"/>
        <v>-881806765548536.75</v>
      </c>
      <c r="N71" s="24">
        <f t="shared" si="8"/>
        <v>0.32009945320270039</v>
      </c>
      <c r="O71" s="24">
        <f t="shared" si="9"/>
        <v>1141950395059.75</v>
      </c>
      <c r="P71" s="24">
        <f t="shared" si="10"/>
        <v>6.8581355497433988E-7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1.2518563972482345E-2</v>
      </c>
      <c r="V71" s="24">
        <f t="shared" si="13"/>
        <v>4.0552320671975188</v>
      </c>
      <c r="W71" s="63">
        <f>B71+([1]User!D$6-25)*[1]User!C$6*[1]Calc!V$6</f>
        <v>0.43676331560000003</v>
      </c>
      <c r="AH71" s="24"/>
    </row>
    <row r="72" spans="1:34">
      <c r="A72" s="64">
        <v>9.2327999999999993E-3</v>
      </c>
      <c r="B72" s="59">
        <v>0.43369000000000002</v>
      </c>
      <c r="C72" s="64">
        <v>2.53712E-2</v>
      </c>
      <c r="D72" s="61">
        <f t="shared" si="0"/>
        <v>0.29955700725556328</v>
      </c>
      <c r="E72" s="49">
        <f t="shared" si="1"/>
        <v>-0.5235205169121051</v>
      </c>
      <c r="F72" s="49">
        <f t="shared" si="2"/>
        <v>-0.5235205169121051</v>
      </c>
      <c r="G72" s="49">
        <f t="shared" si="3"/>
        <v>0.29970432328637059</v>
      </c>
      <c r="H72" s="5" t="str">
        <f t="shared" si="6"/>
        <v/>
      </c>
      <c r="I72" s="24">
        <f t="shared" si="4"/>
        <v>1.7507391917840738E-2</v>
      </c>
      <c r="J72" s="24">
        <f t="shared" si="5"/>
        <v>7.597618366350564E-3</v>
      </c>
      <c r="K72" s="5" t="str">
        <f t="shared" si="11"/>
        <v/>
      </c>
      <c r="L72" s="5" t="str">
        <f t="shared" si="12"/>
        <v/>
      </c>
      <c r="M72" s="24">
        <f t="shared" si="7"/>
        <v>-766313102409945</v>
      </c>
      <c r="N72" s="24">
        <f t="shared" si="8"/>
        <v>0.29970432328637059</v>
      </c>
      <c r="O72" s="24">
        <f t="shared" si="9"/>
        <v>1024240021955.875</v>
      </c>
      <c r="P72" s="24">
        <f t="shared" si="10"/>
        <v>6.569805188717865E-7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1.1777734876141444E-2</v>
      </c>
      <c r="V72" s="24">
        <f t="shared" si="13"/>
        <v>3.7770549058088787</v>
      </c>
      <c r="W72" s="63">
        <f>B72+([1]User!D$6-25)*[1]User!C$6*[1]Calc!V$6</f>
        <v>0.43396631560000004</v>
      </c>
      <c r="AH72" s="24"/>
    </row>
    <row r="73" spans="1:34">
      <c r="A73" s="64">
        <v>9.3781999999999997E-3</v>
      </c>
      <c r="B73" s="59">
        <v>0.43076199999999998</v>
      </c>
      <c r="C73" s="64">
        <v>2.3735800000000001E-2</v>
      </c>
      <c r="D73" s="61">
        <f t="shared" ref="D73:D133" si="18">C73/$A$6</f>
        <v>0.28024788787351801</v>
      </c>
      <c r="E73" s="49">
        <f t="shared" ref="E73:E104" si="19">IF(D73&gt;0,LOG10(D73),-3)</f>
        <v>-0.55245765184033202</v>
      </c>
      <c r="F73" s="49">
        <f t="shared" ref="F73:F103" si="20">IF($D73&gt;0,LOG10(D73),-3)</f>
        <v>-0.55245765184033202</v>
      </c>
      <c r="G73" s="49">
        <f t="shared" ref="G73:G133" si="21">IF(N73&lt;0.001, 0.001, N73)</f>
        <v>0.28038551286709523</v>
      </c>
      <c r="H73" s="5" t="str">
        <f t="shared" si="6"/>
        <v/>
      </c>
      <c r="I73" s="24">
        <f t="shared" ref="I73:I133" si="22">B$6-G73*B$6</f>
        <v>1.799036217832262E-2</v>
      </c>
      <c r="J73" s="24">
        <f t="shared" ref="J73:J133" si="23">W73*I73</f>
        <v>7.7545354103781289E-3</v>
      </c>
      <c r="K73" s="5" t="str">
        <f t="shared" si="11"/>
        <v/>
      </c>
      <c r="L73" s="5" t="str">
        <f t="shared" si="12"/>
        <v/>
      </c>
      <c r="M73" s="24">
        <f t="shared" si="7"/>
        <v>-715901964092894.25</v>
      </c>
      <c r="N73" s="24">
        <f t="shared" si="8"/>
        <v>0.28038551286709523</v>
      </c>
      <c r="O73" s="24">
        <f t="shared" si="9"/>
        <v>913986666434.25</v>
      </c>
      <c r="P73" s="24">
        <f t="shared" si="10"/>
        <v>6.2665433373729815E-7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1.1053458967547407E-2</v>
      </c>
      <c r="V73" s="24">
        <f t="shared" si="13"/>
        <v>3.521513938556009</v>
      </c>
      <c r="W73" s="63">
        <f>B73+([1]User!D$6-25)*[1]User!C$6*[1]Calc!V$6</f>
        <v>0.4310383156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0.42788300000000001</v>
      </c>
      <c r="C74" s="64">
        <v>2.2215200000000001E-2</v>
      </c>
      <c r="D74" s="61">
        <f t="shared" si="18"/>
        <v>0.26229420869268266</v>
      </c>
      <c r="E74" s="49">
        <f t="shared" si="19"/>
        <v>-0.5812112982795552</v>
      </c>
      <c r="F74" s="49">
        <f t="shared" si="20"/>
        <v>-0.5812112982795552</v>
      </c>
      <c r="G74" s="49">
        <f t="shared" si="21"/>
        <v>0.26241520090453785</v>
      </c>
      <c r="H74" s="5" t="str">
        <f t="shared" ref="H74:H133" si="24">IF(K74="","",I74)</f>
        <v/>
      </c>
      <c r="I74" s="24">
        <f t="shared" si="22"/>
        <v>1.8439619977386554E-2</v>
      </c>
      <c r="J74" s="24">
        <f t="shared" si="23"/>
        <v>7.8950950694419153E-3</v>
      </c>
      <c r="K74" s="5" t="str">
        <f t="shared" si="11"/>
        <v/>
      </c>
      <c r="L74" s="5" t="str">
        <f t="shared" si="12"/>
        <v/>
      </c>
      <c r="M74" s="24">
        <f t="shared" si="7"/>
        <v>-629381043774365.5</v>
      </c>
      <c r="N74" s="24">
        <f t="shared" si="8"/>
        <v>0.26241520090453785</v>
      </c>
      <c r="O74" s="24">
        <f t="shared" si="9"/>
        <v>817151363668.625</v>
      </c>
      <c r="P74" s="24">
        <f t="shared" si="10"/>
        <v>5.9862834778692092E-7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1.0388662699469123E-2</v>
      </c>
      <c r="V74" s="24">
        <f t="shared" si="13"/>
        <v>3.2808353184652903</v>
      </c>
      <c r="W74" s="63">
        <f>B74+([1]User!D$6-25)*[1]User!C$6*[1]Calc!V$6</f>
        <v>0.42815931560000003</v>
      </c>
      <c r="AH74" s="24"/>
    </row>
    <row r="75" spans="1:34">
      <c r="A75" s="64">
        <v>9.6690000000000005E-3</v>
      </c>
      <c r="B75" s="59">
        <v>0.42501</v>
      </c>
      <c r="C75" s="64">
        <v>2.07531E-2</v>
      </c>
      <c r="D75" s="61">
        <f t="shared" si="18"/>
        <v>0.24503123727988549</v>
      </c>
      <c r="E75" s="49">
        <f t="shared" si="19"/>
        <v>-0.6107785470088567</v>
      </c>
      <c r="F75" s="49">
        <f t="shared" si="20"/>
        <v>-0.6107785470088567</v>
      </c>
      <c r="G75" s="49">
        <f t="shared" si="21"/>
        <v>0.24513921559006596</v>
      </c>
      <c r="H75" s="5" t="str">
        <f t="shared" si="24"/>
        <v/>
      </c>
      <c r="I75" s="24">
        <f t="shared" si="22"/>
        <v>1.8871519610248352E-2</v>
      </c>
      <c r="J75" s="24">
        <f t="shared" si="23"/>
        <v>8.0257990448156704E-3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-561684926032464.94</v>
      </c>
      <c r="N75" s="24">
        <f t="shared" ref="N75:N131" si="26">IF($X$76,D75-1.602E-19*$P$6*M75/$B$6,D75)</f>
        <v>0.24513921559006596</v>
      </c>
      <c r="O75" s="24">
        <f t="shared" ref="O75:O133" si="27">(SQRT($X$21^2+296000000000000000000*EXP(38.921*W75))-$X$21)/2</f>
        <v>730741352581.375</v>
      </c>
      <c r="P75" s="24">
        <f t="shared" ref="P75:P131" si="28">O75/(($B$6*D75)/(1.602E-19*$P$6)-M75)</f>
        <v>5.7305281524257373E-7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9.7686259341456996E-3</v>
      </c>
      <c r="V75" s="24">
        <f t="shared" si="13"/>
        <v>3.0431435566817746</v>
      </c>
      <c r="W75" s="63">
        <f>B75+([1]User!D$6-25)*[1]User!C$6*[1]Calc!V$6</f>
        <v>0.42528631560000002</v>
      </c>
      <c r="X75" s="9" t="s">
        <v>91</v>
      </c>
      <c r="AH75" s="24"/>
    </row>
    <row r="76" spans="1:34">
      <c r="A76" s="64">
        <v>9.8143999999999992E-3</v>
      </c>
      <c r="B76" s="59">
        <v>0.42202000000000001</v>
      </c>
      <c r="C76" s="64">
        <v>1.9421899999999999E-2</v>
      </c>
      <c r="D76" s="61">
        <f t="shared" si="18"/>
        <v>0.22931379829163873</v>
      </c>
      <c r="E76" s="49">
        <f t="shared" si="19"/>
        <v>-0.63956981207501762</v>
      </c>
      <c r="F76" s="49">
        <f t="shared" si="20"/>
        <v>-0.63956981207501762</v>
      </c>
      <c r="G76" s="49">
        <f t="shared" si="21"/>
        <v>0.22941383885953837</v>
      </c>
      <c r="H76" s="5" t="str">
        <f t="shared" si="24"/>
        <v/>
      </c>
      <c r="I76" s="24">
        <f t="shared" si="22"/>
        <v>1.9264654028511543E-2</v>
      </c>
      <c r="J76" s="24">
        <f t="shared" si="23"/>
        <v>8.135392417549122E-3</v>
      </c>
      <c r="K76" s="5" t="str">
        <f t="shared" si="11"/>
        <v/>
      </c>
      <c r="L76" s="5" t="str">
        <f t="shared" si="12"/>
        <v/>
      </c>
      <c r="M76" s="24">
        <f t="shared" si="25"/>
        <v>-520394131812536.87</v>
      </c>
      <c r="N76" s="24">
        <f t="shared" si="26"/>
        <v>0.22941383885953837</v>
      </c>
      <c r="O76" s="24">
        <f t="shared" si="27"/>
        <v>650497267914.375</v>
      </c>
      <c r="P76" s="24">
        <f t="shared" si="28"/>
        <v>5.4509176693749455E-7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9.1659796297497136E-3</v>
      </c>
      <c r="V76" s="24">
        <f t="shared" si="13"/>
        <v>2.8398541308392677</v>
      </c>
      <c r="W76" s="63">
        <f>B76+([1]User!D$6-25)*[1]User!C$6*[1]Calc!V$6</f>
        <v>0.42229631560000003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0.41901699999999997</v>
      </c>
      <c r="C77" s="64">
        <v>1.8147799999999999E-2</v>
      </c>
      <c r="D77" s="61">
        <f t="shared" si="18"/>
        <v>0.21427053731287882</v>
      </c>
      <c r="E77" s="49">
        <f t="shared" si="19"/>
        <v>-0.66903754133382443</v>
      </c>
      <c r="F77" s="49">
        <f t="shared" si="20"/>
        <v>-0.66903754133382443</v>
      </c>
      <c r="G77" s="49">
        <f t="shared" si="21"/>
        <v>0.21435993780019777</v>
      </c>
      <c r="H77" s="5" t="str">
        <f t="shared" si="24"/>
        <v/>
      </c>
      <c r="I77" s="24">
        <f t="shared" si="22"/>
        <v>1.9641001554995055E-2</v>
      </c>
      <c r="J77" s="24">
        <f t="shared" si="23"/>
        <v>8.2353406636986315E-3</v>
      </c>
      <c r="K77" s="5" t="str">
        <f t="shared" si="11"/>
        <v/>
      </c>
      <c r="L77" s="5" t="str">
        <f t="shared" si="12"/>
        <v/>
      </c>
      <c r="M77" s="24">
        <f t="shared" si="25"/>
        <v>-465046230331673.75</v>
      </c>
      <c r="N77" s="24">
        <f t="shared" si="26"/>
        <v>0.21435993780019777</v>
      </c>
      <c r="O77" s="24">
        <f t="shared" si="27"/>
        <v>578768869590.125</v>
      </c>
      <c r="P77" s="24">
        <f t="shared" si="28"/>
        <v>5.190453432287895E-7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8.6012680753884026E-3</v>
      </c>
      <c r="V77" s="24">
        <f t="shared" si="13"/>
        <v>2.6412245935182344</v>
      </c>
      <c r="W77" s="63">
        <f>B77+([1]User!D$6-25)*[1]User!C$6*[1]Calc!V$6</f>
        <v>0.41929331559999999</v>
      </c>
      <c r="AH77" s="24"/>
    </row>
    <row r="78" spans="1:34">
      <c r="A78" s="64">
        <v>1.01052E-2</v>
      </c>
      <c r="B78" s="59">
        <v>0.41596899999999998</v>
      </c>
      <c r="C78" s="64">
        <v>1.6949599999999999E-2</v>
      </c>
      <c r="D78" s="61">
        <f t="shared" si="18"/>
        <v>0.20012342538700947</v>
      </c>
      <c r="E78" s="49">
        <f t="shared" si="19"/>
        <v>-0.69870207217906855</v>
      </c>
      <c r="F78" s="49">
        <f t="shared" si="20"/>
        <v>-0.69870207217906855</v>
      </c>
      <c r="G78" s="49">
        <f t="shared" si="21"/>
        <v>0.20020402158969847</v>
      </c>
      <c r="H78" s="5" t="str">
        <f t="shared" si="24"/>
        <v/>
      </c>
      <c r="I78" s="24">
        <f t="shared" si="22"/>
        <v>1.999489946025754E-2</v>
      </c>
      <c r="J78" s="24">
        <f t="shared" si="23"/>
        <v>8.3227832362251699E-3</v>
      </c>
      <c r="K78" s="5" t="str">
        <f t="shared" si="11"/>
        <v/>
      </c>
      <c r="L78" s="5" t="str">
        <f t="shared" si="12"/>
        <v/>
      </c>
      <c r="M78" s="24">
        <f t="shared" si="25"/>
        <v>-419247829218711.69</v>
      </c>
      <c r="N78" s="24">
        <f t="shared" si="26"/>
        <v>0.20020402158969847</v>
      </c>
      <c r="O78" s="24">
        <f t="shared" si="27"/>
        <v>514046329220.625</v>
      </c>
      <c r="P78" s="24">
        <f t="shared" si="28"/>
        <v>4.9359780859895448E-7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8.0665675115515686E-3</v>
      </c>
      <c r="V78" s="24">
        <f t="shared" si="13"/>
        <v>2.4557650812061169</v>
      </c>
      <c r="W78" s="63">
        <f>B78+([1]User!D$6-25)*[1]User!C$6*[1]Calc!V$6</f>
        <v>0.4162453156</v>
      </c>
      <c r="AH78" s="24"/>
    </row>
    <row r="79" spans="1:34">
      <c r="A79" s="64">
        <v>1.02506E-2</v>
      </c>
      <c r="B79" s="59">
        <v>0.41290100000000002</v>
      </c>
      <c r="C79" s="64">
        <v>1.5834000000000001E-2</v>
      </c>
      <c r="D79" s="61">
        <f t="shared" si="18"/>
        <v>0.18695156921566933</v>
      </c>
      <c r="E79" s="49">
        <f t="shared" si="19"/>
        <v>-0.72827088515621285</v>
      </c>
      <c r="F79" s="49">
        <f t="shared" si="20"/>
        <v>-0.72827088515621285</v>
      </c>
      <c r="G79" s="49">
        <f t="shared" si="21"/>
        <v>0.18702356849588941</v>
      </c>
      <c r="H79" s="5" t="str">
        <f t="shared" si="24"/>
        <v/>
      </c>
      <c r="I79" s="24">
        <f t="shared" si="22"/>
        <v>2.0324410787602765E-2</v>
      </c>
      <c r="J79" s="24">
        <f t="shared" si="23"/>
        <v>8.3975854903733937E-3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-374528091032554.94</v>
      </c>
      <c r="N79" s="24">
        <f t="shared" si="26"/>
        <v>0.18702356849588941</v>
      </c>
      <c r="O79" s="24">
        <f t="shared" si="27"/>
        <v>456204313016.75</v>
      </c>
      <c r="P79" s="24">
        <f t="shared" si="28"/>
        <v>4.6892869085784539E-7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7.5645949260278473E-3</v>
      </c>
      <c r="V79" s="24">
        <f t="shared" si="13"/>
        <v>2.2845265567544555</v>
      </c>
      <c r="W79" s="63">
        <f>B79+([1]User!D$6-25)*[1]User!C$6*[1]Calc!V$6</f>
        <v>0.41317731560000004</v>
      </c>
      <c r="AH79" s="24"/>
    </row>
    <row r="80" spans="1:34">
      <c r="A80" s="64">
        <v>1.0396000000000001E-2</v>
      </c>
      <c r="B80" s="59">
        <v>0.40978300000000001</v>
      </c>
      <c r="C80" s="64">
        <v>1.47963E-2</v>
      </c>
      <c r="D80" s="61">
        <f t="shared" si="18"/>
        <v>0.17469947603800731</v>
      </c>
      <c r="E80" s="49">
        <f t="shared" si="19"/>
        <v>-0.75770839755938957</v>
      </c>
      <c r="F80" s="49">
        <f t="shared" si="20"/>
        <v>-0.75770839755938957</v>
      </c>
      <c r="G80" s="49">
        <f t="shared" si="21"/>
        <v>0.17476429077434319</v>
      </c>
      <c r="H80" s="5" t="str">
        <f t="shared" si="24"/>
        <v/>
      </c>
      <c r="I80" s="24">
        <f t="shared" si="22"/>
        <v>2.063089273064142E-2</v>
      </c>
      <c r="J80" s="24">
        <f t="shared" si="23"/>
        <v>8.4598897533438369E-3</v>
      </c>
      <c r="K80" s="5" t="str">
        <f t="shared" si="29"/>
        <v/>
      </c>
      <c r="L80" s="5" t="str">
        <f t="shared" si="12"/>
        <v/>
      </c>
      <c r="M80" s="24">
        <f t="shared" si="25"/>
        <v>-337155307614858.37</v>
      </c>
      <c r="N80" s="24">
        <f t="shared" si="26"/>
        <v>0.17476429077434319</v>
      </c>
      <c r="O80" s="24">
        <f t="shared" si="27"/>
        <v>404082241240</v>
      </c>
      <c r="P80" s="24">
        <f t="shared" si="28"/>
        <v>4.4448880095464993E-7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7.0889177536130055E-3</v>
      </c>
      <c r="V80" s="24">
        <f t="shared" si="13"/>
        <v>2.1281888026011986</v>
      </c>
      <c r="W80" s="63">
        <f>B80+([1]User!D$6-25)*[1]User!C$6*[1]Calc!V$6</f>
        <v>0.41005931560000003</v>
      </c>
      <c r="AH80" s="24"/>
    </row>
    <row r="81" spans="1:34">
      <c r="A81" s="64">
        <v>1.0541399999999999E-2</v>
      </c>
      <c r="B81" s="59">
        <v>0.40660499999999999</v>
      </c>
      <c r="C81" s="64">
        <v>1.3801600000000001E-2</v>
      </c>
      <c r="D81" s="61">
        <f t="shared" si="18"/>
        <v>0.16295508258727937</v>
      </c>
      <c r="E81" s="49">
        <f t="shared" si="19"/>
        <v>-0.78793208929404857</v>
      </c>
      <c r="F81" s="49">
        <f t="shared" si="20"/>
        <v>-0.78793208929404857</v>
      </c>
      <c r="G81" s="49">
        <f t="shared" si="21"/>
        <v>0.16301346195095212</v>
      </c>
      <c r="H81" s="5" t="str">
        <f t="shared" si="24"/>
        <v/>
      </c>
      <c r="I81" s="24">
        <f t="shared" si="22"/>
        <v>2.0924663451226198E-2</v>
      </c>
      <c r="J81" s="24">
        <f t="shared" si="23"/>
        <v>8.5138545935221528E-3</v>
      </c>
      <c r="K81" s="5" t="str">
        <f t="shared" si="29"/>
        <v/>
      </c>
      <c r="L81" s="5" t="str">
        <f t="shared" si="12"/>
        <v/>
      </c>
      <c r="M81" s="24">
        <f t="shared" si="25"/>
        <v>-303679586312707.31</v>
      </c>
      <c r="N81" s="24">
        <f t="shared" si="26"/>
        <v>0.16301346195095212</v>
      </c>
      <c r="O81" s="24">
        <f t="shared" si="27"/>
        <v>357079180751.75</v>
      </c>
      <c r="P81" s="24">
        <f t="shared" si="28"/>
        <v>4.2109958825591011E-7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6.6371786363746566E-3</v>
      </c>
      <c r="V81" s="24">
        <f t="shared" si="13"/>
        <v>1.9770142338381833</v>
      </c>
      <c r="W81" s="63">
        <f>B81+([1]User!D$6-25)*[1]User!C$6*[1]Calc!V$6</f>
        <v>0.40688131560000002</v>
      </c>
      <c r="AH81" s="24"/>
    </row>
    <row r="82" spans="1:34">
      <c r="A82" s="64">
        <v>1.06868E-2</v>
      </c>
      <c r="B82" s="59">
        <v>0.403331</v>
      </c>
      <c r="C82" s="64">
        <v>1.2870700000000001E-2</v>
      </c>
      <c r="D82" s="61">
        <f t="shared" si="18"/>
        <v>0.15196397384767685</v>
      </c>
      <c r="E82" s="49">
        <f t="shared" si="19"/>
        <v>-0.81825935819738604</v>
      </c>
      <c r="F82" s="49">
        <f t="shared" si="20"/>
        <v>-0.81825935819738604</v>
      </c>
      <c r="G82" s="49">
        <f t="shared" si="21"/>
        <v>0.15201692395797536</v>
      </c>
      <c r="H82" s="5" t="str">
        <f t="shared" si="24"/>
        <v/>
      </c>
      <c r="I82" s="24">
        <f t="shared" si="22"/>
        <v>2.1199576901050617E-2</v>
      </c>
      <c r="J82" s="24">
        <f t="shared" si="23"/>
        <v>8.5563043248888075E-3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-275437527562002.31</v>
      </c>
      <c r="N82" s="24">
        <f t="shared" si="26"/>
        <v>0.15201692395797536</v>
      </c>
      <c r="O82" s="24">
        <f t="shared" si="27"/>
        <v>314365876766.25</v>
      </c>
      <c r="P82" s="24">
        <f t="shared" si="28"/>
        <v>3.9754584276583977E-7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6.2040880137286293E-3</v>
      </c>
      <c r="V82" s="24">
        <f t="shared" ref="V82:V145" si="31">((U82)-G82)*((U82)-G82)*U$22/U82</f>
        <v>1.8389295531432053</v>
      </c>
      <c r="W82" s="63">
        <f>B82+([1]User!D$6-25)*[1]User!C$6*[1]Calc!V$6</f>
        <v>0.40360731560000002</v>
      </c>
      <c r="AH82" s="24"/>
    </row>
    <row r="83" spans="1:34">
      <c r="A83" s="64">
        <v>1.08322E-2</v>
      </c>
      <c r="B83" s="59">
        <v>0.39997300000000002</v>
      </c>
      <c r="C83" s="64">
        <v>1.2015E-2</v>
      </c>
      <c r="D83" s="61">
        <f t="shared" si="18"/>
        <v>0.14186074928168918</v>
      </c>
      <c r="E83" s="49">
        <f t="shared" si="19"/>
        <v>-0.84813775061998731</v>
      </c>
      <c r="F83" s="49">
        <f t="shared" si="20"/>
        <v>-0.84813775061998731</v>
      </c>
      <c r="G83" s="49">
        <f t="shared" si="21"/>
        <v>0.14190840657952394</v>
      </c>
      <c r="H83" s="5" t="str">
        <f t="shared" si="24"/>
        <v/>
      </c>
      <c r="I83" s="24">
        <f t="shared" si="22"/>
        <v>2.1452289835511902E-2</v>
      </c>
      <c r="J83" s="24">
        <f t="shared" si="23"/>
        <v>8.5862643247164756E-3</v>
      </c>
      <c r="K83" s="5" t="str">
        <f t="shared" si="29"/>
        <v/>
      </c>
      <c r="L83" s="5" t="str">
        <f t="shared" si="30"/>
        <v/>
      </c>
      <c r="M83" s="24">
        <f t="shared" si="25"/>
        <v>-247905211375108.66</v>
      </c>
      <c r="N83" s="24">
        <f t="shared" si="26"/>
        <v>0.14190840657952394</v>
      </c>
      <c r="O83" s="24">
        <f t="shared" si="27"/>
        <v>275857777811.5</v>
      </c>
      <c r="P83" s="24">
        <f t="shared" si="28"/>
        <v>3.736980809291577E-7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5.7913211427441554E-3</v>
      </c>
      <c r="V83" s="24">
        <f t="shared" si="31"/>
        <v>1.7167188013732149</v>
      </c>
      <c r="W83" s="63">
        <f>B83+([1]User!D$6-25)*[1]User!C$6*[1]Calc!V$6</f>
        <v>0.40024931560000004</v>
      </c>
      <c r="AH83" s="24"/>
    </row>
    <row r="84" spans="1:34">
      <c r="A84" s="64">
        <v>1.0977600000000001E-2</v>
      </c>
      <c r="B84" s="59">
        <v>0.396592</v>
      </c>
      <c r="C84" s="64">
        <v>1.11956E-2</v>
      </c>
      <c r="D84" s="61">
        <f t="shared" si="18"/>
        <v>0.13218611774099706</v>
      </c>
      <c r="E84" s="49">
        <f t="shared" si="19"/>
        <v>-0.87881415230161986</v>
      </c>
      <c r="F84" s="49">
        <f t="shared" si="20"/>
        <v>-0.87881415230161986</v>
      </c>
      <c r="G84" s="49">
        <f t="shared" si="21"/>
        <v>0.13222818683408946</v>
      </c>
      <c r="H84" s="5" t="str">
        <f t="shared" si="24"/>
        <v/>
      </c>
      <c r="I84" s="24">
        <f t="shared" si="22"/>
        <v>2.1694295329147763E-2</v>
      </c>
      <c r="J84" s="24">
        <f t="shared" si="23"/>
        <v>8.6097784454078202E-3</v>
      </c>
      <c r="K84" s="5" t="str">
        <f t="shared" si="29"/>
        <v/>
      </c>
      <c r="L84" s="5" t="str">
        <f t="shared" si="30"/>
        <v/>
      </c>
      <c r="M84" s="24">
        <f t="shared" si="25"/>
        <v>-218836314463121.56</v>
      </c>
      <c r="N84" s="24">
        <f t="shared" si="26"/>
        <v>0.13222818683408946</v>
      </c>
      <c r="O84" s="24">
        <f t="shared" si="27"/>
        <v>241849417111.5</v>
      </c>
      <c r="P84" s="24">
        <f t="shared" si="28"/>
        <v>3.5161286756394112E-7</v>
      </c>
      <c r="Q84" s="5" t="str">
        <f t="shared" si="15"/>
        <v/>
      </c>
      <c r="R84" s="5">
        <f t="shared" si="16"/>
        <v>0.39686831560000002</v>
      </c>
      <c r="S84" s="5" t="str">
        <f t="shared" si="17"/>
        <v/>
      </c>
      <c r="T84" s="5">
        <f t="shared" si="17"/>
        <v>-0.87867595724313219</v>
      </c>
      <c r="U84" s="24">
        <f t="shared" si="32"/>
        <v>5.4053953136125694E-3</v>
      </c>
      <c r="V84" s="24">
        <f t="shared" si="31"/>
        <v>1.5966829397176312</v>
      </c>
      <c r="W84" s="63">
        <f>B84+([1]User!D$6-25)*[1]User!C$6*[1]Calc!V$6</f>
        <v>0.39686831560000002</v>
      </c>
      <c r="AH84" s="24"/>
    </row>
    <row r="85" spans="1:34">
      <c r="A85" s="64">
        <v>1.1122999999999999E-2</v>
      </c>
      <c r="B85" s="59">
        <v>0.393146</v>
      </c>
      <c r="C85" s="64">
        <v>1.04568E-2</v>
      </c>
      <c r="D85" s="61">
        <f t="shared" si="18"/>
        <v>0.12346312801404641</v>
      </c>
      <c r="E85" s="49">
        <f t="shared" si="19"/>
        <v>-0.90846272411254625</v>
      </c>
      <c r="F85" s="49">
        <f t="shared" si="20"/>
        <v>-0.90846272411254625</v>
      </c>
      <c r="G85" s="49">
        <f t="shared" si="21"/>
        <v>0.12350062546724211</v>
      </c>
      <c r="H85" s="5" t="str">
        <f t="shared" si="24"/>
        <v/>
      </c>
      <c r="I85" s="24">
        <f t="shared" si="22"/>
        <v>2.1912484363318947E-2</v>
      </c>
      <c r="J85" s="24">
        <f t="shared" si="23"/>
        <v>8.6208603387657318E-3</v>
      </c>
      <c r="K85" s="5" t="str">
        <f t="shared" si="29"/>
        <v/>
      </c>
      <c r="L85" s="5" t="str">
        <f t="shared" si="30"/>
        <v/>
      </c>
      <c r="M85" s="24">
        <f t="shared" si="25"/>
        <v>-195055416124122.78</v>
      </c>
      <c r="N85" s="24">
        <f t="shared" si="26"/>
        <v>0.12350062546724211</v>
      </c>
      <c r="O85" s="24">
        <f t="shared" si="27"/>
        <v>211497449556.875</v>
      </c>
      <c r="P85" s="24">
        <f t="shared" si="28"/>
        <v>3.2921509141342795E-7</v>
      </c>
      <c r="Q85" s="5" t="str">
        <f t="shared" si="15"/>
        <v/>
      </c>
      <c r="R85" s="5">
        <f t="shared" si="16"/>
        <v>0.39342231560000002</v>
      </c>
      <c r="S85" s="5" t="str">
        <f t="shared" si="17"/>
        <v/>
      </c>
      <c r="T85" s="5">
        <f t="shared" si="17"/>
        <v>-0.90833084292023447</v>
      </c>
      <c r="U85" s="24">
        <f t="shared" si="32"/>
        <v>5.0402917617954953E-3</v>
      </c>
      <c r="V85" s="24">
        <f t="shared" si="31"/>
        <v>1.4939695847010224</v>
      </c>
      <c r="W85" s="63">
        <f>B85+([1]User!D$6-25)*[1]User!C$6*[1]Calc!V$6</f>
        <v>0.39342231560000002</v>
      </c>
      <c r="AH85" s="24"/>
    </row>
    <row r="86" spans="1:34">
      <c r="A86" s="64">
        <v>1.12684E-2</v>
      </c>
      <c r="B86" s="59">
        <v>0.38956000000000002</v>
      </c>
      <c r="C86" s="64">
        <v>9.7240799999999995E-3</v>
      </c>
      <c r="D86" s="61">
        <f t="shared" si="18"/>
        <v>0.11481192466709016</v>
      </c>
      <c r="E86" s="49">
        <f t="shared" si="19"/>
        <v>-0.9400130026334832</v>
      </c>
      <c r="F86" s="49">
        <f t="shared" si="20"/>
        <v>-0.9400130026334832</v>
      </c>
      <c r="G86" s="49">
        <f t="shared" si="21"/>
        <v>0.11484586353110517</v>
      </c>
      <c r="H86" s="5" t="str">
        <f t="shared" si="24"/>
        <v/>
      </c>
      <c r="I86" s="24">
        <f t="shared" si="22"/>
        <v>2.2128853411722372E-2</v>
      </c>
      <c r="J86" s="24">
        <f t="shared" si="23"/>
        <v>8.6266306824783409E-3</v>
      </c>
      <c r="K86" s="5" t="str">
        <f t="shared" si="29"/>
        <v/>
      </c>
      <c r="L86" s="5" t="str">
        <f t="shared" si="30"/>
        <v/>
      </c>
      <c r="M86" s="24">
        <f t="shared" si="25"/>
        <v>-176544236449282.19</v>
      </c>
      <c r="N86" s="24">
        <f t="shared" si="26"/>
        <v>0.11484586353110517</v>
      </c>
      <c r="O86" s="24">
        <f t="shared" si="27"/>
        <v>183949241245.5</v>
      </c>
      <c r="P86" s="24">
        <f t="shared" si="28"/>
        <v>3.0791184853999784E-7</v>
      </c>
      <c r="Q86" s="5" t="str">
        <f t="shared" ref="Q86:Q132" si="33">IF(G86&gt;0.85,IF(G86&lt;1.15,W86,""),"")</f>
        <v/>
      </c>
      <c r="R86" s="5">
        <f t="shared" si="16"/>
        <v>0.38983631560000004</v>
      </c>
      <c r="S86" s="5" t="str">
        <f t="shared" si="17"/>
        <v/>
      </c>
      <c r="T86" s="5">
        <f t="shared" si="17"/>
        <v>-0.93988464241903791</v>
      </c>
      <c r="U86" s="24">
        <f t="shared" si="32"/>
        <v>4.6882353180005146E-3</v>
      </c>
      <c r="V86" s="24">
        <f t="shared" si="31"/>
        <v>1.3889009665982783</v>
      </c>
      <c r="W86" s="63">
        <f>B86+([1]User!D$6-25)*[1]User!C$6*[1]Calc!V$6</f>
        <v>0.38983631560000004</v>
      </c>
      <c r="AH86" s="24"/>
    </row>
    <row r="87" spans="1:34">
      <c r="A87" s="64">
        <v>1.14138E-2</v>
      </c>
      <c r="B87" s="59">
        <v>0.38595200000000002</v>
      </c>
      <c r="C87" s="64">
        <v>9.0544500000000003E-3</v>
      </c>
      <c r="D87" s="61">
        <f t="shared" si="18"/>
        <v>0.10690562308227972</v>
      </c>
      <c r="E87" s="49">
        <f t="shared" si="19"/>
        <v>-0.97099945092424855</v>
      </c>
      <c r="F87" s="49">
        <f t="shared" si="20"/>
        <v>-0.97099945092424855</v>
      </c>
      <c r="G87" s="49">
        <f t="shared" si="21"/>
        <v>0.10693529736817575</v>
      </c>
      <c r="H87" s="5" t="str">
        <f t="shared" si="24"/>
        <v/>
      </c>
      <c r="I87" s="24">
        <f t="shared" si="22"/>
        <v>2.2326617565795608E-2</v>
      </c>
      <c r="J87" s="24">
        <f t="shared" si="23"/>
        <v>8.6231718954826106E-3</v>
      </c>
      <c r="K87" s="5" t="str">
        <f t="shared" si="29"/>
        <v/>
      </c>
      <c r="L87" s="5" t="str">
        <f t="shared" si="30"/>
        <v/>
      </c>
      <c r="M87" s="24">
        <f t="shared" si="25"/>
        <v>-154360621598217.16</v>
      </c>
      <c r="N87" s="24">
        <f t="shared" si="26"/>
        <v>0.10693529736817575</v>
      </c>
      <c r="O87" s="24">
        <f t="shared" si="27"/>
        <v>159851986792.875</v>
      </c>
      <c r="P87" s="24">
        <f t="shared" si="28"/>
        <v>2.8736952809192451E-7</v>
      </c>
      <c r="Q87" s="5" t="str">
        <f t="shared" si="33"/>
        <v/>
      </c>
      <c r="R87" s="5">
        <f t="shared" ref="R87:R132" si="34">IF(G87&gt;0.06,IF(G87&lt;0.14,W87,""),"")</f>
        <v>0.38622831560000004</v>
      </c>
      <c r="S87" s="5" t="str">
        <f t="shared" ref="S87:T131" si="35">IF(Q87="","",LOG10($G87))</f>
        <v/>
      </c>
      <c r="T87" s="5">
        <f t="shared" si="35"/>
        <v>-0.97087891853339803</v>
      </c>
      <c r="U87" s="24">
        <f t="shared" si="32"/>
        <v>4.3604227679828822E-3</v>
      </c>
      <c r="V87" s="24">
        <f t="shared" si="31"/>
        <v>1.2948066460454255</v>
      </c>
      <c r="W87" s="63">
        <f>B87+([1]User!D$6-25)*[1]User!C$6*[1]Calc!V$6</f>
        <v>0.38622831560000004</v>
      </c>
      <c r="AH87" s="24"/>
    </row>
    <row r="88" spans="1:34">
      <c r="A88" s="64">
        <v>1.15592E-2</v>
      </c>
      <c r="B88" s="59">
        <v>0.38223200000000002</v>
      </c>
      <c r="C88" s="64">
        <v>8.4499799999999993E-3</v>
      </c>
      <c r="D88" s="61">
        <f t="shared" si="18"/>
        <v>9.9768663688330247E-2</v>
      </c>
      <c r="E88" s="49">
        <f t="shared" si="19"/>
        <v>-1.001005844727364</v>
      </c>
      <c r="F88" s="49">
        <f t="shared" si="20"/>
        <v>-1.001005844727364</v>
      </c>
      <c r="G88" s="49">
        <f t="shared" si="21"/>
        <v>9.9795135815800962E-2</v>
      </c>
      <c r="H88" s="5" t="str">
        <f t="shared" si="24"/>
        <v/>
      </c>
      <c r="I88" s="24">
        <f t="shared" si="22"/>
        <v>2.2505121604604977E-2</v>
      </c>
      <c r="J88" s="24">
        <f t="shared" si="23"/>
        <v>8.6083961573506194E-3</v>
      </c>
      <c r="K88" s="5" t="str">
        <f t="shared" si="29"/>
        <v/>
      </c>
      <c r="L88" s="5" t="str">
        <f t="shared" si="30"/>
        <v/>
      </c>
      <c r="M88" s="24">
        <f t="shared" si="25"/>
        <v>-137703534491852.5</v>
      </c>
      <c r="N88" s="24">
        <f t="shared" si="26"/>
        <v>9.9795135815800962E-2</v>
      </c>
      <c r="O88" s="24">
        <f t="shared" si="27"/>
        <v>138307016008.375</v>
      </c>
      <c r="P88" s="24">
        <f t="shared" si="28"/>
        <v>2.6642722152836831E-7</v>
      </c>
      <c r="Q88" s="5" t="str">
        <f t="shared" si="33"/>
        <v/>
      </c>
      <c r="R88" s="5">
        <f t="shared" si="34"/>
        <v>0.38250831560000004</v>
      </c>
      <c r="S88" s="5" t="str">
        <f t="shared" si="35"/>
        <v/>
      </c>
      <c r="T88" s="5">
        <f t="shared" si="35"/>
        <v>-1.0008906264464856</v>
      </c>
      <c r="U88" s="24">
        <f t="shared" si="32"/>
        <v>4.0479140682429899E-3</v>
      </c>
      <c r="V88" s="24">
        <f t="shared" si="31"/>
        <v>1.2152695237565923</v>
      </c>
      <c r="W88" s="63">
        <f>B88+([1]User!D$6-25)*[1]User!C$6*[1]Calc!V$6</f>
        <v>0.38250831560000004</v>
      </c>
      <c r="AH88" s="24"/>
    </row>
    <row r="89" spans="1:34">
      <c r="A89" s="64">
        <v>1.1704600000000001E-2</v>
      </c>
      <c r="B89" s="59">
        <v>0.37843300000000002</v>
      </c>
      <c r="C89" s="64">
        <v>7.8569199999999999E-3</v>
      </c>
      <c r="D89" s="61">
        <f t="shared" si="18"/>
        <v>9.2766421826574241E-2</v>
      </c>
      <c r="E89" s="49">
        <f t="shared" si="19"/>
        <v>-1.0326091946253759</v>
      </c>
      <c r="F89" s="49">
        <f t="shared" si="20"/>
        <v>-1.0326091946253759</v>
      </c>
      <c r="G89" s="49">
        <f t="shared" si="21"/>
        <v>9.2789740862800743E-2</v>
      </c>
      <c r="H89" s="5" t="str">
        <f t="shared" si="24"/>
        <v/>
      </c>
      <c r="I89" s="24">
        <f t="shared" si="22"/>
        <v>2.2680256478429982E-2</v>
      </c>
      <c r="J89" s="24">
        <f t="shared" si="23"/>
        <v>8.589224408578686E-3</v>
      </c>
      <c r="K89" s="5" t="str">
        <f t="shared" si="29"/>
        <v/>
      </c>
      <c r="L89" s="5" t="str">
        <f t="shared" si="30"/>
        <v/>
      </c>
      <c r="M89" s="24">
        <f t="shared" si="25"/>
        <v>-121301686571463.3</v>
      </c>
      <c r="N89" s="24">
        <f t="shared" si="26"/>
        <v>9.2789740862800743E-2</v>
      </c>
      <c r="O89" s="24">
        <f t="shared" si="27"/>
        <v>119298320320.375</v>
      </c>
      <c r="P89" s="24">
        <f t="shared" si="28"/>
        <v>2.4715996493943283E-7</v>
      </c>
      <c r="Q89" s="5" t="str">
        <f t="shared" si="33"/>
        <v/>
      </c>
      <c r="R89" s="5">
        <f t="shared" si="34"/>
        <v>0.37870931560000004</v>
      </c>
      <c r="S89" s="5" t="str">
        <f t="shared" si="35"/>
        <v/>
      </c>
      <c r="T89" s="5">
        <f t="shared" si="35"/>
        <v>-1.0325000381450629</v>
      </c>
      <c r="U89" s="24">
        <f t="shared" si="32"/>
        <v>3.7532805585393063E-3</v>
      </c>
      <c r="V89" s="24">
        <f t="shared" si="31"/>
        <v>1.1333818981051362</v>
      </c>
      <c r="W89" s="63">
        <f>B89+([1]User!D$6-25)*[1]User!C$6*[1]Calc!V$6</f>
        <v>0.37870931560000004</v>
      </c>
      <c r="AH89" s="24"/>
    </row>
    <row r="90" spans="1:34">
      <c r="A90" s="64">
        <v>1.1849999999999999E-2</v>
      </c>
      <c r="B90" s="59">
        <v>0.37451600000000002</v>
      </c>
      <c r="C90" s="64">
        <v>7.31491E-3</v>
      </c>
      <c r="D90" s="61">
        <f t="shared" si="18"/>
        <v>8.6366925803422478E-2</v>
      </c>
      <c r="E90" s="49">
        <f t="shared" si="19"/>
        <v>-1.0636525386675204</v>
      </c>
      <c r="F90" s="49">
        <f t="shared" si="20"/>
        <v>-1.0636525386675204</v>
      </c>
      <c r="G90" s="49">
        <f t="shared" si="21"/>
        <v>8.6387569834733363E-2</v>
      </c>
      <c r="H90" s="5" t="str">
        <f t="shared" si="24"/>
        <v/>
      </c>
      <c r="I90" s="24">
        <f t="shared" si="22"/>
        <v>2.2840310754131666E-2</v>
      </c>
      <c r="J90" s="24">
        <f t="shared" si="23"/>
        <v>8.5603729565645898E-3</v>
      </c>
      <c r="K90" s="5" t="str">
        <f t="shared" si="29"/>
        <v/>
      </c>
      <c r="L90" s="5" t="str">
        <f t="shared" si="30"/>
        <v/>
      </c>
      <c r="M90" s="24">
        <f t="shared" si="25"/>
        <v>-107386762957151.64</v>
      </c>
      <c r="N90" s="24">
        <f t="shared" si="26"/>
        <v>8.6387569834733363E-2</v>
      </c>
      <c r="O90" s="24">
        <f t="shared" si="27"/>
        <v>102430496315.625</v>
      </c>
      <c r="P90" s="24">
        <f t="shared" si="28"/>
        <v>2.279406475883826E-7</v>
      </c>
      <c r="Q90" s="5" t="str">
        <f t="shared" si="33"/>
        <v/>
      </c>
      <c r="R90" s="5">
        <f t="shared" si="34"/>
        <v>0.37479231560000004</v>
      </c>
      <c r="S90" s="5" t="str">
        <f t="shared" si="35"/>
        <v/>
      </c>
      <c r="T90" s="5">
        <f t="shared" si="35"/>
        <v>-1.0635487429440909</v>
      </c>
      <c r="U90" s="24">
        <f t="shared" si="32"/>
        <v>3.4732688790882747E-3</v>
      </c>
      <c r="V90" s="24">
        <f t="shared" si="31"/>
        <v>1.0621161469220957</v>
      </c>
      <c r="W90" s="63">
        <f>B90+([1]User!D$6-25)*[1]User!C$6*[1]Calc!V$6</f>
        <v>0.37479231560000004</v>
      </c>
      <c r="AH90" s="24"/>
    </row>
    <row r="91" spans="1:34">
      <c r="A91" s="64">
        <v>1.19954E-2</v>
      </c>
      <c r="B91" s="59">
        <v>0.37047000000000002</v>
      </c>
      <c r="C91" s="64">
        <v>6.8091599999999999E-3</v>
      </c>
      <c r="D91" s="61">
        <f t="shared" si="18"/>
        <v>8.0395550526750459E-2</v>
      </c>
      <c r="E91" s="49">
        <f t="shared" si="19"/>
        <v>-1.0947679865146367</v>
      </c>
      <c r="F91" s="49">
        <f t="shared" si="20"/>
        <v>-1.0947679865146367</v>
      </c>
      <c r="G91" s="49">
        <f t="shared" si="21"/>
        <v>8.0413767862397359E-2</v>
      </c>
      <c r="H91" s="5" t="str">
        <f t="shared" si="24"/>
        <v/>
      </c>
      <c r="I91" s="24">
        <f t="shared" si="22"/>
        <v>2.2989655803440069E-2</v>
      </c>
      <c r="J91" s="24">
        <f t="shared" si="23"/>
        <v>8.5233301860375647E-3</v>
      </c>
      <c r="K91" s="5" t="str">
        <f t="shared" si="29"/>
        <v/>
      </c>
      <c r="L91" s="5" t="str">
        <f t="shared" si="30"/>
        <v/>
      </c>
      <c r="M91" s="24">
        <f t="shared" si="25"/>
        <v>-94763502116624.484</v>
      </c>
      <c r="N91" s="24">
        <f t="shared" si="26"/>
        <v>8.0413767862397359E-2</v>
      </c>
      <c r="O91" s="24">
        <f t="shared" si="27"/>
        <v>87507076581</v>
      </c>
      <c r="P91" s="24">
        <f t="shared" si="28"/>
        <v>2.0919751491706704E-7</v>
      </c>
      <c r="Q91" s="5" t="str">
        <f t="shared" si="33"/>
        <v/>
      </c>
      <c r="R91" s="5">
        <f t="shared" si="34"/>
        <v>0.37074631560000004</v>
      </c>
      <c r="S91" s="5" t="str">
        <f t="shared" si="35"/>
        <v/>
      </c>
      <c r="T91" s="5">
        <f t="shared" si="35"/>
        <v>-1.094669588132509</v>
      </c>
      <c r="U91" s="24">
        <f t="shared" si="32"/>
        <v>3.2072269952596304E-3</v>
      </c>
      <c r="V91" s="24">
        <f t="shared" si="31"/>
        <v>0.99730964761710195</v>
      </c>
      <c r="W91" s="63">
        <f>B91+([1]User!D$6-25)*[1]User!C$6*[1]Calc!V$6</f>
        <v>0.37074631560000004</v>
      </c>
      <c r="AH91" s="24"/>
    </row>
    <row r="92" spans="1:34">
      <c r="A92" s="64">
        <v>1.21408E-2</v>
      </c>
      <c r="B92" s="59">
        <v>0.36635299999999998</v>
      </c>
      <c r="C92" s="64">
        <v>6.3369999999999998E-3</v>
      </c>
      <c r="D92" s="61">
        <f t="shared" si="18"/>
        <v>7.4820771385606694E-2</v>
      </c>
      <c r="E92" s="49">
        <f t="shared" si="19"/>
        <v>-1.1259778186346665</v>
      </c>
      <c r="F92" s="49">
        <f t="shared" si="20"/>
        <v>-1.1259778186346665</v>
      </c>
      <c r="G92" s="49">
        <f t="shared" si="21"/>
        <v>7.4836564096096028E-2</v>
      </c>
      <c r="H92" s="5" t="str">
        <f t="shared" si="24"/>
        <v/>
      </c>
      <c r="I92" s="24">
        <f t="shared" si="22"/>
        <v>2.3129085897597601E-2</v>
      </c>
      <c r="J92" s="24">
        <f t="shared" si="23"/>
        <v>8.4798009330898198E-3</v>
      </c>
      <c r="K92" s="5" t="str">
        <f t="shared" si="29"/>
        <v/>
      </c>
      <c r="L92" s="5" t="str">
        <f t="shared" si="30"/>
        <v/>
      </c>
      <c r="M92" s="24">
        <f t="shared" si="25"/>
        <v>-82151011700687.125</v>
      </c>
      <c r="N92" s="24">
        <f t="shared" si="26"/>
        <v>7.4836564096096028E-2</v>
      </c>
      <c r="O92" s="24">
        <f t="shared" si="27"/>
        <v>74551502620.25</v>
      </c>
      <c r="P92" s="24">
        <f t="shared" si="28"/>
        <v>1.9150773471258948E-7</v>
      </c>
      <c r="Q92" s="5" t="str">
        <f t="shared" si="33"/>
        <v/>
      </c>
      <c r="R92" s="5">
        <f t="shared" si="34"/>
        <v>0.36662931560000001</v>
      </c>
      <c r="S92" s="5" t="str">
        <f t="shared" si="35"/>
        <v/>
      </c>
      <c r="T92" s="5">
        <f t="shared" si="35"/>
        <v>-1.1258861600865147</v>
      </c>
      <c r="U92" s="24">
        <f t="shared" si="32"/>
        <v>2.9586195256870703E-3</v>
      </c>
      <c r="V92" s="24">
        <f t="shared" si="31"/>
        <v>0.93703046066658036</v>
      </c>
      <c r="W92" s="63">
        <f>B92+([1]User!D$6-25)*[1]User!C$6*[1]Calc!V$6</f>
        <v>0.36662931560000001</v>
      </c>
      <c r="AH92" s="24"/>
    </row>
    <row r="93" spans="1:34">
      <c r="A93" s="64">
        <v>1.2286200000000001E-2</v>
      </c>
      <c r="B93" s="59">
        <v>0.36203099999999999</v>
      </c>
      <c r="C93" s="64">
        <v>5.9185699999999997E-3</v>
      </c>
      <c r="D93" s="61">
        <f t="shared" si="18"/>
        <v>6.9880380763722605E-2</v>
      </c>
      <c r="E93" s="49">
        <f t="shared" si="19"/>
        <v>-1.1556447373019698</v>
      </c>
      <c r="F93" s="49">
        <f t="shared" si="20"/>
        <v>-1.1556447373019698</v>
      </c>
      <c r="G93" s="49">
        <f t="shared" si="21"/>
        <v>6.9894393129277463E-2</v>
      </c>
      <c r="H93" s="5" t="str">
        <f t="shared" si="24"/>
        <v/>
      </c>
      <c r="I93" s="24">
        <f t="shared" si="22"/>
        <v>2.3252640171768063E-2</v>
      </c>
      <c r="J93" s="24">
        <f t="shared" si="23"/>
        <v>8.4246016412460097E-3</v>
      </c>
      <c r="K93" s="5" t="str">
        <f t="shared" si="29"/>
        <v/>
      </c>
      <c r="L93" s="5" t="str">
        <f t="shared" si="30"/>
        <v/>
      </c>
      <c r="M93" s="24">
        <f t="shared" si="25"/>
        <v>-72889958150564.687</v>
      </c>
      <c r="N93" s="24">
        <f t="shared" si="26"/>
        <v>6.9894393129277463E-2</v>
      </c>
      <c r="O93" s="24">
        <f t="shared" si="27"/>
        <v>63009217129.625</v>
      </c>
      <c r="P93" s="24">
        <f t="shared" si="28"/>
        <v>1.7330276948817572E-7</v>
      </c>
      <c r="Q93" s="5" t="str">
        <f t="shared" si="33"/>
        <v/>
      </c>
      <c r="R93" s="5">
        <f t="shared" si="34"/>
        <v>0.36230731560000001</v>
      </c>
      <c r="S93" s="5" t="str">
        <f t="shared" si="35"/>
        <v/>
      </c>
      <c r="T93" s="5">
        <f t="shared" si="35"/>
        <v>-1.1555576616031185</v>
      </c>
      <c r="U93" s="24">
        <f t="shared" si="32"/>
        <v>2.7195026246947199E-3</v>
      </c>
      <c r="V93" s="24">
        <f t="shared" si="31"/>
        <v>0.89038119949449057</v>
      </c>
      <c r="W93" s="63">
        <f>B93+([1]User!D$6-25)*[1]User!C$6*[1]Calc!V$6</f>
        <v>0.36230731560000001</v>
      </c>
      <c r="AH93" s="24"/>
    </row>
    <row r="94" spans="1:34">
      <c r="A94" s="64">
        <v>1.2431599999999999E-2</v>
      </c>
      <c r="B94" s="59">
        <v>0.357541</v>
      </c>
      <c r="C94" s="64">
        <v>5.5014800000000004E-3</v>
      </c>
      <c r="D94" s="61">
        <f t="shared" si="18"/>
        <v>6.4955811482166254E-2</v>
      </c>
      <c r="E94" s="49">
        <f t="shared" si="19"/>
        <v>-1.1873819872895075</v>
      </c>
      <c r="F94" s="49">
        <f t="shared" si="20"/>
        <v>-1.1873819872895075</v>
      </c>
      <c r="G94" s="49">
        <f t="shared" si="21"/>
        <v>6.4968034639241196E-2</v>
      </c>
      <c r="H94" s="5" t="str">
        <f t="shared" si="24"/>
        <v/>
      </c>
      <c r="I94" s="24">
        <f t="shared" si="22"/>
        <v>2.3375799134018972E-2</v>
      </c>
      <c r="J94" s="24">
        <f t="shared" si="23"/>
        <v>8.3642656961394734E-3</v>
      </c>
      <c r="K94" s="5" t="str">
        <f t="shared" si="29"/>
        <v/>
      </c>
      <c r="L94" s="5" t="str">
        <f t="shared" si="30"/>
        <v/>
      </c>
      <c r="M94" s="24">
        <f t="shared" si="25"/>
        <v>-63582797934601.891</v>
      </c>
      <c r="N94" s="24">
        <f t="shared" si="26"/>
        <v>6.4968034639241196E-2</v>
      </c>
      <c r="O94" s="24">
        <f t="shared" si="27"/>
        <v>52906816803.5</v>
      </c>
      <c r="P94" s="24">
        <f t="shared" si="28"/>
        <v>1.5655093337488144E-7</v>
      </c>
      <c r="Q94" s="5" t="str">
        <f t="shared" si="33"/>
        <v/>
      </c>
      <c r="R94" s="5">
        <f t="shared" si="34"/>
        <v>0.35781731560000002</v>
      </c>
      <c r="S94" s="5" t="str">
        <f t="shared" si="35"/>
        <v/>
      </c>
      <c r="T94" s="5">
        <f t="shared" si="35"/>
        <v>-1.1873002709634715</v>
      </c>
      <c r="U94" s="24">
        <f t="shared" si="32"/>
        <v>2.4926673132585572E-3</v>
      </c>
      <c r="V94" s="24">
        <f t="shared" si="31"/>
        <v>0.8402428912976353</v>
      </c>
      <c r="W94" s="63">
        <f>B94+([1]User!D$6-25)*[1]User!C$6*[1]Calc!V$6</f>
        <v>0.35781731560000002</v>
      </c>
      <c r="AH94" s="24"/>
    </row>
    <row r="95" spans="1:34">
      <c r="A95" s="64">
        <v>1.2577E-2</v>
      </c>
      <c r="B95" s="59">
        <v>0.35291400000000001</v>
      </c>
      <c r="C95" s="64">
        <v>5.1166299999999996E-3</v>
      </c>
      <c r="D95" s="61">
        <f t="shared" si="18"/>
        <v>6.0411898926106475E-2</v>
      </c>
      <c r="E95" s="49">
        <f t="shared" si="19"/>
        <v>-1.2188775128855283</v>
      </c>
      <c r="F95" s="49">
        <f t="shared" si="20"/>
        <v>-1.2188775128855283</v>
      </c>
      <c r="G95" s="49">
        <f t="shared" si="21"/>
        <v>6.0422419281303992E-2</v>
      </c>
      <c r="H95" s="5" t="str">
        <f t="shared" si="24"/>
        <v/>
      </c>
      <c r="I95" s="24">
        <f t="shared" si="22"/>
        <v>2.3489439517967402E-2</v>
      </c>
      <c r="J95" s="24">
        <f t="shared" si="23"/>
        <v>8.2962425566180196E-3</v>
      </c>
      <c r="K95" s="5" t="str">
        <f t="shared" si="29"/>
        <v/>
      </c>
      <c r="L95" s="5" t="str">
        <f t="shared" si="30"/>
        <v/>
      </c>
      <c r="M95" s="24">
        <f t="shared" si="25"/>
        <v>-54725110265911.937</v>
      </c>
      <c r="N95" s="24">
        <f t="shared" si="26"/>
        <v>6.0422419281303992E-2</v>
      </c>
      <c r="O95" s="24">
        <f t="shared" si="27"/>
        <v>44187869418.125</v>
      </c>
      <c r="P95" s="24">
        <f t="shared" si="28"/>
        <v>1.4058814787591245E-7</v>
      </c>
      <c r="Q95" s="5" t="str">
        <f t="shared" si="33"/>
        <v/>
      </c>
      <c r="R95" s="5">
        <f t="shared" si="34"/>
        <v>0.35319031560000003</v>
      </c>
      <c r="S95" s="5" t="str">
        <f t="shared" si="35"/>
        <v/>
      </c>
      <c r="T95" s="5">
        <f t="shared" si="35"/>
        <v>-1.2188018897961732</v>
      </c>
      <c r="U95" s="24">
        <f t="shared" si="32"/>
        <v>2.2797718064291716E-3</v>
      </c>
      <c r="V95" s="24">
        <f t="shared" si="31"/>
        <v>0.79570073064539948</v>
      </c>
      <c r="W95" s="63">
        <f>B95+([1]User!D$6-25)*[1]User!C$6*[1]Calc!V$6</f>
        <v>0.35319031560000003</v>
      </c>
      <c r="AH95" s="24"/>
    </row>
    <row r="96" spans="1:34">
      <c r="A96" s="64">
        <v>1.27224E-2</v>
      </c>
      <c r="B96" s="59">
        <v>0.25762600000000002</v>
      </c>
      <c r="C96" s="64">
        <v>2.5079899999999999E-3</v>
      </c>
      <c r="D96" s="61">
        <f t="shared" si="18"/>
        <v>2.9611763677984491E-2</v>
      </c>
      <c r="E96" s="49">
        <f t="shared" si="19"/>
        <v>-1.5285357252413698</v>
      </c>
      <c r="F96" s="49">
        <f t="shared" si="20"/>
        <v>-1.5285357252413698</v>
      </c>
      <c r="G96" s="49">
        <f t="shared" si="21"/>
        <v>2.961707402961207E-2</v>
      </c>
      <c r="H96" s="5" t="str">
        <f t="shared" si="24"/>
        <v/>
      </c>
      <c r="I96" s="24">
        <f t="shared" si="22"/>
        <v>2.4259573149259701E-2</v>
      </c>
      <c r="J96" s="24">
        <f t="shared" si="23"/>
        <v>6.2566000906616624E-3</v>
      </c>
      <c r="K96" s="5" t="str">
        <f t="shared" si="29"/>
        <v/>
      </c>
      <c r="L96" s="5">
        <f t="shared" si="30"/>
        <v>0.25790231560000004</v>
      </c>
      <c r="M96" s="24">
        <f t="shared" si="25"/>
        <v>-27623551953694.684</v>
      </c>
      <c r="N96" s="24">
        <f t="shared" si="26"/>
        <v>2.961707402961207E-2</v>
      </c>
      <c r="O96" s="24">
        <f t="shared" si="27"/>
        <v>1083041876.125</v>
      </c>
      <c r="P96" s="24">
        <f t="shared" si="28"/>
        <v>7.0298629114442969E-9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4.0565112592137476E-4</v>
      </c>
      <c r="V96" s="24">
        <f t="shared" si="31"/>
        <v>1.1287669055533371</v>
      </c>
      <c r="W96" s="63">
        <f>B96+([1]User!D$6-25)*[1]User!C$6*[1]Calc!V$6</f>
        <v>0.25790231560000004</v>
      </c>
      <c r="AH96" s="24"/>
    </row>
    <row r="97" spans="1:34">
      <c r="A97" s="64">
        <v>1.28678E-2</v>
      </c>
      <c r="B97" s="59">
        <v>8.7057800000000005E-2</v>
      </c>
      <c r="C97" s="64">
        <v>4.77627E-4</v>
      </c>
      <c r="D97" s="61">
        <f t="shared" si="18"/>
        <v>5.6393278482867555E-3</v>
      </c>
      <c r="E97" s="49">
        <f t="shared" si="19"/>
        <v>-2.2487726565088315</v>
      </c>
      <c r="F97" s="49">
        <f t="shared" si="20"/>
        <v>-2.2487726565088315</v>
      </c>
      <c r="G97" s="49">
        <f t="shared" si="21"/>
        <v>5.6393402888347327E-3</v>
      </c>
      <c r="H97" s="5" t="str">
        <f t="shared" si="24"/>
        <v/>
      </c>
      <c r="I97" s="24">
        <f t="shared" si="22"/>
        <v>2.4859016492779135E-2</v>
      </c>
      <c r="J97" s="24">
        <f t="shared" si="23"/>
        <v>2.1710402200826795E-3</v>
      </c>
      <c r="K97" s="5" t="str">
        <f t="shared" si="29"/>
        <v/>
      </c>
      <c r="L97" s="5" t="str">
        <f t="shared" si="30"/>
        <v/>
      </c>
      <c r="M97" s="24">
        <f t="shared" si="25"/>
        <v>-64713628677.967575</v>
      </c>
      <c r="N97" s="24">
        <f t="shared" si="26"/>
        <v>5.6393402888347327E-3</v>
      </c>
      <c r="O97" s="24">
        <f t="shared" si="27"/>
        <v>1417429</v>
      </c>
      <c r="P97" s="24">
        <f t="shared" si="28"/>
        <v>4.8318870116686008E-11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3.5662990473598232E-5</v>
      </c>
      <c r="V97" s="24">
        <f t="shared" si="31"/>
        <v>0.47247627580359186</v>
      </c>
      <c r="W97" s="63">
        <f>B97+([1]User!D$6-25)*[1]User!C$6*[1]Calc!V$6</f>
        <v>8.7334115599999998E-2</v>
      </c>
      <c r="AH97" s="24"/>
    </row>
    <row r="98" spans="1:34">
      <c r="A98" s="64">
        <v>1.3013200000000001E-2</v>
      </c>
      <c r="B98" s="59">
        <v>4.4305299999999999E-2</v>
      </c>
      <c r="C98" s="64">
        <v>1.76062E-4</v>
      </c>
      <c r="D98" s="61">
        <f t="shared" si="18"/>
        <v>2.0787588214758851E-3</v>
      </c>
      <c r="E98" s="49">
        <f t="shared" si="19"/>
        <v>-2.6821958947849702</v>
      </c>
      <c r="F98" s="49">
        <f t="shared" si="20"/>
        <v>-2.6821958947849702</v>
      </c>
      <c r="G98" s="49">
        <f t="shared" si="21"/>
        <v>2.0787594120167401E-3</v>
      </c>
      <c r="H98" s="5" t="str">
        <f t="shared" si="24"/>
        <v/>
      </c>
      <c r="I98" s="24">
        <f t="shared" si="22"/>
        <v>2.4948031014699584E-2</v>
      </c>
      <c r="J98" s="24">
        <f t="shared" si="23"/>
        <v>1.1122235286742147E-3</v>
      </c>
      <c r="K98" s="5" t="str">
        <f t="shared" si="29"/>
        <v/>
      </c>
      <c r="L98" s="5" t="str">
        <f t="shared" si="30"/>
        <v/>
      </c>
      <c r="M98" s="24">
        <f t="shared" si="25"/>
        <v>-3071893752.545866</v>
      </c>
      <c r="N98" s="24">
        <f t="shared" si="26"/>
        <v>2.0787594120167401E-3</v>
      </c>
      <c r="O98" s="24">
        <f t="shared" si="27"/>
        <v>268440.625</v>
      </c>
      <c r="P98" s="24">
        <f t="shared" si="28"/>
        <v>2.482491501983608E-11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1.7300047401537773E-5</v>
      </c>
      <c r="V98" s="24">
        <f t="shared" si="31"/>
        <v>0.13181164891257324</v>
      </c>
      <c r="W98" s="63">
        <f>B98+([1]User!D$6-25)*[1]User!C$6*[1]Calc!V$6</f>
        <v>4.4581615599999999E-2</v>
      </c>
      <c r="AH98" s="24"/>
    </row>
    <row r="99" spans="1:34">
      <c r="A99" s="64">
        <v>1.3158599999999999E-2</v>
      </c>
      <c r="B99" s="59">
        <v>3.0794599999999998E-2</v>
      </c>
      <c r="C99" s="64">
        <v>3.7032400000000001E-5</v>
      </c>
      <c r="D99" s="61">
        <f t="shared" si="18"/>
        <v>4.3724045041192069E-4</v>
      </c>
      <c r="E99" s="49">
        <f t="shared" si="19"/>
        <v>-3.3592796669921037</v>
      </c>
      <c r="F99" s="49">
        <f t="shared" si="20"/>
        <v>-3.3592796669921037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7.7599611711000002E-4</v>
      </c>
      <c r="K99" s="5" t="str">
        <f t="shared" si="29"/>
        <v/>
      </c>
      <c r="L99" s="5" t="str">
        <f t="shared" si="30"/>
        <v/>
      </c>
      <c r="M99" s="24">
        <f t="shared" si="25"/>
        <v>-573784473.58323383</v>
      </c>
      <c r="N99" s="24">
        <f t="shared" si="26"/>
        <v>4.3724056071624788E-4</v>
      </c>
      <c r="O99" s="24">
        <f t="shared" si="27"/>
        <v>158662.625</v>
      </c>
      <c r="P99" s="24">
        <f t="shared" si="28"/>
        <v>6.9758631221301889E-11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1.2452592499134123E-5</v>
      </c>
      <c r="V99" s="24">
        <f t="shared" si="31"/>
        <v>4.2024993912829656E-2</v>
      </c>
      <c r="W99" s="63">
        <f>B99+([1]User!D$6-25)*[1]User!C$6*[1]Calc!V$6</f>
        <v>3.1070915599999999E-2</v>
      </c>
      <c r="AH99" s="24"/>
    </row>
    <row r="100" spans="1:34">
      <c r="A100" s="64">
        <v>1.3304E-2</v>
      </c>
      <c r="B100" s="59">
        <v>2.5915799999999999E-2</v>
      </c>
      <c r="C100" s="64">
        <v>3.4504500000000001E-6</v>
      </c>
      <c r="D100" s="61">
        <f t="shared" si="18"/>
        <v>4.0739360995339535E-5</v>
      </c>
      <c r="E100" s="49">
        <f t="shared" si="19"/>
        <v>-4.3899857872743517</v>
      </c>
      <c r="F100" s="49">
        <f t="shared" si="20"/>
        <v>-4.3899857872743517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6.5414808711E-4</v>
      </c>
      <c r="K100" s="5" t="str">
        <f t="shared" si="29"/>
        <v/>
      </c>
      <c r="L100" s="5" t="str">
        <f t="shared" si="30"/>
        <v/>
      </c>
      <c r="M100" s="24">
        <f t="shared" si="25"/>
        <v>-171362876.58751661</v>
      </c>
      <c r="N100" s="24">
        <f t="shared" si="26"/>
        <v>4.0739393938138929E-5</v>
      </c>
      <c r="O100" s="24">
        <f t="shared" si="27"/>
        <v>131222.125</v>
      </c>
      <c r="P100" s="24">
        <f t="shared" si="28"/>
        <v>6.1920757457277944E-10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1.0776310518037293E-5</v>
      </c>
      <c r="V100" s="24">
        <f t="shared" si="31"/>
        <v>4.8727086901309488E-2</v>
      </c>
      <c r="W100" s="63">
        <f>B100+([1]User!D$6-25)*[1]User!C$6*[1]Calc!V$6</f>
        <v>2.61921156E-2</v>
      </c>
      <c r="AH100" s="24"/>
    </row>
    <row r="101" spans="1:34">
      <c r="A101" s="64">
        <v>1.34494E-2</v>
      </c>
      <c r="B101" s="59">
        <v>2.4211199999999999E-2</v>
      </c>
      <c r="C101" s="64">
        <v>-5.9524900000000003E-6</v>
      </c>
      <c r="D101" s="61">
        <f t="shared" si="18"/>
        <v>-7.0280873199480832E-5</v>
      </c>
      <c r="E101" s="49">
        <f t="shared" si="19"/>
        <v>-3</v>
      </c>
      <c r="F101" s="49">
        <f t="shared" si="20"/>
        <v>-3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6.1157570210999997E-4</v>
      </c>
      <c r="K101" s="5" t="str">
        <f t="shared" si="29"/>
        <v/>
      </c>
      <c r="L101" s="5" t="str">
        <f t="shared" si="30"/>
        <v/>
      </c>
      <c r="M101" s="24">
        <f t="shared" si="25"/>
        <v>-56029024.319994181</v>
      </c>
      <c r="N101" s="24">
        <f t="shared" si="26"/>
        <v>-7.0280862428461204E-5</v>
      </c>
      <c r="O101" s="24">
        <f t="shared" si="27"/>
        <v>122798.875</v>
      </c>
      <c r="P101" s="24">
        <f t="shared" si="28"/>
        <v>-3.3589308546162738E-10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1.0198764492021128E-5</v>
      </c>
      <c r="V101" s="24">
        <f t="shared" si="31"/>
        <v>5.1546591030643109E-2</v>
      </c>
      <c r="W101" s="63">
        <f>B101+([1]User!D$6-25)*[1]User!C$6*[1]Calc!V$6</f>
        <v>2.4487515599999999E-2</v>
      </c>
      <c r="AH101" s="24"/>
    </row>
    <row r="102" spans="1:34">
      <c r="A102" s="64">
        <v>1.3594800000000001E-2</v>
      </c>
      <c r="B102" s="59">
        <v>2.3637600000000002E-2</v>
      </c>
      <c r="C102" s="64">
        <v>-7.2957600000000003E-6</v>
      </c>
      <c r="D102" s="61">
        <f t="shared" si="18"/>
        <v>-8.6140822320380923E-5</v>
      </c>
      <c r="E102" s="49">
        <f t="shared" si="19"/>
        <v>-3</v>
      </c>
      <c r="F102" s="49">
        <f t="shared" si="20"/>
        <v>-3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5.9725004211000007E-4</v>
      </c>
      <c r="K102" s="5" t="str">
        <f t="shared" si="29"/>
        <v/>
      </c>
      <c r="L102" s="5" t="str">
        <f t="shared" si="30"/>
        <v/>
      </c>
      <c r="M102" s="24">
        <f t="shared" si="25"/>
        <v>-18437585.907844193</v>
      </c>
      <c r="N102" s="24">
        <f t="shared" si="26"/>
        <v>-8.6140818775939408E-5</v>
      </c>
      <c r="O102" s="24">
        <f t="shared" si="27"/>
        <v>120087.625</v>
      </c>
      <c r="P102" s="24">
        <f t="shared" si="28"/>
        <v>-2.6799890409734773E-10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1.0005323128198816E-5</v>
      </c>
      <c r="V102" s="24">
        <f t="shared" si="31"/>
        <v>5.256372433266663E-2</v>
      </c>
      <c r="W102" s="63">
        <f>B102+([1]User!D$6-25)*[1]User!C$6*[1]Calc!V$6</f>
        <v>2.3913915600000002E-2</v>
      </c>
      <c r="AH102" s="24"/>
    </row>
    <row r="103" spans="1:34">
      <c r="A103" s="64">
        <v>1.3740199999999999E-2</v>
      </c>
      <c r="B103" s="59">
        <v>2.3455E-2</v>
      </c>
      <c r="C103" s="64">
        <v>-1.26689E-5</v>
      </c>
      <c r="D103" s="61">
        <f t="shared" si="18"/>
        <v>-1.4958132722220493E-4</v>
      </c>
      <c r="E103" s="49">
        <f t="shared" si="19"/>
        <v>-3</v>
      </c>
      <c r="F103" s="49">
        <f t="shared" si="20"/>
        <v>-3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5.9268960711000005E-4</v>
      </c>
      <c r="K103" s="5" t="str">
        <f t="shared" si="29"/>
        <v/>
      </c>
      <c r="L103" s="5" t="str">
        <f t="shared" si="30"/>
        <v/>
      </c>
      <c r="M103" s="24">
        <f t="shared" si="25"/>
        <v>-5827860.7674870454</v>
      </c>
      <c r="N103" s="24">
        <f t="shared" si="26"/>
        <v>-1.4958132610185697E-4</v>
      </c>
      <c r="O103" s="24">
        <f t="shared" si="27"/>
        <v>119237.25</v>
      </c>
      <c r="P103" s="24">
        <f t="shared" si="28"/>
        <v>-1.5324218294729658E-10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9.9438369167074835E-6</v>
      </c>
      <c r="V103" s="24">
        <f t="shared" si="31"/>
        <v>5.2895313963282592E-2</v>
      </c>
      <c r="W103" s="63">
        <f>B103+([1]User!D$6-25)*[1]User!C$6*[1]Calc!V$6</f>
        <v>2.37313156E-2</v>
      </c>
      <c r="AH103" s="24"/>
    </row>
    <row r="104" spans="1:34">
      <c r="A104" s="64">
        <v>1.38856E-2</v>
      </c>
      <c r="B104" s="59">
        <v>2.3315300000000001E-2</v>
      </c>
      <c r="C104" s="64">
        <v>-5.9524900000000003E-6</v>
      </c>
      <c r="D104" s="61">
        <f t="shared" si="18"/>
        <v>-7.0280873199480832E-5</v>
      </c>
      <c r="E104" s="49">
        <f t="shared" si="19"/>
        <v>-3</v>
      </c>
      <c r="F104" s="49">
        <f>IF($D104&gt;0,LOG10(D104),-3)</f>
        <v>-3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5.8920059961000001E-4</v>
      </c>
      <c r="K104" s="5" t="str">
        <f t="shared" si="29"/>
        <v/>
      </c>
      <c r="L104" s="5" t="str">
        <f t="shared" si="30"/>
        <v/>
      </c>
      <c r="M104" s="24">
        <f t="shared" si="25"/>
        <v>-4434487.4164267136</v>
      </c>
      <c r="N104" s="24">
        <f t="shared" si="26"/>
        <v>-7.0280872346994972E-5</v>
      </c>
      <c r="O104" s="24">
        <f t="shared" si="27"/>
        <v>118590.75</v>
      </c>
      <c r="P104" s="24">
        <f t="shared" si="28"/>
        <v>-3.2438251004399741E-10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9.8968267262007676E-6</v>
      </c>
      <c r="V104" s="24">
        <f t="shared" si="31"/>
        <v>5.3151615280660522E-2</v>
      </c>
      <c r="W104" s="63">
        <f>B104+([1]User!D$6-25)*[1]User!C$6*[1]Calc!V$6</f>
        <v>2.3591615600000001E-2</v>
      </c>
      <c r="AH104" s="24"/>
    </row>
    <row r="105" spans="1:34">
      <c r="A105" s="64">
        <v>1.4031E-2</v>
      </c>
      <c r="B105" s="59">
        <v>2.3312599999999999E-2</v>
      </c>
      <c r="C105" s="64">
        <v>9.2262100000000001E-8</v>
      </c>
      <c r="D105" s="61">
        <f t="shared" si="18"/>
        <v>1.0893358831712141E-6</v>
      </c>
      <c r="E105" s="49">
        <f>IF(D105&gt;0,LOG10(D105),-3)</f>
        <v>-5.9628381902932883</v>
      </c>
      <c r="F105" s="49">
        <f>IF($D105&gt;0,LOG10(D105),-3)</f>
        <v>-5.9628381902932883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5.8913316711000003E-4</v>
      </c>
      <c r="K105" s="5" t="str">
        <f t="shared" si="29"/>
        <v/>
      </c>
      <c r="L105" s="5" t="str">
        <f t="shared" si="30"/>
        <v/>
      </c>
      <c r="M105" s="24">
        <f t="shared" si="25"/>
        <v>-85696.906766034255</v>
      </c>
      <c r="N105" s="24">
        <f t="shared" si="26"/>
        <v>1.0893358996455875E-6</v>
      </c>
      <c r="O105" s="24">
        <f t="shared" si="27"/>
        <v>118578.25</v>
      </c>
      <c r="P105" s="24">
        <f t="shared" si="28"/>
        <v>2.0926036484629255E-8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9.8959184137621884E-6</v>
      </c>
      <c r="V105" s="24">
        <f t="shared" si="31"/>
        <v>5.3156591415978172E-2</v>
      </c>
      <c r="W105" s="63">
        <f>B105+([1]User!D$6-25)*[1]User!C$6*[1]Calc!V$6</f>
        <v>2.35889156E-2</v>
      </c>
      <c r="AH105" s="24"/>
    </row>
    <row r="106" spans="1:34">
      <c r="A106" s="64">
        <v>1.41764E-2</v>
      </c>
      <c r="B106" s="59">
        <v>2.3272299999999999E-2</v>
      </c>
      <c r="C106" s="64">
        <v>-5.9524900000000003E-6</v>
      </c>
      <c r="D106" s="61">
        <f t="shared" si="18"/>
        <v>-7.0280873199480832E-5</v>
      </c>
      <c r="E106" s="49">
        <f>IF(D106&gt;0,LOG10(D106),-3)</f>
        <v>-3</v>
      </c>
      <c r="F106" s="49">
        <f>IF($D106&gt;0,LOG10(D106),-3)</f>
        <v>-3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5.8812667461000004E-4</v>
      </c>
      <c r="K106" s="5" t="str">
        <f t="shared" si="29"/>
        <v/>
      </c>
      <c r="L106" s="5" t="str">
        <f t="shared" si="30"/>
        <v/>
      </c>
      <c r="M106" s="24">
        <f t="shared" si="25"/>
        <v>-1277100.9569914192</v>
      </c>
      <c r="N106" s="24">
        <f t="shared" si="26"/>
        <v>-7.0280872953970948E-5</v>
      </c>
      <c r="O106" s="24">
        <f t="shared" si="27"/>
        <v>118392.375</v>
      </c>
      <c r="P106" s="24">
        <f t="shared" si="28"/>
        <v>-3.2383989004954503E-10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9.8823621782770707E-6</v>
      </c>
      <c r="V106" s="24">
        <f t="shared" si="31"/>
        <v>5.3230967153819427E-2</v>
      </c>
      <c r="W106" s="63">
        <f>B106+([1]User!D$6-25)*[1]User!C$6*[1]Calc!V$6</f>
        <v>2.35486156E-2</v>
      </c>
      <c r="AH106" s="24"/>
    </row>
    <row r="107" spans="1:34">
      <c r="A107" s="64">
        <v>1.4321800000000001E-2</v>
      </c>
      <c r="B107" s="59">
        <v>2.3211800000000001E-2</v>
      </c>
      <c r="C107" s="64">
        <v>-2.27434E-5</v>
      </c>
      <c r="D107" s="61">
        <f t="shared" si="18"/>
        <v>-2.6853065045469581E-4</v>
      </c>
      <c r="E107" s="49">
        <f>IF(D107&gt;0,LOG10(D107),-3)</f>
        <v>-3</v>
      </c>
      <c r="F107" s="49">
        <f t="shared" ref="F107:F133" si="36">IF($D107&gt;0,LOG10(D107),-3)</f>
        <v>-3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5.8661568711000005E-4</v>
      </c>
      <c r="K107" s="5" t="str">
        <f t="shared" si="29"/>
        <v/>
      </c>
      <c r="L107" s="5" t="str">
        <f t="shared" si="30"/>
        <v/>
      </c>
      <c r="M107" s="24">
        <f t="shared" si="25"/>
        <v>-1912726.6843350178</v>
      </c>
      <c r="N107" s="24">
        <f t="shared" si="26"/>
        <v>-2.6853065008699325E-4</v>
      </c>
      <c r="O107" s="24">
        <f t="shared" si="27"/>
        <v>118113.875</v>
      </c>
      <c r="P107" s="24">
        <f t="shared" si="28"/>
        <v>-8.4557242618837327E-11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9.8620151159964263E-6</v>
      </c>
      <c r="V107" s="24">
        <f t="shared" si="31"/>
        <v>5.3342984295074447E-2</v>
      </c>
      <c r="W107" s="63">
        <f>B107+([1]User!D$6-25)*[1]User!C$6*[1]Calc!V$6</f>
        <v>2.3488115600000001E-2</v>
      </c>
      <c r="AH107" s="24"/>
    </row>
    <row r="108" spans="1:34">
      <c r="A108" s="64">
        <v>1.44672E-2</v>
      </c>
      <c r="B108" s="59">
        <v>2.3248100000000001E-2</v>
      </c>
      <c r="C108" s="64">
        <v>-1.5355399999999999E-5</v>
      </c>
      <c r="D108" s="61">
        <f t="shared" si="18"/>
        <v>-1.8130075318518936E-4</v>
      </c>
      <c r="E108" s="49">
        <f>IF(D108&gt;0,LOG10(D108),-3)</f>
        <v>-3</v>
      </c>
      <c r="F108" s="49">
        <f t="shared" si="36"/>
        <v>-3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5.8752227961000002E-4</v>
      </c>
      <c r="K108" s="5" t="str">
        <f t="shared" si="29"/>
        <v/>
      </c>
      <c r="L108" s="5" t="str">
        <f t="shared" si="30"/>
        <v/>
      </c>
      <c r="M108" s="24">
        <f t="shared" si="25"/>
        <v>1149258.5737601416</v>
      </c>
      <c r="N108" s="24">
        <f t="shared" si="26"/>
        <v>-1.8130075340612282E-4</v>
      </c>
      <c r="O108" s="24">
        <f t="shared" si="27"/>
        <v>118280.875</v>
      </c>
      <c r="P108" s="24">
        <f t="shared" si="28"/>
        <v>-1.2541765537545794E-10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9.8742227615612611E-6</v>
      </c>
      <c r="V108" s="24">
        <f t="shared" si="31"/>
        <v>5.3275721863593153E-2</v>
      </c>
      <c r="W108" s="63">
        <f>B108+([1]User!D$6-25)*[1]User!C$6*[1]Calc!V$6</f>
        <v>2.3524415600000001E-2</v>
      </c>
      <c r="AH108" s="24"/>
    </row>
    <row r="109" spans="1:34">
      <c r="A109" s="60">
        <v>1.46126E-2</v>
      </c>
      <c r="B109" s="63">
        <v>2.3185000000000001E-2</v>
      </c>
      <c r="C109" s="24">
        <v>-5.9524900000000003E-6</v>
      </c>
      <c r="D109" s="61">
        <f t="shared" si="18"/>
        <v>-7.0280873199480832E-5</v>
      </c>
      <c r="E109" s="49">
        <f t="shared" ref="E109:E133" si="37">IF(D109&gt;0,LOG10(D109),-3)</f>
        <v>-3</v>
      </c>
      <c r="F109" s="49">
        <f t="shared" si="36"/>
        <v>-3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5.8594635711000005E-4</v>
      </c>
      <c r="K109" s="5" t="str">
        <f t="shared" si="29"/>
        <v/>
      </c>
      <c r="L109" s="5" t="str">
        <f t="shared" si="30"/>
        <v/>
      </c>
      <c r="M109" s="24">
        <f t="shared" si="25"/>
        <v>-1992846.7201420292</v>
      </c>
      <c r="N109" s="24">
        <f t="shared" si="26"/>
        <v>-7.0280872816375975E-5</v>
      </c>
      <c r="O109" s="24">
        <f t="shared" si="27"/>
        <v>117990.75</v>
      </c>
      <c r="P109" s="24">
        <f t="shared" si="28"/>
        <v>-3.2274132165750213E-10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9.853003447413169E-6</v>
      </c>
      <c r="V109" s="24">
        <f t="shared" si="31"/>
        <v>5.3392744279923354E-2</v>
      </c>
      <c r="W109" s="63">
        <f>B109+([1]User!D$6-25)*[1]User!C$6*[1]Calc!V$6</f>
        <v>2.3461315600000001E-2</v>
      </c>
      <c r="AH109" s="24"/>
    </row>
    <row r="110" spans="1:34">
      <c r="A110" s="60">
        <v>1.4758E-2</v>
      </c>
      <c r="B110" s="63">
        <v>2.32266E-2</v>
      </c>
      <c r="C110" s="24">
        <v>-1.5355399999999999E-5</v>
      </c>
      <c r="D110" s="61">
        <f t="shared" si="18"/>
        <v>-1.8130075318518936E-4</v>
      </c>
      <c r="E110" s="49">
        <f t="shared" si="37"/>
        <v>-3</v>
      </c>
      <c r="F110" s="49">
        <f t="shared" si="36"/>
        <v>-3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5.8698531710999998E-4</v>
      </c>
      <c r="K110" s="5" t="str">
        <f t="shared" si="29"/>
        <v/>
      </c>
      <c r="L110" s="5" t="str">
        <f t="shared" si="30"/>
        <v/>
      </c>
      <c r="M110" s="24">
        <f t="shared" si="25"/>
        <v>1315955.0035429611</v>
      </c>
      <c r="N110" s="24">
        <f t="shared" si="26"/>
        <v>-1.8130075343816856E-4</v>
      </c>
      <c r="O110" s="24">
        <f t="shared" si="27"/>
        <v>118182</v>
      </c>
      <c r="P110" s="24">
        <f t="shared" si="28"/>
        <v>-1.2531281447624139E-10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9.8669921235768574E-6</v>
      </c>
      <c r="V110" s="24">
        <f t="shared" si="31"/>
        <v>5.3315541577039313E-2</v>
      </c>
      <c r="W110" s="63">
        <f>B110+([1]User!D$6-25)*[1]User!C$6*[1]Calc!V$6</f>
        <v>2.35029156E-2</v>
      </c>
      <c r="AH110" s="24"/>
    </row>
    <row r="111" spans="1:34">
      <c r="A111" s="60">
        <v>1.4903400000000001E-2</v>
      </c>
      <c r="B111" s="63">
        <v>2.3256200000000001E-2</v>
      </c>
      <c r="C111" s="24">
        <v>-3.2659299999999999E-6</v>
      </c>
      <c r="D111" s="61">
        <f t="shared" si="18"/>
        <v>-3.8560738818272759E-5</v>
      </c>
      <c r="E111" s="49">
        <f t="shared" si="37"/>
        <v>-3</v>
      </c>
      <c r="F111" s="49">
        <f t="shared" si="36"/>
        <v>-3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5.8772457711000006E-4</v>
      </c>
      <c r="K111" s="5" t="str">
        <f t="shared" si="29"/>
        <v/>
      </c>
      <c r="L111" s="5" t="str">
        <f t="shared" si="30"/>
        <v/>
      </c>
      <c r="M111" s="24">
        <f t="shared" si="25"/>
        <v>937431.95617146324</v>
      </c>
      <c r="N111" s="24">
        <f t="shared" si="26"/>
        <v>-3.8560738998484677E-5</v>
      </c>
      <c r="O111" s="24">
        <f t="shared" si="27"/>
        <v>118318.25</v>
      </c>
      <c r="P111" s="24">
        <f t="shared" si="28"/>
        <v>-5.8986163052771951E-10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9.8769470239041681E-6</v>
      </c>
      <c r="V111" s="24">
        <f t="shared" si="31"/>
        <v>5.326073425117038E-2</v>
      </c>
      <c r="W111" s="63">
        <f>B111+([1]User!D$6-25)*[1]User!C$6*[1]Calc!V$6</f>
        <v>2.3532515600000001E-2</v>
      </c>
      <c r="AH111" s="24"/>
    </row>
    <row r="112" spans="1:34">
      <c r="A112" s="60">
        <v>1.5048799999999999E-2</v>
      </c>
      <c r="B112" s="63">
        <v>2.3237399999999998E-2</v>
      </c>
      <c r="C112" s="24">
        <v>-5.2808499999999996E-6</v>
      </c>
      <c r="D112" s="61">
        <f t="shared" si="18"/>
        <v>-6.2350839604178809E-5</v>
      </c>
      <c r="E112" s="49">
        <f t="shared" si="37"/>
        <v>-3</v>
      </c>
      <c r="F112" s="49">
        <f t="shared" si="36"/>
        <v>-3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5.8725504711E-4</v>
      </c>
      <c r="K112" s="5" t="str">
        <f t="shared" si="29"/>
        <v/>
      </c>
      <c r="L112" s="5" t="str">
        <f t="shared" si="30"/>
        <v/>
      </c>
      <c r="M112" s="24">
        <f t="shared" si="25"/>
        <v>-594960.47146898636</v>
      </c>
      <c r="N112" s="24">
        <f t="shared" si="26"/>
        <v>-6.2350839489803611E-5</v>
      </c>
      <c r="O112" s="24">
        <f t="shared" si="27"/>
        <v>118231.75</v>
      </c>
      <c r="P112" s="24">
        <f t="shared" si="28"/>
        <v>-3.6453192620954059E-10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9.8706241801655196E-6</v>
      </c>
      <c r="V112" s="24">
        <f t="shared" si="31"/>
        <v>5.3295532252058131E-2</v>
      </c>
      <c r="W112" s="63">
        <f>B112+([1]User!D$6-25)*[1]User!C$6*[1]Calc!V$6</f>
        <v>2.3513715599999999E-2</v>
      </c>
      <c r="AH112" s="24"/>
    </row>
    <row r="113" spans="1:34">
      <c r="A113" s="5">
        <v>1.51942E-2</v>
      </c>
      <c r="B113" s="63">
        <v>2.3272299999999999E-2</v>
      </c>
      <c r="C113" s="24">
        <v>-1.13256E-5</v>
      </c>
      <c r="D113" s="61">
        <f t="shared" si="18"/>
        <v>-1.3372102389219302E-4</v>
      </c>
      <c r="E113" s="49">
        <f t="shared" si="37"/>
        <v>-3</v>
      </c>
      <c r="F113" s="49">
        <f t="shared" si="36"/>
        <v>-3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5.8812667461000004E-4</v>
      </c>
      <c r="K113" s="5" t="str">
        <f t="shared" si="29"/>
        <v/>
      </c>
      <c r="L113" s="5" t="str">
        <f t="shared" si="30"/>
        <v/>
      </c>
      <c r="M113" s="24">
        <f t="shared" si="25"/>
        <v>1105975.7667246058</v>
      </c>
      <c r="N113" s="24">
        <f t="shared" si="26"/>
        <v>-1.337210241048058E-4</v>
      </c>
      <c r="O113" s="24">
        <f t="shared" si="27"/>
        <v>118392.375</v>
      </c>
      <c r="P113" s="24">
        <f t="shared" si="28"/>
        <v>-1.7020322961452728E-10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9.8823621782770707E-6</v>
      </c>
      <c r="V113" s="24">
        <f t="shared" si="31"/>
        <v>5.3230967153819427E-2</v>
      </c>
      <c r="W113" s="63">
        <f>B113+([1]User!D$6-25)*[1]User!C$6*[1]Calc!V$6</f>
        <v>2.35486156E-2</v>
      </c>
      <c r="AH113" s="24"/>
    </row>
    <row r="114" spans="1:34">
      <c r="A114" s="5">
        <v>1.53396E-2</v>
      </c>
      <c r="B114" s="63">
        <v>2.31997E-2</v>
      </c>
      <c r="C114" s="24">
        <v>-5.7937700000000001E-7</v>
      </c>
      <c r="D114" s="61">
        <f t="shared" si="18"/>
        <v>-6.8406870858574481E-6</v>
      </c>
      <c r="E114" s="49">
        <f t="shared" si="37"/>
        <v>-3</v>
      </c>
      <c r="F114" s="49">
        <f t="shared" si="36"/>
        <v>-3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5.8631348960999999E-4</v>
      </c>
      <c r="K114" s="5" t="str">
        <f t="shared" si="29"/>
        <v/>
      </c>
      <c r="L114" s="5" t="str">
        <f t="shared" si="30"/>
        <v/>
      </c>
      <c r="M114" s="24">
        <f t="shared" si="25"/>
        <v>-2294191.3308782866</v>
      </c>
      <c r="N114" s="24">
        <f t="shared" si="26"/>
        <v>-6.8406866448221063E-6</v>
      </c>
      <c r="O114" s="24">
        <f t="shared" si="27"/>
        <v>118058.375</v>
      </c>
      <c r="P114" s="24">
        <f t="shared" si="28"/>
        <v>-3.3177286416384591E-9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9.857946295159171E-6</v>
      </c>
      <c r="V114" s="24">
        <f t="shared" si="31"/>
        <v>5.3365439951792042E-2</v>
      </c>
      <c r="W114" s="63">
        <f>B114+([1]User!D$6-25)*[1]User!C$6*[1]Calc!V$6</f>
        <v>2.34760156E-2</v>
      </c>
      <c r="AH114" s="24"/>
    </row>
    <row r="115" spans="1:34">
      <c r="A115" s="5">
        <v>1.5485000000000001E-2</v>
      </c>
      <c r="B115" s="63">
        <v>2.3236E-2</v>
      </c>
      <c r="C115" s="24">
        <v>-1.1997199999999999E-5</v>
      </c>
      <c r="D115" s="61">
        <f t="shared" si="18"/>
        <v>-1.4165058520867929E-4</v>
      </c>
      <c r="E115" s="49">
        <f t="shared" si="37"/>
        <v>-3</v>
      </c>
      <c r="F115" s="49">
        <f t="shared" si="36"/>
        <v>-3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5.8722008211000007E-4</v>
      </c>
      <c r="K115" s="5" t="str">
        <f t="shared" si="29"/>
        <v/>
      </c>
      <c r="L115" s="5" t="str">
        <f t="shared" si="30"/>
        <v/>
      </c>
      <c r="M115" s="24">
        <f t="shared" si="25"/>
        <v>1148717.4646415974</v>
      </c>
      <c r="N115" s="24">
        <f t="shared" si="26"/>
        <v>-1.4165058542950874E-4</v>
      </c>
      <c r="O115" s="24">
        <f t="shared" si="27"/>
        <v>118225.25</v>
      </c>
      <c r="P115" s="24">
        <f t="shared" si="28"/>
        <v>-1.6044848661292837E-10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9.8701533491513098E-6</v>
      </c>
      <c r="V115" s="24">
        <f t="shared" si="31"/>
        <v>5.3298125271433565E-2</v>
      </c>
      <c r="W115" s="63">
        <f>B115+([1]User!D$6-25)*[1]User!C$6*[1]Calc!V$6</f>
        <v>2.35123156E-2</v>
      </c>
      <c r="AH115" s="24"/>
    </row>
    <row r="116" spans="1:34">
      <c r="A116" s="5">
        <v>1.5630399999999999E-2</v>
      </c>
      <c r="B116" s="63">
        <v>2.3246800000000001E-2</v>
      </c>
      <c r="C116" s="24">
        <v>-7.2957600000000003E-6</v>
      </c>
      <c r="D116" s="61">
        <f t="shared" si="18"/>
        <v>-8.6140822320380923E-5</v>
      </c>
      <c r="E116" s="49">
        <f t="shared" si="37"/>
        <v>-3</v>
      </c>
      <c r="F116" s="49">
        <f t="shared" si="36"/>
        <v>-3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5.8748981211000008E-4</v>
      </c>
      <c r="K116" s="5" t="str">
        <f t="shared" si="29"/>
        <v/>
      </c>
      <c r="L116" s="5" t="str">
        <f t="shared" si="30"/>
        <v/>
      </c>
      <c r="M116" s="24">
        <f t="shared" si="25"/>
        <v>341910.87050100393</v>
      </c>
      <c r="N116" s="24">
        <f t="shared" si="26"/>
        <v>-8.6140822386109866E-5</v>
      </c>
      <c r="O116" s="24">
        <f t="shared" si="27"/>
        <v>118275</v>
      </c>
      <c r="P116" s="24">
        <f t="shared" si="28"/>
        <v>-2.6395366761284073E-10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9.8737855425050693E-6</v>
      </c>
      <c r="V116" s="24">
        <f t="shared" si="31"/>
        <v>5.3278128007824888E-2</v>
      </c>
      <c r="W116" s="63">
        <f>B116+([1]User!D$6-25)*[1]User!C$6*[1]Calc!V$6</f>
        <v>2.3523115600000002E-2</v>
      </c>
      <c r="AH116" s="24"/>
    </row>
    <row r="117" spans="1:34">
      <c r="A117" s="5">
        <v>1.57758E-2</v>
      </c>
      <c r="B117" s="63">
        <v>2.3229300000000001E-2</v>
      </c>
      <c r="C117" s="24">
        <v>-5.9524900000000003E-6</v>
      </c>
      <c r="D117" s="61">
        <f t="shared" si="18"/>
        <v>-7.0280873199480832E-5</v>
      </c>
      <c r="E117" s="49">
        <f t="shared" si="37"/>
        <v>-3</v>
      </c>
      <c r="F117" s="49">
        <f t="shared" si="36"/>
        <v>-3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5.8705274961000007E-4</v>
      </c>
      <c r="K117" s="5" t="str">
        <f t="shared" si="29"/>
        <v/>
      </c>
      <c r="L117" s="5" t="str">
        <f t="shared" si="30"/>
        <v/>
      </c>
      <c r="M117" s="24">
        <f t="shared" si="25"/>
        <v>-553645.01810376241</v>
      </c>
      <c r="N117" s="24">
        <f t="shared" si="26"/>
        <v>-7.028087309304812E-5</v>
      </c>
      <c r="O117" s="24">
        <f t="shared" si="27"/>
        <v>118194.375</v>
      </c>
      <c r="P117" s="24">
        <f t="shared" si="28"/>
        <v>-3.2329829795821828E-10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9.8679001229942721E-6</v>
      </c>
      <c r="V117" s="24">
        <f t="shared" si="31"/>
        <v>5.3310537945924052E-2</v>
      </c>
      <c r="W117" s="63">
        <f>B117+([1]User!D$6-25)*[1]User!C$6*[1]Calc!V$6</f>
        <v>2.3505615600000002E-2</v>
      </c>
      <c r="AH117" s="24"/>
    </row>
    <row r="118" spans="1:34">
      <c r="A118" s="5">
        <v>1.59212E-2</v>
      </c>
      <c r="B118" s="63">
        <v>2.3248100000000001E-2</v>
      </c>
      <c r="C118" s="24">
        <v>7.6390100000000003E-7</v>
      </c>
      <c r="D118" s="61">
        <f t="shared" si="18"/>
        <v>9.0193564908057976E-6</v>
      </c>
      <c r="E118" s="49">
        <f t="shared" si="37"/>
        <v>-5.0448244472099102</v>
      </c>
      <c r="F118" s="49">
        <f t="shared" si="36"/>
        <v>-5.0448244472099102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5.8752227961000002E-4</v>
      </c>
      <c r="K118" s="5" t="str">
        <f t="shared" si="29"/>
        <v/>
      </c>
      <c r="L118" s="5" t="str">
        <f t="shared" si="30"/>
        <v/>
      </c>
      <c r="M118" s="24">
        <f t="shared" si="25"/>
        <v>595208.29715399363</v>
      </c>
      <c r="N118" s="24">
        <f t="shared" si="26"/>
        <v>9.0193563763829543E-6</v>
      </c>
      <c r="O118" s="24">
        <f t="shared" si="27"/>
        <v>118280.875</v>
      </c>
      <c r="P118" s="24">
        <f t="shared" si="28"/>
        <v>2.5210574303882619E-9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9.8742227615612611E-6</v>
      </c>
      <c r="V118" s="24">
        <f t="shared" si="31"/>
        <v>5.3275721863593153E-2</v>
      </c>
      <c r="W118" s="63">
        <f>B118+([1]User!D$6-25)*[1]User!C$6*[1]Calc!V$6</f>
        <v>2.3524415600000001E-2</v>
      </c>
      <c r="AH118" s="24"/>
    </row>
    <row r="119" spans="1:34">
      <c r="A119" s="5">
        <v>1.60666E-2</v>
      </c>
      <c r="B119" s="63">
        <v>2.3245399999999999E-2</v>
      </c>
      <c r="C119" s="24">
        <v>-7.2957600000000003E-6</v>
      </c>
      <c r="D119" s="61">
        <f t="shared" si="18"/>
        <v>-8.6140822320380923E-5</v>
      </c>
      <c r="E119" s="49">
        <f t="shared" si="37"/>
        <v>-3</v>
      </c>
      <c r="F119" s="49">
        <f t="shared" si="36"/>
        <v>-3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5.8745484711000004E-4</v>
      </c>
      <c r="K119" s="5" t="str">
        <f t="shared" si="29"/>
        <v/>
      </c>
      <c r="L119" s="5" t="str">
        <f t="shared" si="30"/>
        <v/>
      </c>
      <c r="M119" s="24">
        <f t="shared" si="25"/>
        <v>-85473.060122624782</v>
      </c>
      <c r="N119" s="24">
        <f t="shared" si="26"/>
        <v>-8.6140822303949581E-5</v>
      </c>
      <c r="O119" s="24">
        <f t="shared" si="27"/>
        <v>118268.5</v>
      </c>
      <c r="P119" s="24">
        <f t="shared" si="28"/>
        <v>-2.6393916185029901E-10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9.8733146937604406E-6</v>
      </c>
      <c r="V119" s="24">
        <f t="shared" si="31"/>
        <v>5.3280719464402028E-2</v>
      </c>
      <c r="W119" s="63">
        <f>B119+([1]User!D$6-25)*[1]User!C$6*[1]Calc!V$6</f>
        <v>2.35217156E-2</v>
      </c>
      <c r="AH119" s="24"/>
    </row>
    <row r="120" spans="1:34">
      <c r="A120" s="5">
        <v>1.6212000000000001E-2</v>
      </c>
      <c r="B120" s="63">
        <v>2.32629E-2</v>
      </c>
      <c r="C120" s="24">
        <v>-4.6092099999999997E-6</v>
      </c>
      <c r="D120" s="61">
        <f t="shared" si="18"/>
        <v>-5.4420806008876786E-5</v>
      </c>
      <c r="E120" s="49">
        <f t="shared" si="37"/>
        <v>-3</v>
      </c>
      <c r="F120" s="49">
        <f t="shared" si="36"/>
        <v>-3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5.8789190961000006E-4</v>
      </c>
      <c r="K120" s="5" t="str">
        <f t="shared" si="29"/>
        <v/>
      </c>
      <c r="L120" s="5" t="str">
        <f t="shared" si="30"/>
        <v/>
      </c>
      <c r="M120" s="24">
        <f t="shared" si="25"/>
        <v>554369.51856793358</v>
      </c>
      <c r="N120" s="24">
        <f t="shared" si="26"/>
        <v>-5.4420806115448784E-5</v>
      </c>
      <c r="O120" s="24">
        <f t="shared" si="27"/>
        <v>118349.125</v>
      </c>
      <c r="P120" s="24">
        <f t="shared" si="28"/>
        <v>-4.1806502722019412E-10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9.8792004929065225E-6</v>
      </c>
      <c r="V120" s="24">
        <f t="shared" si="31"/>
        <v>5.3248342969903759E-2</v>
      </c>
      <c r="W120" s="63">
        <f>B120+([1]User!D$6-25)*[1]User!C$6*[1]Calc!V$6</f>
        <v>2.35392156E-2</v>
      </c>
      <c r="AH120" s="24"/>
    </row>
    <row r="121" spans="1:34">
      <c r="A121" s="5">
        <v>1.6357400000000001E-2</v>
      </c>
      <c r="B121" s="63">
        <v>2.3231999999999999E-2</v>
      </c>
      <c r="C121" s="24">
        <v>-9.3106800000000008E-6</v>
      </c>
      <c r="D121" s="61">
        <f t="shared" si="18"/>
        <v>-1.0993092310628698E-4</v>
      </c>
      <c r="E121" s="49">
        <f t="shared" si="37"/>
        <v>-3</v>
      </c>
      <c r="F121" s="49">
        <f t="shared" si="36"/>
        <v>-3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5.8712018211000004E-4</v>
      </c>
      <c r="K121" s="5" t="str">
        <f t="shared" si="29"/>
        <v/>
      </c>
      <c r="L121" s="5" t="str">
        <f t="shared" si="30"/>
        <v/>
      </c>
      <c r="M121" s="24">
        <f t="shared" si="25"/>
        <v>-977681.65362078941</v>
      </c>
      <c r="N121" s="24">
        <f t="shared" si="26"/>
        <v>-1.0993092291833746E-4</v>
      </c>
      <c r="O121" s="24">
        <f t="shared" si="27"/>
        <v>118206.875</v>
      </c>
      <c r="P121" s="24">
        <f t="shared" si="28"/>
        <v>-2.067124431119409E-10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9.868808132231177E-6</v>
      </c>
      <c r="V121" s="24">
        <f t="shared" si="31"/>
        <v>5.330553518154018E-2</v>
      </c>
      <c r="W121" s="63">
        <f>B121+([1]User!D$6-25)*[1]User!C$6*[1]Calc!V$6</f>
        <v>2.3508315599999999E-2</v>
      </c>
      <c r="AH121" s="24"/>
    </row>
    <row r="122" spans="1:34">
      <c r="A122" s="5">
        <v>1.6502800000000001E-2</v>
      </c>
      <c r="B122" s="63">
        <v>2.32132E-2</v>
      </c>
      <c r="C122" s="24">
        <v>-1.87136E-5</v>
      </c>
      <c r="D122" s="61">
        <f t="shared" si="18"/>
        <v>-2.2095092116169944E-4</v>
      </c>
      <c r="E122" s="49">
        <f t="shared" si="37"/>
        <v>-3</v>
      </c>
      <c r="F122" s="49">
        <f t="shared" si="36"/>
        <v>-3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5.8665065210999998E-4</v>
      </c>
      <c r="K122" s="5" t="str">
        <f t="shared" si="29"/>
        <v/>
      </c>
      <c r="L122" s="5" t="str">
        <f t="shared" si="30"/>
        <v/>
      </c>
      <c r="M122" s="24">
        <f t="shared" si="25"/>
        <v>-594400.34904916992</v>
      </c>
      <c r="N122" s="24">
        <f t="shared" si="26"/>
        <v>-2.209509210474319E-4</v>
      </c>
      <c r="O122" s="24">
        <f t="shared" si="27"/>
        <v>118120.375</v>
      </c>
      <c r="P122" s="24">
        <f t="shared" si="28"/>
        <v>-1.0277151496972193E-10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9.8624859013790672E-6</v>
      </c>
      <c r="V122" s="24">
        <f t="shared" si="31"/>
        <v>5.3340387245758313E-2</v>
      </c>
      <c r="W122" s="63">
        <f>B122+([1]User!D$6-25)*[1]User!C$6*[1]Calc!V$6</f>
        <v>2.34895156E-2</v>
      </c>
      <c r="AH122" s="24"/>
    </row>
    <row r="123" spans="1:34">
      <c r="A123" s="5">
        <v>1.6648199999999998E-2</v>
      </c>
      <c r="B123" s="63">
        <v>2.32588E-2</v>
      </c>
      <c r="C123" s="24">
        <v>-7.9673999999999993E-6</v>
      </c>
      <c r="D123" s="61">
        <f t="shared" si="18"/>
        <v>-9.4070855915682932E-5</v>
      </c>
      <c r="E123" s="49">
        <f t="shared" si="37"/>
        <v>-3</v>
      </c>
      <c r="F123" s="49">
        <f t="shared" si="36"/>
        <v>-3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5.8778951211000004E-4</v>
      </c>
      <c r="K123" s="5" t="str">
        <f t="shared" si="29"/>
        <v/>
      </c>
      <c r="L123" s="5" t="str">
        <f t="shared" si="30"/>
        <v/>
      </c>
      <c r="M123" s="24">
        <f t="shared" si="25"/>
        <v>1444298.0802520167</v>
      </c>
      <c r="N123" s="24">
        <f t="shared" si="26"/>
        <v>-9.407085619333479E-5</v>
      </c>
      <c r="O123" s="24">
        <f t="shared" si="27"/>
        <v>118330.25</v>
      </c>
      <c r="P123" s="24">
        <f t="shared" si="28"/>
        <v>-2.4181567151093653E-10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9.8778214972289683E-6</v>
      </c>
      <c r="V123" s="24">
        <f t="shared" si="31"/>
        <v>5.3255925062401947E-2</v>
      </c>
      <c r="W123" s="63">
        <f>B123+([1]User!D$6-25)*[1]User!C$6*[1]Calc!V$6</f>
        <v>2.35351156E-2</v>
      </c>
      <c r="AH123" s="24"/>
    </row>
    <row r="124" spans="1:34">
      <c r="A124" s="5">
        <v>1.6793599999999999E-2</v>
      </c>
      <c r="B124" s="63">
        <v>2.3270900000000001E-2</v>
      </c>
      <c r="C124" s="24">
        <v>-1.0654E-5</v>
      </c>
      <c r="D124" s="61">
        <f t="shared" si="18"/>
        <v>-1.2579146257570676E-4</v>
      </c>
      <c r="E124" s="49">
        <f t="shared" si="37"/>
        <v>-3</v>
      </c>
      <c r="F124" s="49">
        <f t="shared" si="36"/>
        <v>-3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5.8809170961E-4</v>
      </c>
      <c r="K124" s="5" t="str">
        <f t="shared" si="29"/>
        <v/>
      </c>
      <c r="L124" s="5" t="str">
        <f t="shared" si="30"/>
        <v/>
      </c>
      <c r="M124" s="24">
        <f t="shared" si="25"/>
        <v>383426.29236011434</v>
      </c>
      <c r="N124" s="24">
        <f t="shared" si="26"/>
        <v>-1.2579146264941662E-4</v>
      </c>
      <c r="O124" s="24">
        <f t="shared" si="27"/>
        <v>118386</v>
      </c>
      <c r="P124" s="24">
        <f t="shared" si="28"/>
        <v>-1.8092264896727108E-10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9.8818912814177179E-6</v>
      </c>
      <c r="V124" s="24">
        <f t="shared" si="31"/>
        <v>5.3233554378059225E-2</v>
      </c>
      <c r="W124" s="63">
        <f>B124+([1]User!D$6-25)*[1]User!C$6*[1]Calc!V$6</f>
        <v>2.3547215600000001E-2</v>
      </c>
      <c r="AH124" s="24"/>
    </row>
    <row r="125" spans="1:34">
      <c r="A125" s="5">
        <v>1.6938999999999999E-2</v>
      </c>
      <c r="B125" s="63">
        <v>2.3237399999999998E-2</v>
      </c>
      <c r="C125" s="24">
        <v>-1.66987E-5</v>
      </c>
      <c r="D125" s="61">
        <f t="shared" si="18"/>
        <v>-1.9716105651520127E-4</v>
      </c>
      <c r="E125" s="49">
        <f t="shared" si="37"/>
        <v>-3</v>
      </c>
      <c r="F125" s="49">
        <f t="shared" si="36"/>
        <v>-3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5.8725504711E-4</v>
      </c>
      <c r="K125" s="5" t="str">
        <f t="shared" si="29"/>
        <v/>
      </c>
      <c r="L125" s="5" t="str">
        <f t="shared" si="30"/>
        <v/>
      </c>
      <c r="M125" s="24">
        <f t="shared" si="25"/>
        <v>-1060168.9252238912</v>
      </c>
      <c r="N125" s="24">
        <f t="shared" si="26"/>
        <v>-1.9716105631139441E-4</v>
      </c>
      <c r="O125" s="24">
        <f t="shared" si="27"/>
        <v>118231.75</v>
      </c>
      <c r="P125" s="24">
        <f t="shared" si="28"/>
        <v>-1.1528073568495303E-10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9.8706241801655196E-6</v>
      </c>
      <c r="V125" s="24">
        <f t="shared" si="31"/>
        <v>5.3295532252058131E-2</v>
      </c>
      <c r="W125" s="63">
        <f>B125+([1]User!D$6-25)*[1]User!C$6*[1]Calc!V$6</f>
        <v>2.3513715599999999E-2</v>
      </c>
      <c r="AH125" s="24"/>
    </row>
    <row r="126" spans="1:34">
      <c r="A126" s="5">
        <v>1.70844E-2</v>
      </c>
      <c r="B126" s="63">
        <v>2.32575E-2</v>
      </c>
      <c r="C126" s="24">
        <v>-7.9673999999999993E-6</v>
      </c>
      <c r="D126" s="61">
        <f t="shared" si="18"/>
        <v>-9.4070855915682932E-5</v>
      </c>
      <c r="E126" s="49">
        <f t="shared" si="37"/>
        <v>-3</v>
      </c>
      <c r="F126" s="49">
        <f t="shared" si="36"/>
        <v>-3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5.8775704461E-4</v>
      </c>
      <c r="K126" s="5" t="str">
        <f t="shared" si="29"/>
        <v/>
      </c>
      <c r="L126" s="5" t="str">
        <f t="shared" si="30"/>
        <v/>
      </c>
      <c r="M126" s="24">
        <f t="shared" si="25"/>
        <v>636599.17962290032</v>
      </c>
      <c r="N126" s="24">
        <f t="shared" si="26"/>
        <v>-9.4070856038062754E-5</v>
      </c>
      <c r="O126" s="24">
        <f t="shared" si="27"/>
        <v>118324.25</v>
      </c>
      <c r="P126" s="24">
        <f t="shared" si="28"/>
        <v>-2.4180341051426483E-10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9.8773842594277477E-6</v>
      </c>
      <c r="V126" s="24">
        <f t="shared" si="31"/>
        <v>5.3258329556595901E-2</v>
      </c>
      <c r="W126" s="63">
        <f>B126+([1]User!D$6-25)*[1]User!C$6*[1]Calc!V$6</f>
        <v>2.3533815600000001E-2</v>
      </c>
      <c r="AH126" s="24"/>
    </row>
    <row r="127" spans="1:34">
      <c r="A127" s="5">
        <v>1.72298E-2</v>
      </c>
      <c r="B127" s="63">
        <v>2.31903E-2</v>
      </c>
      <c r="C127" s="24">
        <v>-4.6092099999999997E-6</v>
      </c>
      <c r="D127" s="61">
        <f t="shared" si="18"/>
        <v>-5.4420806008876786E-5</v>
      </c>
      <c r="E127" s="49">
        <f t="shared" si="37"/>
        <v>-3</v>
      </c>
      <c r="F127" s="49">
        <f t="shared" si="36"/>
        <v>-3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5.8607872461000001E-4</v>
      </c>
      <c r="K127" s="5" t="str">
        <f t="shared" si="29"/>
        <v/>
      </c>
      <c r="L127" s="5" t="str">
        <f t="shared" si="30"/>
        <v/>
      </c>
      <c r="M127" s="24">
        <f t="shared" si="25"/>
        <v>-2122772.2264693589</v>
      </c>
      <c r="N127" s="24">
        <f t="shared" si="26"/>
        <v>-5.4420805600795055E-5</v>
      </c>
      <c r="O127" s="24">
        <f t="shared" si="27"/>
        <v>118015.125</v>
      </c>
      <c r="P127" s="24">
        <f t="shared" si="28"/>
        <v>-4.1688518535397344E-10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9.8547855290580205E-6</v>
      </c>
      <c r="V127" s="24">
        <f t="shared" si="31"/>
        <v>5.3382896889823492E-2</v>
      </c>
      <c r="W127" s="63">
        <f>B127+([1]User!D$6-25)*[1]User!C$6*[1]Calc!V$6</f>
        <v>2.3466615600000001E-2</v>
      </c>
      <c r="AH127" s="24"/>
    </row>
    <row r="128" spans="1:34">
      <c r="A128" s="5">
        <v>1.73752E-2</v>
      </c>
      <c r="B128" s="63">
        <v>2.3230600000000001E-2</v>
      </c>
      <c r="C128" s="24">
        <v>6.8086499999999996E-6</v>
      </c>
      <c r="D128" s="61">
        <f t="shared" si="18"/>
        <v>8.0389528971849605E-5</v>
      </c>
      <c r="E128" s="49">
        <f t="shared" si="37"/>
        <v>-4.0948005160015182</v>
      </c>
      <c r="F128" s="49">
        <f t="shared" si="36"/>
        <v>-4.0948005160015182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5.8708521711E-4</v>
      </c>
      <c r="K128" s="5" t="str">
        <f t="shared" si="29"/>
        <v/>
      </c>
      <c r="L128" s="5" t="str">
        <f t="shared" si="30"/>
        <v/>
      </c>
      <c r="M128" s="24">
        <f t="shared" si="25"/>
        <v>1275029.8959855924</v>
      </c>
      <c r="N128" s="24">
        <f t="shared" si="26"/>
        <v>8.0389528726737853E-5</v>
      </c>
      <c r="O128" s="24">
        <f t="shared" si="27"/>
        <v>118200.375</v>
      </c>
      <c r="P128" s="24">
        <f t="shared" si="28"/>
        <v>2.8265920263371679E-10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9.8683373114010713E-6</v>
      </c>
      <c r="V128" s="24">
        <f t="shared" si="31"/>
        <v>5.3308129099338207E-2</v>
      </c>
      <c r="W128" s="63">
        <f>B128+([1]User!D$6-25)*[1]User!C$6*[1]Calc!V$6</f>
        <v>2.3506915600000001E-2</v>
      </c>
      <c r="AH128" s="24"/>
    </row>
    <row r="129" spans="1:34">
      <c r="A129" s="5">
        <v>1.7520600000000001E-2</v>
      </c>
      <c r="B129" s="63">
        <v>2.3236E-2</v>
      </c>
      <c r="C129" s="24">
        <v>-6.6241200000000004E-6</v>
      </c>
      <c r="D129" s="61">
        <f t="shared" si="18"/>
        <v>-7.8210788725078913E-5</v>
      </c>
      <c r="E129" s="49">
        <f t="shared" si="37"/>
        <v>-3</v>
      </c>
      <c r="F129" s="49">
        <f t="shared" si="36"/>
        <v>-3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5.8722008211000007E-4</v>
      </c>
      <c r="K129" s="5" t="str">
        <f t="shared" si="29"/>
        <v/>
      </c>
      <c r="L129" s="5" t="str">
        <f t="shared" si="30"/>
        <v/>
      </c>
      <c r="M129" s="24">
        <f t="shared" si="25"/>
        <v>170883.58978137016</v>
      </c>
      <c r="N129" s="24">
        <f t="shared" si="26"/>
        <v>-7.8210788757929574E-5</v>
      </c>
      <c r="O129" s="24">
        <f t="shared" si="27"/>
        <v>118225.25</v>
      </c>
      <c r="P129" s="24">
        <f t="shared" si="28"/>
        <v>-2.9059446172246548E-10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9.8701533491513098E-6</v>
      </c>
      <c r="V129" s="24">
        <f t="shared" si="31"/>
        <v>5.3298125271433565E-2</v>
      </c>
      <c r="W129" s="63">
        <f>B129+([1]User!D$6-25)*[1]User!C$6*[1]Calc!V$6</f>
        <v>2.35123156E-2</v>
      </c>
      <c r="AH129" s="24"/>
    </row>
    <row r="130" spans="1:34">
      <c r="A130" s="5">
        <v>1.7666000000000001E-2</v>
      </c>
      <c r="B130" s="63">
        <v>2.3242700000000002E-2</v>
      </c>
      <c r="C130" s="24">
        <v>-1.9226500000000001E-6</v>
      </c>
      <c r="D130" s="61">
        <f t="shared" si="18"/>
        <v>-2.2700671627668726E-5</v>
      </c>
      <c r="E130" s="49">
        <f t="shared" si="37"/>
        <v>-3</v>
      </c>
      <c r="F130" s="49">
        <f t="shared" si="36"/>
        <v>-3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5.8738741461000007E-4</v>
      </c>
      <c r="K130" s="5" t="str">
        <f t="shared" si="29"/>
        <v/>
      </c>
      <c r="L130" s="5" t="str">
        <f t="shared" si="30"/>
        <v/>
      </c>
      <c r="M130" s="24">
        <f t="shared" si="25"/>
        <v>212077.52816117689</v>
      </c>
      <c r="N130" s="24">
        <f t="shared" si="26"/>
        <v>-2.2700671668438508E-5</v>
      </c>
      <c r="O130" s="24">
        <f t="shared" si="27"/>
        <v>118256</v>
      </c>
      <c r="P130" s="24">
        <f t="shared" si="28"/>
        <v>-1.0014476123015856E-9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9.8724066357821665E-6</v>
      </c>
      <c r="V130" s="24">
        <f t="shared" si="31"/>
        <v>5.3285717930589234E-2</v>
      </c>
      <c r="W130" s="63">
        <f>B130+([1]User!D$6-25)*[1]User!C$6*[1]Calc!V$6</f>
        <v>2.3519015600000002E-2</v>
      </c>
      <c r="AH130" s="24"/>
    </row>
    <row r="131" spans="1:34">
      <c r="A131" s="5">
        <v>1.7811400000000002E-2</v>
      </c>
      <c r="B131" s="63">
        <v>2.3242700000000002E-2</v>
      </c>
      <c r="C131" s="24">
        <v>4.7937299999999999E-6</v>
      </c>
      <c r="D131" s="61">
        <f t="shared" si="18"/>
        <v>5.6599428185943568E-5</v>
      </c>
      <c r="E131" s="49">
        <f t="shared" si="37"/>
        <v>-4.247187956390241</v>
      </c>
      <c r="F131" s="49">
        <f t="shared" si="36"/>
        <v>-4.247187956390241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5.8738741461000007E-4</v>
      </c>
      <c r="K131" s="5" t="str">
        <f t="shared" si="29"/>
        <v/>
      </c>
      <c r="L131" s="5" t="str">
        <f t="shared" si="30"/>
        <v/>
      </c>
      <c r="M131" s="24">
        <f t="shared" si="25"/>
        <v>0</v>
      </c>
      <c r="N131" s="24">
        <f t="shared" si="26"/>
        <v>5.6599428185943568E-5</v>
      </c>
      <c r="O131" s="24">
        <f t="shared" si="27"/>
        <v>118256</v>
      </c>
      <c r="P131" s="24">
        <f t="shared" si="28"/>
        <v>4.0165659210044556E-10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9.8724066357821665E-6</v>
      </c>
      <c r="V131" s="24">
        <f t="shared" si="31"/>
        <v>5.3285717930589234E-2</v>
      </c>
      <c r="W131" s="63">
        <f>B131+([1]User!D$6-25)*[1]User!C$6*[1]Calc!V$6</f>
        <v>2.3519015600000002E-2</v>
      </c>
      <c r="AH131" s="24"/>
    </row>
    <row r="132" spans="1:34">
      <c r="A132" s="5">
        <v>1.7956799999999998E-2</v>
      </c>
      <c r="B132" s="63">
        <v>2.32091E-2</v>
      </c>
      <c r="C132" s="24">
        <v>-1.87136E-5</v>
      </c>
      <c r="D132" s="61">
        <f t="shared" si="18"/>
        <v>-2.2095092116169944E-4</v>
      </c>
      <c r="E132" s="49">
        <f t="shared" si="37"/>
        <v>-3</v>
      </c>
      <c r="F132" s="49">
        <f t="shared" si="36"/>
        <v>-3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5.8654825461000007E-4</v>
      </c>
      <c r="K132" s="5" t="str">
        <f t="shared" si="29"/>
        <v/>
      </c>
      <c r="M132" s="24">
        <f t="shared" si="25"/>
        <v>-1062163.0293680637</v>
      </c>
      <c r="N132" s="24">
        <f>IF($X$76,D132-1.602E-19*$P$6*M132/$B$6,D132)</f>
        <v>-2.2095092095750923E-4</v>
      </c>
      <c r="O132" s="24">
        <f t="shared" si="27"/>
        <v>118101.5</v>
      </c>
      <c r="P132" s="24">
        <f>O132/(($B$6*D132)/(1.602E-19*$P$6)-M132)</f>
        <v>-1.0275509267674038E-10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9.8611071802114301E-6</v>
      </c>
      <c r="V132" s="24">
        <f t="shared" si="31"/>
        <v>5.3347993549404761E-2</v>
      </c>
      <c r="W132" s="63">
        <f>B132+([1]User!D$6-25)*[1]User!C$6*[1]Calc!V$6</f>
        <v>2.34854156E-2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-297305341.58589733</v>
      </c>
      <c r="N133" s="24">
        <f>IF($X$76,D133-1.602E-19*$P$6*M133/$B$6,D133)</f>
        <v>5.7153978866472894E-11</v>
      </c>
      <c r="O133" s="24">
        <f t="shared" si="27"/>
        <v>47857.25</v>
      </c>
      <c r="P133" s="24">
        <f>O133/(($B$6*D133)/(1.602E-19*$P$6)-M133)</f>
        <v>1.6097003082661771E-4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0.22529266477384879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-1.9531300000000001E-2</v>
      </c>
      <c r="D150" s="5" t="s">
        <v>104</v>
      </c>
      <c r="O150" s="66"/>
    </row>
    <row r="152" spans="1:15">
      <c r="A152" s="5" t="s">
        <v>105</v>
      </c>
      <c r="B152" s="5">
        <v>0.712835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-2.4405900000000001E-2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H508"/>
  <sheetViews>
    <sheetView workbookViewId="0">
      <selection sqref="A1:XFD1048576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0.711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0.52917824074074071</v>
      </c>
      <c r="K3" s="21"/>
      <c r="M3" s="23"/>
      <c r="Q3" s="24">
        <f>100*(SUM(V22:V132))</f>
        <v>163062.10324415978</v>
      </c>
      <c r="R3" s="24">
        <f>100*SUM(V114:V132)</f>
        <v>501.8634819850347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1.3686839503297559</v>
      </c>
      <c r="D6" s="36">
        <f>INTERCEPT(K$15:K$102,H$15:H$102)</f>
        <v>0.50735134810573013</v>
      </c>
      <c r="E6" s="36">
        <f>INDEX(W9:W133,MATCH(O6,J9:J133,0))</f>
        <v>0.42173231560000002</v>
      </c>
      <c r="F6" s="36">
        <f>INDEX(I9:I133,MATCH(O6,J9:J133,0))</f>
        <v>2.1847632450772918E-2</v>
      </c>
      <c r="G6" s="37">
        <f>E6*F6/B6/D6</f>
        <v>0.72642776318568347</v>
      </c>
      <c r="H6" s="38">
        <f>1000*MAX(J20:J110)</f>
        <v>9.2138526238421647</v>
      </c>
      <c r="I6" s="35">
        <f>-SLOPE(K20:K129,I20:I129)</f>
        <v>1.4826277316577889</v>
      </c>
      <c r="J6" s="39">
        <f>AVERAGE(L20:L131)/(0.025*$B$6)</f>
        <v>362.89330495999991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2.8865106853365967</v>
      </c>
      <c r="O6" s="42">
        <f>MAX(J16:J132)</f>
        <v>9.2138526238421652E-3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0.50742799783384174</v>
      </c>
      <c r="T6" s="44">
        <f>(LOG(0.1)-INTERCEPT(T25:T120,R25:R120))/SLOPE(T25:T120,R25:R120)</f>
        <v>0.40573308487399479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108532.23302186934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1.3686839503297559</v>
      </c>
      <c r="T7" s="49">
        <f>SLOPE(R25:R120, T25:T120)/0.06</f>
        <v>2.8865106853365967</v>
      </c>
      <c r="X7" s="47"/>
      <c r="Y7" s="5">
        <f>1/Y6</f>
        <v>9.2138526238421648E-6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0.60894400000000004</v>
      </c>
      <c r="C9" s="60">
        <v>0.57034399999999996</v>
      </c>
      <c r="D9" s="61">
        <f t="shared" ref="D9:D72" si="0">C9/$A$6</f>
        <v>6.7340347222901151</v>
      </c>
      <c r="E9" s="49">
        <f t="shared" ref="E9:E72" si="1">IF(D9&gt;0,LOG10(D9),-3)</f>
        <v>0.82827535138383679</v>
      </c>
      <c r="F9" s="49">
        <f t="shared" ref="F9:F72" si="2">IF($D9&gt;0,LOG10(D9),-3)</f>
        <v>0.82827535138383679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0.63843399999999995</v>
      </c>
      <c r="C10" s="60">
        <v>0.69769000000000003</v>
      </c>
      <c r="D10" s="61">
        <f t="shared" si="0"/>
        <v>8.2376051740609029</v>
      </c>
      <c r="E10" s="49">
        <f t="shared" si="1"/>
        <v>0.91580097251529236</v>
      </c>
      <c r="F10" s="49">
        <f t="shared" si="2"/>
        <v>0.91580097251529236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1507500619730396</v>
      </c>
      <c r="P10" s="24" t="e">
        <f>O10/(($B$6*D10)/(1.602E-19*$P$6)-M10)</f>
        <v>#DIV/0!</v>
      </c>
      <c r="W10" s="63">
        <f>B10+([1]User!D$6-25)*[1]User!C$6*[1]Calc!V$6</f>
        <v>0.63871031559999991</v>
      </c>
      <c r="AH10" s="24"/>
    </row>
    <row r="11" spans="1:34">
      <c r="A11" s="24">
        <v>3.634E-4</v>
      </c>
      <c r="B11" s="59">
        <v>0.64221399999999995</v>
      </c>
      <c r="C11" s="64">
        <v>0.71262599999999998</v>
      </c>
      <c r="D11" s="61">
        <f t="shared" si="0"/>
        <v>8.4139540838629241</v>
      </c>
      <c r="E11" s="49">
        <f t="shared" si="1"/>
        <v>0.92500013768105205</v>
      </c>
      <c r="F11" s="49">
        <f t="shared" si="2"/>
        <v>0.92500013768105205</v>
      </c>
      <c r="G11" s="49">
        <f t="shared" si="3"/>
        <v>8.2005711498785097</v>
      </c>
      <c r="H11" s="5" t="str">
        <f t="shared" si="6"/>
        <v/>
      </c>
      <c r="I11" s="24">
        <f t="shared" si="4"/>
        <v>-0.18001427874696277</v>
      </c>
      <c r="J11" s="24">
        <f t="shared" si="5"/>
        <v>-0.11565743076464247</v>
      </c>
      <c r="M11" s="24">
        <f t="shared" ref="M11:M74" si="7">2.88E+21*(EXP(38.921*W11)/SQRT($X$21^2+296000000000000000000*EXP(38.921*W11)))*SLOPE(W10:W11,A10:A11)</f>
        <v>1.1099819703725229E+18</v>
      </c>
      <c r="N11" s="24">
        <f t="shared" ref="N11:N74" si="8">IF($X$76,D11-1.602E-19*$P$6*M11/$B$6,D11)</f>
        <v>8.2005711498785097</v>
      </c>
      <c r="O11" s="24">
        <f t="shared" ref="O11:O74" si="9">(SQRT($X$21^2+296000000000000000000*EXP(38.921*W11))-$X$21)/2</f>
        <v>1662504741660444.5</v>
      </c>
      <c r="P11" s="24">
        <f t="shared" ref="P11:P74" si="10">O11/(($B$6*D11)/(1.602E-19*$P$6)-M11)</f>
        <v>3.8972884412025208E-5</v>
      </c>
      <c r="W11" s="63">
        <f>B11+([1]User!D$6-25)*[1]User!C$6*[1]Calc!V$6</f>
        <v>0.64249031559999992</v>
      </c>
      <c r="X11" s="5" t="s">
        <v>62</v>
      </c>
      <c r="AH11" s="24"/>
    </row>
    <row r="12" spans="1:34">
      <c r="A12" s="24">
        <v>5.0880000000000001E-4</v>
      </c>
      <c r="B12" s="59">
        <v>0.64017999999999997</v>
      </c>
      <c r="C12" s="64">
        <v>0.71133999999999997</v>
      </c>
      <c r="D12" s="61">
        <f t="shared" si="0"/>
        <v>8.398770319936478</v>
      </c>
      <c r="E12" s="49">
        <f t="shared" si="1"/>
        <v>0.92421570482862747</v>
      </c>
      <c r="F12" s="49">
        <f t="shared" si="2"/>
        <v>0.92421570482862747</v>
      </c>
      <c r="G12" s="49">
        <f t="shared" si="3"/>
        <v>8.5086726369841337</v>
      </c>
      <c r="H12" s="5" t="str">
        <f t="shared" si="6"/>
        <v/>
      </c>
      <c r="I12" s="24">
        <f>B$6-G12*B$6</f>
        <v>-0.18771681592460335</v>
      </c>
      <c r="J12" s="24">
        <f t="shared" si="5"/>
        <v>-0.12022442030323485</v>
      </c>
      <c r="M12" s="24">
        <f t="shared" si="7"/>
        <v>-5.71693284684016E+17</v>
      </c>
      <c r="N12" s="24">
        <f t="shared" si="8"/>
        <v>8.5086726369841337</v>
      </c>
      <c r="O12" s="24">
        <f t="shared" si="9"/>
        <v>1577527597848782</v>
      </c>
      <c r="P12" s="24">
        <f t="shared" si="10"/>
        <v>3.5641740885913383E-5</v>
      </c>
      <c r="W12" s="63">
        <f>B12+([1]User!D$6-25)*[1]User!C$6*[1]Calc!V$6</f>
        <v>0.64045631559999994</v>
      </c>
      <c r="X12" s="62">
        <f>MAX(B9:B133)</f>
        <v>0.64221399999999995</v>
      </c>
      <c r="AH12" s="24"/>
    </row>
    <row r="13" spans="1:34">
      <c r="A13" s="24">
        <v>6.5419999999999996E-4</v>
      </c>
      <c r="B13" s="59">
        <v>0.63747500000000001</v>
      </c>
      <c r="C13" s="64">
        <v>0.70644700000000005</v>
      </c>
      <c r="D13" s="61">
        <f t="shared" si="0"/>
        <v>8.3409988137995423</v>
      </c>
      <c r="E13" s="49">
        <f t="shared" si="1"/>
        <v>0.92121805943252977</v>
      </c>
      <c r="F13" s="49">
        <f t="shared" si="2"/>
        <v>0.92121805943252977</v>
      </c>
      <c r="G13" s="49">
        <f t="shared" si="3"/>
        <v>8.4788250307492739</v>
      </c>
      <c r="H13" s="5" t="str">
        <f t="shared" si="6"/>
        <v/>
      </c>
      <c r="I13" s="24">
        <f t="shared" si="4"/>
        <v>-0.18697062576873186</v>
      </c>
      <c r="J13" s="24">
        <f t="shared" si="5"/>
        <v>-0.119240762562564</v>
      </c>
      <c r="M13" s="24">
        <f t="shared" si="7"/>
        <v>-7.1694869407892442E+17</v>
      </c>
      <c r="N13" s="24">
        <f t="shared" si="8"/>
        <v>8.4788250307492739</v>
      </c>
      <c r="O13" s="24">
        <f t="shared" si="9"/>
        <v>1470152362899692.5</v>
      </c>
      <c r="P13" s="24">
        <f t="shared" si="10"/>
        <v>3.3332695181098876E-5</v>
      </c>
      <c r="W13" s="63">
        <f>B13+([1]User!D$6-25)*[1]User!C$6*[1]Calc!V$6</f>
        <v>0.63775131559999998</v>
      </c>
      <c r="AH13" s="24"/>
    </row>
    <row r="14" spans="1:34">
      <c r="A14" s="24">
        <v>7.9960000000000003E-4</v>
      </c>
      <c r="B14" s="59">
        <v>0.63471999999999995</v>
      </c>
      <c r="C14" s="64">
        <v>0.70081199999999999</v>
      </c>
      <c r="D14" s="61">
        <f t="shared" si="0"/>
        <v>8.2744665356303919</v>
      </c>
      <c r="E14" s="49">
        <f t="shared" si="1"/>
        <v>0.91774000388579735</v>
      </c>
      <c r="F14" s="49">
        <f t="shared" si="2"/>
        <v>0.91774000388579735</v>
      </c>
      <c r="G14" s="49">
        <f t="shared" si="3"/>
        <v>8.4066147507602231</v>
      </c>
      <c r="H14" s="5" t="str">
        <f t="shared" si="6"/>
        <v/>
      </c>
      <c r="I14" s="24">
        <f>B$6-G14*B$6</f>
        <v>-0.18516536876900561</v>
      </c>
      <c r="J14" s="24">
        <f t="shared" si="5"/>
        <v>-0.11757932694503385</v>
      </c>
      <c r="M14" s="24">
        <f t="shared" si="7"/>
        <v>-6.8741268794127334E+17</v>
      </c>
      <c r="N14" s="24">
        <f t="shared" si="8"/>
        <v>8.4066147507602231</v>
      </c>
      <c r="O14" s="24">
        <f t="shared" si="9"/>
        <v>1367112199483364.5</v>
      </c>
      <c r="P14" s="24">
        <f t="shared" si="10"/>
        <v>3.1262720728925441E-5</v>
      </c>
      <c r="W14" s="63">
        <f>B14+([1]User!D$6-25)*[1]User!C$6*[1]Calc!V$6</f>
        <v>0.63499631559999992</v>
      </c>
      <c r="X14" s="9" t="s">
        <v>63</v>
      </c>
      <c r="AH14" s="24"/>
    </row>
    <row r="15" spans="1:34">
      <c r="A15" s="24">
        <v>9.4499999999999998E-4</v>
      </c>
      <c r="B15" s="59">
        <v>0.63190400000000002</v>
      </c>
      <c r="C15" s="64">
        <v>0.69470600000000005</v>
      </c>
      <c r="D15" s="61">
        <f t="shared" si="0"/>
        <v>8.2023731744057571</v>
      </c>
      <c r="E15" s="49">
        <f t="shared" si="1"/>
        <v>0.91393952402223477</v>
      </c>
      <c r="F15" s="49">
        <f t="shared" si="2"/>
        <v>0.91393952402223477</v>
      </c>
      <c r="G15" s="49">
        <f>IF(N15&lt;0.001, 0.001, N15)</f>
        <v>8.3292757308919114</v>
      </c>
      <c r="H15" s="5" t="str">
        <f t="shared" si="6"/>
        <v/>
      </c>
      <c r="I15" s="24">
        <f t="shared" si="4"/>
        <v>-0.1832318932722978</v>
      </c>
      <c r="J15" s="24">
        <f t="shared" si="5"/>
        <v>-0.11583559611686674</v>
      </c>
      <c r="K15" s="5" t="str">
        <f t="shared" ref="K15:K78" si="11">IF(G15&gt;0.85,IF(G15&lt;1.1,W15,""),"")</f>
        <v/>
      </c>
      <c r="M15" s="24">
        <f t="shared" si="7"/>
        <v>-6.6012565795960115E+17</v>
      </c>
      <c r="N15" s="24">
        <f t="shared" si="8"/>
        <v>8.3292757308919114</v>
      </c>
      <c r="O15" s="24">
        <f t="shared" si="9"/>
        <v>1268060560265979</v>
      </c>
      <c r="P15" s="24">
        <f t="shared" si="10"/>
        <v>2.9266885859165612E-5</v>
      </c>
      <c r="W15" s="63">
        <f>B15+([1]User!D$6-25)*[1]User!C$6*[1]Calc!V$6</f>
        <v>0.63218031559999999</v>
      </c>
      <c r="X15" s="9">
        <f>AVERAGE(B9:B133)</f>
        <v>0.3657663639999999</v>
      </c>
      <c r="AH15" s="24"/>
    </row>
    <row r="16" spans="1:34">
      <c r="A16" s="24">
        <v>1.0904E-3</v>
      </c>
      <c r="B16" s="59">
        <v>0.62894099999999997</v>
      </c>
      <c r="C16" s="64">
        <v>0.68806999999999996</v>
      </c>
      <c r="D16" s="61">
        <f t="shared" si="0"/>
        <v>8.1240221188724</v>
      </c>
      <c r="E16" s="49">
        <f t="shared" si="1"/>
        <v>0.90977109716644122</v>
      </c>
      <c r="F16" s="49">
        <f t="shared" si="2"/>
        <v>0.90977109716644122</v>
      </c>
      <c r="G16" s="49">
        <f t="shared" si="3"/>
        <v>8.2489623003011587</v>
      </c>
      <c r="H16" s="5" t="str">
        <f t="shared" si="6"/>
        <v/>
      </c>
      <c r="I16" s="24">
        <f t="shared" si="4"/>
        <v>-0.18122405750752899</v>
      </c>
      <c r="J16" s="24">
        <f t="shared" si="5"/>
        <v>-0.1140293149870274</v>
      </c>
      <c r="K16" s="5" t="str">
        <f t="shared" si="11"/>
        <v/>
      </c>
      <c r="M16" s="24">
        <f t="shared" si="7"/>
        <v>-6.4991771446504102E+17</v>
      </c>
      <c r="N16" s="24">
        <f t="shared" si="8"/>
        <v>8.2489623003011587</v>
      </c>
      <c r="O16" s="24">
        <f t="shared" si="9"/>
        <v>1170338929841408.5</v>
      </c>
      <c r="P16" s="24">
        <f t="shared" si="10"/>
        <v>2.7274455583885796E-5</v>
      </c>
      <c r="W16" s="63">
        <f>B16+([1]User!D$6-25)*[1]User!C$6*[1]Calc!V$6</f>
        <v>0.62921731559999994</v>
      </c>
      <c r="AH16" s="24"/>
    </row>
    <row r="17" spans="1:34">
      <c r="A17" s="24">
        <v>1.2358E-3</v>
      </c>
      <c r="B17" s="59">
        <v>0.62599700000000003</v>
      </c>
      <c r="C17" s="64">
        <v>0.680975</v>
      </c>
      <c r="D17" s="61">
        <f t="shared" si="0"/>
        <v>8.0402516639282808</v>
      </c>
      <c r="E17" s="49">
        <f>IF(D17&gt;0,LOG10(D17),-3)</f>
        <v>0.9052696425973088</v>
      </c>
      <c r="F17" s="49">
        <f t="shared" si="2"/>
        <v>0.9052696425973088</v>
      </c>
      <c r="G17" s="49">
        <f t="shared" si="3"/>
        <v>8.1563540436892055</v>
      </c>
      <c r="H17" s="5" t="str">
        <f t="shared" si="6"/>
        <v/>
      </c>
      <c r="I17" s="24">
        <f t="shared" si="4"/>
        <v>-0.17890885109223015</v>
      </c>
      <c r="J17" s="24">
        <f t="shared" si="5"/>
        <v>-0.11204583936371766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-6.0394496338391501E+17</v>
      </c>
      <c r="N17" s="24">
        <f t="shared" si="8"/>
        <v>8.1563540436892055</v>
      </c>
      <c r="O17" s="24">
        <f t="shared" si="9"/>
        <v>1079508187186420.9</v>
      </c>
      <c r="P17" s="24">
        <f t="shared" si="10"/>
        <v>2.544331116490523E-5</v>
      </c>
      <c r="W17" s="63">
        <f>B17+([1]User!D$6-25)*[1]User!C$6*[1]Calc!V$6</f>
        <v>0.62627331559999999</v>
      </c>
      <c r="AH17" s="24"/>
    </row>
    <row r="18" spans="1:34">
      <c r="A18" s="24">
        <v>1.3812E-3</v>
      </c>
      <c r="B18" s="59">
        <v>0.62300900000000003</v>
      </c>
      <c r="C18" s="64">
        <v>0.67325500000000005</v>
      </c>
      <c r="D18" s="61">
        <f t="shared" si="0"/>
        <v>7.9491018524880284</v>
      </c>
      <c r="E18" s="49">
        <f t="shared" si="1"/>
        <v>0.90031806166986705</v>
      </c>
      <c r="F18" s="49">
        <f t="shared" si="2"/>
        <v>0.90031806166986705</v>
      </c>
      <c r="G18" s="49">
        <f t="shared" si="3"/>
        <v>8.0590932384734746</v>
      </c>
      <c r="H18" s="5" t="str">
        <f t="shared" si="6"/>
        <v/>
      </c>
      <c r="I18" s="24">
        <f t="shared" si="4"/>
        <v>-0.17647733096183688</v>
      </c>
      <c r="J18" s="24">
        <f t="shared" si="5"/>
        <v>-0.10999572892479414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-5.7215660624971686E+17</v>
      </c>
      <c r="N18" s="24">
        <f t="shared" si="8"/>
        <v>8.0590932384734746</v>
      </c>
      <c r="O18" s="24">
        <f t="shared" si="9"/>
        <v>993371539802941.12</v>
      </c>
      <c r="P18" s="24">
        <f t="shared" si="10"/>
        <v>2.3695686246693612E-5</v>
      </c>
      <c r="U18" s="24">
        <f>(K$6*EXP(W18/0.02585)+L$6*EXP(W18/(2*0.02585))+W18/M$6)/B$6</f>
        <v>2.7643116165090222</v>
      </c>
      <c r="V18" s="24">
        <f t="shared" ref="V18:V81" si="13">((U18)-G18)*((U18)-G18)*U$22/U18</f>
        <v>17.941711262531491</v>
      </c>
      <c r="W18" s="63">
        <f>B18+([1]User!D$6-25)*[1]User!C$6*[1]Calc!V$6</f>
        <v>0.6232853156</v>
      </c>
      <c r="AH18" s="24"/>
    </row>
    <row r="19" spans="1:34" ht="15">
      <c r="A19" s="5">
        <v>1.5265999999999999E-3</v>
      </c>
      <c r="B19" s="59">
        <v>0.61992100000000006</v>
      </c>
      <c r="C19" s="64">
        <v>0.66484600000000005</v>
      </c>
      <c r="D19" s="61">
        <f t="shared" si="0"/>
        <v>7.849817038446437</v>
      </c>
      <c r="E19" s="49">
        <f t="shared" si="1"/>
        <v>0.89485953443708532</v>
      </c>
      <c r="F19" s="49">
        <f t="shared" si="2"/>
        <v>0.89485953443708532</v>
      </c>
      <c r="G19" s="49">
        <f t="shared" si="3"/>
        <v>7.9555586478314568</v>
      </c>
      <c r="H19" s="5" t="str">
        <f t="shared" si="6"/>
        <v/>
      </c>
      <c r="I19" s="24">
        <f t="shared" si="4"/>
        <v>-0.17388896619578645</v>
      </c>
      <c r="J19" s="24">
        <f t="shared" si="5"/>
        <v>-0.1078454700470859</v>
      </c>
      <c r="K19" s="5" t="str">
        <f t="shared" si="11"/>
        <v/>
      </c>
      <c r="L19" s="5" t="str">
        <f t="shared" si="12"/>
        <v/>
      </c>
      <c r="M19" s="24">
        <f t="shared" si="7"/>
        <v>-5.5004998639731398E+17</v>
      </c>
      <c r="N19" s="24">
        <f t="shared" si="8"/>
        <v>7.9555586478314568</v>
      </c>
      <c r="O19" s="24">
        <f t="shared" si="9"/>
        <v>910418650948649.37</v>
      </c>
      <c r="P19" s="24">
        <f t="shared" si="10"/>
        <v>2.1999571520483399E-5</v>
      </c>
      <c r="U19" s="24">
        <f t="shared" ref="U19:U82" si="14">(K$6*EXP(W19/0.02585)+L$6*EXP(W19/(2*0.02585))+W19/M$6)/B$6</f>
        <v>2.4745441620201349</v>
      </c>
      <c r="V19" s="24">
        <f t="shared" si="13"/>
        <v>21.477387230760566</v>
      </c>
      <c r="W19" s="63">
        <f>B19+([1]User!D$6-25)*[1]User!C$6*[1]Calc!V$6</f>
        <v>0.62019731560000002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0.61683600000000005</v>
      </c>
      <c r="C20" s="64">
        <v>0.65551300000000001</v>
      </c>
      <c r="D20" s="61">
        <f t="shared" si="0"/>
        <v>7.7396225837609594</v>
      </c>
      <c r="E20" s="49">
        <f t="shared" si="1"/>
        <v>0.88871978319111056</v>
      </c>
      <c r="F20" s="49">
        <f t="shared" si="2"/>
        <v>0.88871978319111056</v>
      </c>
      <c r="G20" s="49">
        <f t="shared" si="3"/>
        <v>7.8377791120944593</v>
      </c>
      <c r="H20" s="5" t="str">
        <f t="shared" si="6"/>
        <v/>
      </c>
      <c r="I20" s="24">
        <f t="shared" si="4"/>
        <v>-0.17094447780236149</v>
      </c>
      <c r="J20" s="24">
        <f t="shared" si="5"/>
        <v>-0.1054919425356481</v>
      </c>
      <c r="K20" s="5" t="str">
        <f t="shared" si="11"/>
        <v/>
      </c>
      <c r="L20" s="5" t="str">
        <f t="shared" si="12"/>
        <v/>
      </c>
      <c r="M20" s="24">
        <f t="shared" si="7"/>
        <v>-5.1059367630826106E+17</v>
      </c>
      <c r="N20" s="24">
        <f t="shared" si="8"/>
        <v>7.8377791120944593</v>
      </c>
      <c r="O20" s="24">
        <f t="shared" si="9"/>
        <v>833371195743516.87</v>
      </c>
      <c r="P20" s="24">
        <f t="shared" si="10"/>
        <v>2.0440392154267037E-5</v>
      </c>
      <c r="U20" s="24">
        <f t="shared" si="14"/>
        <v>2.2163960612741742</v>
      </c>
      <c r="V20" s="24">
        <f t="shared" si="13"/>
        <v>25.222826154850065</v>
      </c>
      <c r="W20" s="63">
        <f>B20+([1]User!D$6-25)*[1]User!C$6*[1]Calc!V$6</f>
        <v>0.61711231560000002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0.61364099999999999</v>
      </c>
      <c r="C21" s="64">
        <v>0.64513100000000001</v>
      </c>
      <c r="D21" s="61">
        <f t="shared" si="0"/>
        <v>7.6170426171323706</v>
      </c>
      <c r="E21" s="49">
        <f t="shared" si="1"/>
        <v>0.88178638546520371</v>
      </c>
      <c r="F21" s="49">
        <f t="shared" si="2"/>
        <v>0.88178638546520371</v>
      </c>
      <c r="G21" s="49">
        <f t="shared" si="3"/>
        <v>7.7111232924063273</v>
      </c>
      <c r="H21" s="5" t="str">
        <f t="shared" si="6"/>
        <v/>
      </c>
      <c r="I21" s="24">
        <f t="shared" si="4"/>
        <v>-0.1677780823101582</v>
      </c>
      <c r="J21" s="24">
        <f t="shared" si="5"/>
        <v>-0.10300186990836817</v>
      </c>
      <c r="K21" s="5" t="str">
        <f t="shared" si="11"/>
        <v/>
      </c>
      <c r="L21" s="5" t="str">
        <f t="shared" si="12"/>
        <v/>
      </c>
      <c r="M21" s="24">
        <f t="shared" si="7"/>
        <v>-4.893917773301961E+17</v>
      </c>
      <c r="N21" s="24">
        <f t="shared" si="8"/>
        <v>7.7111232924063273</v>
      </c>
      <c r="O21" s="24">
        <f t="shared" si="9"/>
        <v>759372872204306.12</v>
      </c>
      <c r="P21" s="24">
        <f t="shared" si="10"/>
        <v>1.8931332753596889E-5</v>
      </c>
      <c r="Q21" s="5" t="str">
        <f>IF(G21&gt;0.85,IF(G21&lt;1.15,W21,""),"")</f>
        <v/>
      </c>
      <c r="U21" s="24">
        <f t="shared" si="14"/>
        <v>1.978381985476181</v>
      </c>
      <c r="V21" s="24">
        <f t="shared" si="13"/>
        <v>29.387950291702619</v>
      </c>
      <c r="W21" s="63">
        <f>B21+([1]User!D$6-25)*[1]User!C$6*[1]Calc!V$6</f>
        <v>0.61391731559999996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0.61048199999999997</v>
      </c>
      <c r="C22" s="64">
        <v>0.63342699999999996</v>
      </c>
      <c r="D22" s="61">
        <f t="shared" si="0"/>
        <v>7.4788538356431573</v>
      </c>
      <c r="E22" s="49">
        <f t="shared" si="1"/>
        <v>0.87383504559221181</v>
      </c>
      <c r="F22" s="49">
        <f t="shared" si="2"/>
        <v>0.87383504559221181</v>
      </c>
      <c r="G22" s="49">
        <f t="shared" si="3"/>
        <v>7.5648924113383789</v>
      </c>
      <c r="H22" s="5" t="str">
        <f t="shared" si="6"/>
        <v/>
      </c>
      <c r="I22" s="24">
        <f t="shared" si="4"/>
        <v>-0.1641223102834595</v>
      </c>
      <c r="J22" s="24">
        <f t="shared" si="5"/>
        <v>-0.10023906578110627</v>
      </c>
      <c r="K22" s="5" t="str">
        <f t="shared" si="11"/>
        <v/>
      </c>
      <c r="L22" s="5" t="str">
        <f t="shared" si="12"/>
        <v/>
      </c>
      <c r="M22" s="24">
        <f t="shared" si="7"/>
        <v>-4.4755813407834771E+17</v>
      </c>
      <c r="N22" s="24">
        <f t="shared" si="8"/>
        <v>7.5648924113383789</v>
      </c>
      <c r="O22" s="24">
        <f t="shared" si="9"/>
        <v>691679830555788.62</v>
      </c>
      <c r="P22" s="24">
        <f t="shared" si="10"/>
        <v>1.7577055084980385E-5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1.7691096706271343</v>
      </c>
      <c r="V22" s="24">
        <f t="shared" si="13"/>
        <v>33.591097577526341</v>
      </c>
      <c r="W22" s="63">
        <f>B22+([1]User!D$6-25)*[1]User!C$6*[1]Calc!V$6</f>
        <v>0.61075831559999993</v>
      </c>
      <c r="AH22" s="24"/>
    </row>
    <row r="23" spans="1:34">
      <c r="A23" s="5">
        <v>2.1082000000000002E-3</v>
      </c>
      <c r="B23" s="59">
        <v>0.60724599999999995</v>
      </c>
      <c r="C23" s="64">
        <v>0.61993200000000004</v>
      </c>
      <c r="D23" s="61">
        <f t="shared" si="0"/>
        <v>7.3195187701786226</v>
      </c>
      <c r="E23" s="49">
        <f t="shared" si="1"/>
        <v>0.86448252882804777</v>
      </c>
      <c r="F23" s="49">
        <f t="shared" si="2"/>
        <v>0.86448252882804777</v>
      </c>
      <c r="G23" s="49">
        <f t="shared" si="3"/>
        <v>7.4007553761752316</v>
      </c>
      <c r="H23" s="5" t="str">
        <f t="shared" si="6"/>
        <v/>
      </c>
      <c r="I23" s="24">
        <f t="shared" si="4"/>
        <v>-0.16001888440438081</v>
      </c>
      <c r="J23" s="24">
        <f t="shared" si="5"/>
        <v>-9.7215043193078138E-2</v>
      </c>
      <c r="K23" s="5" t="str">
        <f t="shared" si="11"/>
        <v/>
      </c>
      <c r="L23" s="5" t="str">
        <f t="shared" si="12"/>
        <v/>
      </c>
      <c r="M23" s="24">
        <f t="shared" si="7"/>
        <v>-4.225790990252233E+17</v>
      </c>
      <c r="N23" s="24">
        <f t="shared" si="8"/>
        <v>7.4007553761752316</v>
      </c>
      <c r="O23" s="24">
        <f t="shared" si="9"/>
        <v>627650990512005.12</v>
      </c>
      <c r="P23" s="24">
        <f t="shared" si="10"/>
        <v>1.630369067520587E-5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1.5785504692603969</v>
      </c>
      <c r="V23" s="24">
        <f t="shared" si="13"/>
        <v>37.990171731382979</v>
      </c>
      <c r="W23" s="63">
        <f>B23+([1]User!D$6-25)*[1]User!C$6*[1]Calc!V$6</f>
        <v>0.60752231559999992</v>
      </c>
      <c r="AH23" s="24"/>
    </row>
    <row r="24" spans="1:34">
      <c r="A24" s="5">
        <v>2.2536000000000001E-3</v>
      </c>
      <c r="B24" s="59">
        <v>0.60394099999999995</v>
      </c>
      <c r="C24" s="64">
        <v>0.60403600000000002</v>
      </c>
      <c r="D24" s="61">
        <f t="shared" si="0"/>
        <v>7.1318351687985366</v>
      </c>
      <c r="E24" s="49">
        <f t="shared" si="1"/>
        <v>0.85320129719141635</v>
      </c>
      <c r="F24" s="49">
        <f t="shared" si="2"/>
        <v>0.85320129719141635</v>
      </c>
      <c r="G24" s="49">
        <f t="shared" si="3"/>
        <v>7.2080434846297896</v>
      </c>
      <c r="H24" s="5" t="str">
        <f t="shared" si="6"/>
        <v/>
      </c>
      <c r="I24" s="24">
        <f t="shared" si="4"/>
        <v>-0.15520108711574476</v>
      </c>
      <c r="J24" s="24">
        <f t="shared" si="5"/>
        <v>-9.3775184235277032E-2</v>
      </c>
      <c r="K24" s="5" t="str">
        <f t="shared" si="11"/>
        <v/>
      </c>
      <c r="L24" s="5" t="str">
        <f t="shared" si="12"/>
        <v/>
      </c>
      <c r="M24" s="24">
        <f t="shared" si="7"/>
        <v>-3.9642278314218061E+17</v>
      </c>
      <c r="N24" s="24">
        <f t="shared" si="8"/>
        <v>7.2080434846297896</v>
      </c>
      <c r="O24" s="24">
        <f t="shared" si="9"/>
        <v>567478440592079.12</v>
      </c>
      <c r="P24" s="24">
        <f t="shared" si="10"/>
        <v>1.5134766549625541E-5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1.4059525684922816</v>
      </c>
      <c r="V24" s="24">
        <f t="shared" si="13"/>
        <v>42.359726412190277</v>
      </c>
      <c r="W24" s="63">
        <f>B24+([1]User!D$6-25)*[1]User!C$6*[1]Calc!V$6</f>
        <v>0.60421731559999992</v>
      </c>
      <c r="X24" s="69"/>
      <c r="AH24" s="24"/>
    </row>
    <row r="25" spans="1:34">
      <c r="A25" s="5">
        <v>2.3990000000000001E-3</v>
      </c>
      <c r="B25" s="59">
        <v>0.60068100000000002</v>
      </c>
      <c r="C25" s="64">
        <v>0.584735</v>
      </c>
      <c r="D25" s="61">
        <f t="shared" si="0"/>
        <v>6.9039488332275099</v>
      </c>
      <c r="E25" s="49">
        <f t="shared" si="1"/>
        <v>0.8390975640615429</v>
      </c>
      <c r="F25" s="49">
        <f t="shared" si="2"/>
        <v>0.8390975640615429</v>
      </c>
      <c r="G25" s="49">
        <f t="shared" si="3"/>
        <v>6.9729496696890427</v>
      </c>
      <c r="H25" s="5" t="str">
        <f t="shared" si="6"/>
        <v/>
      </c>
      <c r="I25" s="24">
        <f t="shared" si="4"/>
        <v>-0.1493237417422261</v>
      </c>
      <c r="J25" s="24">
        <f t="shared" si="5"/>
        <v>-8.9737194992755856E-2</v>
      </c>
      <c r="K25" s="5" t="str">
        <f t="shared" si="11"/>
        <v/>
      </c>
      <c r="L25" s="5" t="str">
        <f t="shared" si="12"/>
        <v/>
      </c>
      <c r="M25" s="24">
        <f t="shared" si="7"/>
        <v>-3.5893069320397856E+17</v>
      </c>
      <c r="N25" s="24">
        <f t="shared" si="8"/>
        <v>6.9729496696890427</v>
      </c>
      <c r="O25" s="24">
        <f t="shared" si="9"/>
        <v>512978721534930.37</v>
      </c>
      <c r="P25" s="24">
        <f t="shared" si="10"/>
        <v>1.4142512724069715E-5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1.2549872809200437</v>
      </c>
      <c r="V25" s="24">
        <f t="shared" si="13"/>
        <v>46.089078067519296</v>
      </c>
      <c r="W25" s="63">
        <f>B25+([1]User!D$6-25)*[1]User!C$6*[1]Calc!V$6</f>
        <v>0.60095731559999999</v>
      </c>
      <c r="AH25" s="24"/>
    </row>
    <row r="26" spans="1:34">
      <c r="A26" s="5">
        <v>2.5444E-3</v>
      </c>
      <c r="B26" s="59">
        <v>0.59728300000000001</v>
      </c>
      <c r="C26" s="64">
        <v>0.56111599999999995</v>
      </c>
      <c r="D26" s="61">
        <f t="shared" si="0"/>
        <v>6.6250799994959886</v>
      </c>
      <c r="E26" s="49">
        <f t="shared" si="1"/>
        <v>0.82119112685486728</v>
      </c>
      <c r="F26" s="49">
        <f t="shared" si="2"/>
        <v>0.82119112685486728</v>
      </c>
      <c r="G26" s="49">
        <f t="shared" si="3"/>
        <v>6.6907292329271684</v>
      </c>
      <c r="H26" s="5" t="str">
        <f t="shared" si="6"/>
        <v/>
      </c>
      <c r="I26" s="24">
        <f t="shared" si="4"/>
        <v>-0.14226823082317921</v>
      </c>
      <c r="J26" s="24">
        <f t="shared" si="5"/>
        <v>-8.5013706642321787E-2</v>
      </c>
      <c r="K26" s="5" t="str">
        <f t="shared" si="11"/>
        <v/>
      </c>
      <c r="L26" s="5" t="str">
        <f t="shared" si="12"/>
        <v/>
      </c>
      <c r="M26" s="24">
        <f t="shared" si="7"/>
        <v>-3.4149622051175712E+17</v>
      </c>
      <c r="N26" s="24">
        <f t="shared" si="8"/>
        <v>6.6907292329271684</v>
      </c>
      <c r="O26" s="24">
        <f t="shared" si="9"/>
        <v>460977448546655.62</v>
      </c>
      <c r="P26" s="24">
        <f t="shared" si="10"/>
        <v>1.3244939620705424E-5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1.1156253327156633</v>
      </c>
      <c r="V26" s="24">
        <f t="shared" si="13"/>
        <v>49.288127612764349</v>
      </c>
      <c r="W26" s="63">
        <f>B26+([1]User!D$6-25)*[1]User!C$6*[1]Calc!V$6</f>
        <v>0.59755931559999997</v>
      </c>
      <c r="AH26" s="24"/>
    </row>
    <row r="27" spans="1:34">
      <c r="A27" s="5">
        <v>2.6898E-3</v>
      </c>
      <c r="B27" s="59">
        <v>0.59393799999999997</v>
      </c>
      <c r="C27" s="64">
        <v>0.53231399999999995</v>
      </c>
      <c r="D27" s="61">
        <f t="shared" si="0"/>
        <v>6.2850156382133244</v>
      </c>
      <c r="E27" s="49">
        <f t="shared" si="1"/>
        <v>0.79830636262361609</v>
      </c>
      <c r="F27" s="49">
        <f t="shared" si="2"/>
        <v>0.79830636262361609</v>
      </c>
      <c r="G27" s="49">
        <f t="shared" si="3"/>
        <v>6.3439683431073233</v>
      </c>
      <c r="H27" s="5" t="str">
        <f t="shared" si="6"/>
        <v/>
      </c>
      <c r="I27" s="24">
        <f t="shared" si="4"/>
        <v>-0.13359920857768309</v>
      </c>
      <c r="J27" s="24">
        <f t="shared" si="5"/>
        <v>-7.9386562289689599E-2</v>
      </c>
      <c r="K27" s="5" t="str">
        <f t="shared" si="11"/>
        <v/>
      </c>
      <c r="L27" s="5" t="str">
        <f t="shared" si="12"/>
        <v/>
      </c>
      <c r="M27" s="24">
        <f t="shared" si="7"/>
        <v>-3.0666201047648115E+17</v>
      </c>
      <c r="N27" s="24">
        <f t="shared" si="8"/>
        <v>6.3439683431073233</v>
      </c>
      <c r="O27" s="24">
        <f t="shared" si="9"/>
        <v>414265939352492.12</v>
      </c>
      <c r="P27" s="24">
        <f t="shared" si="10"/>
        <v>1.2553417651847163E-5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0.99426908419962023</v>
      </c>
      <c r="V27" s="24">
        <f t="shared" si="13"/>
        <v>50.92248128962018</v>
      </c>
      <c r="W27" s="63">
        <f>B27+([1]User!D$6-25)*[1]User!C$6*[1]Calc!V$6</f>
        <v>0.59421431559999993</v>
      </c>
      <c r="AH27" s="24"/>
    </row>
    <row r="28" spans="1:34">
      <c r="A28" s="5">
        <v>2.8352E-3</v>
      </c>
      <c r="B28" s="59">
        <v>0.59049799999999997</v>
      </c>
      <c r="C28" s="64">
        <v>0.49946000000000002</v>
      </c>
      <c r="D28" s="61">
        <f t="shared" si="0"/>
        <v>5.8971094328949221</v>
      </c>
      <c r="E28" s="49">
        <f t="shared" si="1"/>
        <v>0.77063918707260537</v>
      </c>
      <c r="F28" s="49">
        <f t="shared" si="2"/>
        <v>0.77063918707260537</v>
      </c>
      <c r="G28" s="49">
        <f t="shared" si="3"/>
        <v>5.9521515820107425</v>
      </c>
      <c r="H28" s="5" t="str">
        <f t="shared" si="6"/>
        <v/>
      </c>
      <c r="I28" s="24">
        <f t="shared" si="4"/>
        <v>-0.12380378955026858</v>
      </c>
      <c r="J28" s="24">
        <f t="shared" si="5"/>
        <v>-7.3140099040246348E-2</v>
      </c>
      <c r="K28" s="5" t="str">
        <f t="shared" si="11"/>
        <v/>
      </c>
      <c r="L28" s="5" t="str">
        <f t="shared" si="12"/>
        <v/>
      </c>
      <c r="M28" s="24">
        <f t="shared" si="7"/>
        <v>-2.8631996002819456E+17</v>
      </c>
      <c r="N28" s="24">
        <f t="shared" si="8"/>
        <v>5.9521515820107425</v>
      </c>
      <c r="O28" s="24">
        <f t="shared" si="9"/>
        <v>370546597619061.87</v>
      </c>
      <c r="P28" s="24">
        <f t="shared" si="10"/>
        <v>1.1967752659656625E-5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0.88389570917961802</v>
      </c>
      <c r="V28" s="24">
        <f t="shared" si="13"/>
        <v>51.412745397927793</v>
      </c>
      <c r="W28" s="63">
        <f>B28+([1]User!D$6-25)*[1]User!C$6*[1]Calc!V$6</f>
        <v>0.59077431559999993</v>
      </c>
      <c r="AH28" s="24"/>
    </row>
    <row r="29" spans="1:34">
      <c r="A29" s="5">
        <v>2.9805999999999999E-3</v>
      </c>
      <c r="B29" s="59">
        <v>0.58699999999999997</v>
      </c>
      <c r="C29" s="64">
        <v>0.46546799999999999</v>
      </c>
      <c r="D29" s="61">
        <f t="shared" si="0"/>
        <v>5.4957668952683569</v>
      </c>
      <c r="E29" s="49">
        <f t="shared" si="1"/>
        <v>0.74002830370112849</v>
      </c>
      <c r="F29" s="49">
        <f t="shared" si="2"/>
        <v>0.74002830370112849</v>
      </c>
      <c r="G29" s="49">
        <f t="shared" si="3"/>
        <v>5.5463828624141964</v>
      </c>
      <c r="H29" s="5" t="str">
        <f t="shared" si="6"/>
        <v/>
      </c>
      <c r="I29" s="24">
        <f t="shared" si="4"/>
        <v>-0.11365957156035492</v>
      </c>
      <c r="J29" s="24">
        <f t="shared" si="5"/>
        <v>-6.6749574418639768E-2</v>
      </c>
      <c r="K29" s="5" t="str">
        <f t="shared" si="11"/>
        <v/>
      </c>
      <c r="L29" s="5" t="str">
        <f t="shared" si="12"/>
        <v/>
      </c>
      <c r="M29" s="24">
        <f t="shared" si="7"/>
        <v>-2.6329570924801885E+17</v>
      </c>
      <c r="N29" s="24">
        <f t="shared" si="8"/>
        <v>5.5463828624141964</v>
      </c>
      <c r="O29" s="24">
        <f t="shared" si="9"/>
        <v>330262596219589.25</v>
      </c>
      <c r="P29" s="24">
        <f t="shared" si="10"/>
        <v>1.1447042707329156E-5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0.78486367711633698</v>
      </c>
      <c r="V29" s="24">
        <f t="shared" si="13"/>
        <v>51.103612676998665</v>
      </c>
      <c r="W29" s="63">
        <f>B29+([1]User!D$6-25)*[1]User!C$6*[1]Calc!V$6</f>
        <v>0.58727631559999993</v>
      </c>
      <c r="AH29" s="24"/>
    </row>
    <row r="30" spans="1:34">
      <c r="A30" s="5">
        <v>3.1259999999999999E-3</v>
      </c>
      <c r="B30" s="59">
        <v>0.58349700000000004</v>
      </c>
      <c r="C30" s="64">
        <v>0.432645</v>
      </c>
      <c r="D30" s="61">
        <f t="shared" si="0"/>
        <v>5.1082267060321618</v>
      </c>
      <c r="E30" s="49">
        <f t="shared" si="1"/>
        <v>0.70827016325738335</v>
      </c>
      <c r="F30" s="49">
        <f t="shared" si="2"/>
        <v>0.70827016325738335</v>
      </c>
      <c r="G30" s="49">
        <f t="shared" si="3"/>
        <v>5.1539532905875589</v>
      </c>
      <c r="H30" s="5" t="str">
        <f t="shared" si="6"/>
        <v/>
      </c>
      <c r="I30" s="24">
        <f t="shared" si="4"/>
        <v>-0.10384883226468899</v>
      </c>
      <c r="J30" s="24">
        <f t="shared" si="5"/>
        <v>-6.0624177132345754E-2</v>
      </c>
      <c r="K30" s="5" t="str">
        <f t="shared" si="11"/>
        <v/>
      </c>
      <c r="L30" s="5" t="str">
        <f t="shared" si="12"/>
        <v/>
      </c>
      <c r="M30" s="24">
        <f t="shared" si="7"/>
        <v>-2.3786196710048269E+17</v>
      </c>
      <c r="N30" s="24">
        <f t="shared" si="8"/>
        <v>5.1539532905875589</v>
      </c>
      <c r="O30" s="24">
        <f t="shared" si="9"/>
        <v>293824286312287.37</v>
      </c>
      <c r="P30" s="24">
        <f t="shared" si="10"/>
        <v>1.0959505764988175E-5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0.69740960663098517</v>
      </c>
      <c r="V30" s="24">
        <f t="shared" si="13"/>
        <v>50.380580469651903</v>
      </c>
      <c r="W30" s="63">
        <f>B30+([1]User!D$6-25)*[1]User!C$6*[1]Calc!V$6</f>
        <v>0.58377331560000001</v>
      </c>
      <c r="AH30" s="24"/>
    </row>
    <row r="31" spans="1:34">
      <c r="A31" s="5">
        <v>3.2713999999999998E-3</v>
      </c>
      <c r="B31" s="59">
        <v>0.57994900000000005</v>
      </c>
      <c r="C31" s="64">
        <v>0.40206999999999998</v>
      </c>
      <c r="D31" s="61">
        <f t="shared" si="0"/>
        <v>4.7472285862412624</v>
      </c>
      <c r="E31" s="49">
        <f t="shared" si="1"/>
        <v>0.67644014415844644</v>
      </c>
      <c r="F31" s="49">
        <f t="shared" si="2"/>
        <v>0.67644014415844644</v>
      </c>
      <c r="G31" s="49">
        <f t="shared" si="3"/>
        <v>4.7888554654937598</v>
      </c>
      <c r="H31" s="5" t="str">
        <f t="shared" si="6"/>
        <v/>
      </c>
      <c r="I31" s="24">
        <f t="shared" si="4"/>
        <v>-9.4721386637344002E-2</v>
      </c>
      <c r="J31" s="24">
        <f t="shared" si="5"/>
        <v>-5.4959746455722547E-2</v>
      </c>
      <c r="K31" s="5" t="str">
        <f t="shared" si="11"/>
        <v/>
      </c>
      <c r="L31" s="5" t="str">
        <f t="shared" si="12"/>
        <v/>
      </c>
      <c r="M31" s="24">
        <f t="shared" si="7"/>
        <v>-2.1653599278244502E+17</v>
      </c>
      <c r="N31" s="24">
        <f t="shared" si="8"/>
        <v>4.7888554654937598</v>
      </c>
      <c r="O31" s="24">
        <f t="shared" si="9"/>
        <v>260590606480902.75</v>
      </c>
      <c r="P31" s="24">
        <f t="shared" si="10"/>
        <v>1.0460941774262452E-5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0.61932304474674049</v>
      </c>
      <c r="V31" s="24">
        <f t="shared" si="13"/>
        <v>49.660630198974474</v>
      </c>
      <c r="W31" s="63">
        <f>B31+([1]User!D$6-25)*[1]User!C$6*[1]Calc!V$6</f>
        <v>0.58022531560000001</v>
      </c>
      <c r="AH31" s="24"/>
    </row>
    <row r="32" spans="1:34">
      <c r="A32" s="5">
        <v>3.4167999999999998E-3</v>
      </c>
      <c r="B32" s="59">
        <v>0.57638699999999998</v>
      </c>
      <c r="C32" s="64">
        <v>0.37374800000000002</v>
      </c>
      <c r="D32" s="61">
        <f t="shared" si="0"/>
        <v>4.4128315707476302</v>
      </c>
      <c r="E32" s="49">
        <f t="shared" si="1"/>
        <v>0.6447173515825122</v>
      </c>
      <c r="F32" s="49">
        <f t="shared" si="2"/>
        <v>0.6447173515825122</v>
      </c>
      <c r="G32" s="49">
        <f t="shared" si="3"/>
        <v>4.4502890544530853</v>
      </c>
      <c r="H32" s="5" t="str">
        <f t="shared" si="6"/>
        <v/>
      </c>
      <c r="I32" s="24">
        <f t="shared" si="4"/>
        <v>-8.6257226361327127E-2</v>
      </c>
      <c r="J32" s="24">
        <f t="shared" si="5"/>
        <v>-4.9741378147982622E-2</v>
      </c>
      <c r="K32" s="5" t="str">
        <f t="shared" si="11"/>
        <v/>
      </c>
      <c r="L32" s="5" t="str">
        <f t="shared" si="12"/>
        <v/>
      </c>
      <c r="M32" s="24">
        <f t="shared" si="7"/>
        <v>-1.9484750158892717E+17</v>
      </c>
      <c r="N32" s="24">
        <f t="shared" si="8"/>
        <v>4.4502890544530853</v>
      </c>
      <c r="O32" s="24">
        <f t="shared" si="9"/>
        <v>230643364107559.12</v>
      </c>
      <c r="P32" s="24">
        <f t="shared" si="10"/>
        <v>9.9631461627577691E-6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0.55024426677224048</v>
      </c>
      <c r="V32" s="24">
        <f t="shared" si="13"/>
        <v>48.9033284786886</v>
      </c>
      <c r="W32" s="63">
        <f>B32+([1]User!D$6-25)*[1]User!C$6*[1]Calc!V$6</f>
        <v>0.57666331559999995</v>
      </c>
      <c r="AH32" s="24"/>
    </row>
    <row r="33" spans="1:34">
      <c r="A33" s="5">
        <v>3.5622000000000002E-3</v>
      </c>
      <c r="B33" s="59">
        <v>0.57279800000000003</v>
      </c>
      <c r="C33" s="64">
        <v>0.34753800000000001</v>
      </c>
      <c r="D33" s="61">
        <f t="shared" si="0"/>
        <v>4.1033708767257346</v>
      </c>
      <c r="E33" s="49">
        <f t="shared" si="1"/>
        <v>0.61314077176491832</v>
      </c>
      <c r="F33" s="49">
        <f t="shared" si="2"/>
        <v>0.61314077176491832</v>
      </c>
      <c r="G33" s="49">
        <f t="shared" si="3"/>
        <v>4.1370915886779809</v>
      </c>
      <c r="H33" s="5" t="str">
        <f t="shared" si="6"/>
        <v/>
      </c>
      <c r="I33" s="24">
        <f t="shared" si="4"/>
        <v>-7.8427289716949539E-2</v>
      </c>
      <c r="J33" s="24">
        <f t="shared" si="5"/>
        <v>-4.4944665378903771E-2</v>
      </c>
      <c r="K33" s="5" t="str">
        <f t="shared" si="11"/>
        <v/>
      </c>
      <c r="L33" s="5" t="str">
        <f t="shared" si="12"/>
        <v/>
      </c>
      <c r="M33" s="24">
        <f t="shared" si="7"/>
        <v>-1.7540944627676835E+17</v>
      </c>
      <c r="N33" s="24">
        <f t="shared" si="8"/>
        <v>4.1370915886779809</v>
      </c>
      <c r="O33" s="24">
        <f t="shared" si="9"/>
        <v>203640200484144.5</v>
      </c>
      <c r="P33" s="24">
        <f t="shared" si="10"/>
        <v>9.4626360818813113E-6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0.48891712619694538</v>
      </c>
      <c r="V33" s="24">
        <f t="shared" si="13"/>
        <v>48.158250786620712</v>
      </c>
      <c r="W33" s="63">
        <f>B33+([1]User!D$6-25)*[1]User!C$6*[1]Calc!V$6</f>
        <v>0.57307431559999999</v>
      </c>
      <c r="AH33" s="24"/>
    </row>
    <row r="34" spans="1:34">
      <c r="A34" s="70">
        <v>3.7076000000000001E-3</v>
      </c>
      <c r="B34" s="59">
        <v>0.56915099999999996</v>
      </c>
      <c r="C34" s="64">
        <v>0.32330199999999998</v>
      </c>
      <c r="D34" s="61">
        <f t="shared" si="0"/>
        <v>3.8172171422612298</v>
      </c>
      <c r="E34" s="49">
        <f t="shared" si="1"/>
        <v>0.58174686547793253</v>
      </c>
      <c r="F34" s="49">
        <f t="shared" si="2"/>
        <v>0.58174686547793253</v>
      </c>
      <c r="G34" s="49">
        <f t="shared" si="3"/>
        <v>3.8477055946434837</v>
      </c>
      <c r="H34" s="5" t="str">
        <f t="shared" si="6"/>
        <v/>
      </c>
      <c r="I34" s="24">
        <f t="shared" si="4"/>
        <v>-7.1192639866087093E-2</v>
      </c>
      <c r="J34" s="24">
        <f t="shared" si="5"/>
        <v>-4.0539033809423509E-2</v>
      </c>
      <c r="K34" s="5" t="str">
        <f t="shared" si="11"/>
        <v/>
      </c>
      <c r="L34" s="5" t="str">
        <f t="shared" si="12"/>
        <v/>
      </c>
      <c r="M34" s="24">
        <f t="shared" si="7"/>
        <v>-1.5859577810161184E+17</v>
      </c>
      <c r="N34" s="24">
        <f t="shared" si="8"/>
        <v>3.8477055946434837</v>
      </c>
      <c r="O34" s="24">
        <f t="shared" si="9"/>
        <v>179173732339419</v>
      </c>
      <c r="P34" s="24">
        <f t="shared" si="10"/>
        <v>8.9519214653223511E-6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0.43405153997804302</v>
      </c>
      <c r="V34" s="24">
        <f t="shared" si="13"/>
        <v>47.495500537374191</v>
      </c>
      <c r="W34" s="63">
        <f>B34+([1]User!D$6-25)*[1]User!C$6*[1]Calc!V$6</f>
        <v>0.56942731559999993</v>
      </c>
      <c r="AH34" s="24"/>
    </row>
    <row r="35" spans="1:34">
      <c r="A35" s="70">
        <v>3.8530000000000001E-3</v>
      </c>
      <c r="B35" s="59">
        <v>0.56553200000000003</v>
      </c>
      <c r="C35" s="64">
        <v>0.30099100000000001</v>
      </c>
      <c r="D35" s="61">
        <f t="shared" si="0"/>
        <v>3.55379182580482</v>
      </c>
      <c r="E35" s="49">
        <f t="shared" si="1"/>
        <v>0.55069198409050435</v>
      </c>
      <c r="F35" s="49">
        <f t="shared" si="2"/>
        <v>0.55069198409050435</v>
      </c>
      <c r="G35" s="49">
        <f t="shared" si="3"/>
        <v>3.5806753599487902</v>
      </c>
      <c r="H35" s="5" t="str">
        <f t="shared" si="6"/>
        <v/>
      </c>
      <c r="I35" s="24">
        <f t="shared" si="4"/>
        <v>-6.4516883998719771E-2</v>
      </c>
      <c r="J35" s="24">
        <f t="shared" si="5"/>
        <v>-3.6504189463076223E-2</v>
      </c>
      <c r="K35" s="5" t="str">
        <f t="shared" si="11"/>
        <v/>
      </c>
      <c r="L35" s="5" t="str">
        <f t="shared" si="12"/>
        <v/>
      </c>
      <c r="M35" s="24">
        <f t="shared" si="7"/>
        <v>-1.3984360249672362E+17</v>
      </c>
      <c r="N35" s="24">
        <f t="shared" si="8"/>
        <v>3.5806753599487902</v>
      </c>
      <c r="O35" s="24">
        <f t="shared" si="9"/>
        <v>157585749264374.75</v>
      </c>
      <c r="P35" s="24">
        <f t="shared" si="10"/>
        <v>8.4604945696659456E-6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0.3861095058307823</v>
      </c>
      <c r="V35" s="24">
        <f t="shared" si="13"/>
        <v>46.759294853098531</v>
      </c>
      <c r="W35" s="63">
        <f>B35+([1]User!D$6-25)*[1]User!C$6*[1]Calc!V$6</f>
        <v>0.5658083156</v>
      </c>
      <c r="AH35" s="24"/>
    </row>
    <row r="36" spans="1:34">
      <c r="A36" s="70">
        <v>3.9984E-3</v>
      </c>
      <c r="B36" s="59">
        <v>0.56188199999999999</v>
      </c>
      <c r="C36" s="64">
        <v>0.28029199999999999</v>
      </c>
      <c r="D36" s="61">
        <f t="shared" si="0"/>
        <v>3.3093993456232398</v>
      </c>
      <c r="E36" s="49">
        <f t="shared" si="1"/>
        <v>0.51974917669022402</v>
      </c>
      <c r="F36" s="49">
        <f t="shared" si="2"/>
        <v>0.51974917669022402</v>
      </c>
      <c r="G36" s="49">
        <f t="shared" si="3"/>
        <v>3.3334164567493434</v>
      </c>
      <c r="H36" s="5" t="str">
        <f t="shared" si="6"/>
        <v/>
      </c>
      <c r="I36" s="24">
        <f t="shared" si="4"/>
        <v>-5.8335411418733586E-2</v>
      </c>
      <c r="J36" s="24">
        <f t="shared" si="5"/>
        <v>-3.2793736622988276E-2</v>
      </c>
      <c r="K36" s="5" t="str">
        <f t="shared" si="11"/>
        <v/>
      </c>
      <c r="L36" s="5" t="str">
        <f t="shared" si="12"/>
        <v/>
      </c>
      <c r="M36" s="24">
        <f t="shared" si="7"/>
        <v>-1.2493295425563678E+17</v>
      </c>
      <c r="N36" s="24">
        <f t="shared" si="8"/>
        <v>3.3334164567493434</v>
      </c>
      <c r="O36" s="24">
        <f t="shared" si="9"/>
        <v>138268679017191.87</v>
      </c>
      <c r="P36" s="24">
        <f t="shared" si="10"/>
        <v>7.974032407635559E-6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0.34349972980408361</v>
      </c>
      <c r="V36" s="24">
        <f t="shared" si="13"/>
        <v>46.041190247940662</v>
      </c>
      <c r="W36" s="63">
        <f>B36+([1]User!D$6-25)*[1]User!C$6*[1]Calc!V$6</f>
        <v>0.56215831559999996</v>
      </c>
      <c r="AH36" s="24"/>
    </row>
    <row r="37" spans="1:34">
      <c r="A37" s="70">
        <v>4.1437999999999996E-3</v>
      </c>
      <c r="B37" s="59">
        <v>0.55816900000000003</v>
      </c>
      <c r="C37" s="64">
        <v>0.26117400000000002</v>
      </c>
      <c r="D37" s="61">
        <f t="shared" si="0"/>
        <v>3.0836736856342819</v>
      </c>
      <c r="E37" s="49">
        <f t="shared" si="1"/>
        <v>0.48906841476596391</v>
      </c>
      <c r="F37" s="49">
        <f t="shared" si="2"/>
        <v>0.48906841476596391</v>
      </c>
      <c r="G37" s="49">
        <f t="shared" si="3"/>
        <v>3.1052249067923015</v>
      </c>
      <c r="H37" s="5" t="str">
        <f t="shared" si="6"/>
        <v/>
      </c>
      <c r="I37" s="24">
        <f t="shared" si="4"/>
        <v>-5.2630622669807538E-2</v>
      </c>
      <c r="J37" s="24">
        <f t="shared" si="5"/>
        <v>-2.9391324687065186E-2</v>
      </c>
      <c r="K37" s="5" t="str">
        <f t="shared" si="11"/>
        <v/>
      </c>
      <c r="L37" s="5" t="str">
        <f t="shared" si="12"/>
        <v/>
      </c>
      <c r="M37" s="24">
        <f t="shared" si="7"/>
        <v>-1.121058112672676E+17</v>
      </c>
      <c r="N37" s="24">
        <f t="shared" si="8"/>
        <v>3.1052249067923015</v>
      </c>
      <c r="O37" s="24">
        <f t="shared" si="9"/>
        <v>120898097789965.12</v>
      </c>
      <c r="P37" s="24">
        <f t="shared" si="10"/>
        <v>7.4846270453083912E-6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0.30533305911525521</v>
      </c>
      <c r="V37" s="24">
        <f t="shared" si="13"/>
        <v>45.421705766162503</v>
      </c>
      <c r="W37" s="63">
        <f>B37+([1]User!D$6-25)*[1]User!C$6*[1]Calc!V$6</f>
        <v>0.55844531559999999</v>
      </c>
      <c r="AH37" s="24"/>
    </row>
    <row r="38" spans="1:34">
      <c r="A38" s="71">
        <v>4.2892E-3</v>
      </c>
      <c r="B38" s="59">
        <v>0.55457900000000004</v>
      </c>
      <c r="C38" s="64">
        <v>0.24349299999999999</v>
      </c>
      <c r="D38" s="61">
        <f t="shared" si="0"/>
        <v>2.8749146421012357</v>
      </c>
      <c r="E38" s="49">
        <f t="shared" si="1"/>
        <v>0.45862495475965392</v>
      </c>
      <c r="F38" s="49">
        <f t="shared" si="2"/>
        <v>0.45862495475965392</v>
      </c>
      <c r="G38" s="49">
        <f t="shared" si="3"/>
        <v>2.8933374661291369</v>
      </c>
      <c r="H38" s="5" t="str">
        <f t="shared" si="6"/>
        <v/>
      </c>
      <c r="I38" s="24">
        <f t="shared" si="4"/>
        <v>-4.7333436653228429E-2</v>
      </c>
      <c r="J38" s="24">
        <f t="shared" si="5"/>
        <v>-2.6263208932659668E-2</v>
      </c>
      <c r="K38" s="5" t="str">
        <f t="shared" si="11"/>
        <v/>
      </c>
      <c r="L38" s="5" t="str">
        <f t="shared" si="12"/>
        <v/>
      </c>
      <c r="M38" s="24">
        <f t="shared" si="7"/>
        <v>-9.583241795620728E+16</v>
      </c>
      <c r="N38" s="24">
        <f t="shared" si="8"/>
        <v>2.8933374661291369</v>
      </c>
      <c r="O38" s="24">
        <f t="shared" si="9"/>
        <v>106066737451073.87</v>
      </c>
      <c r="P38" s="24">
        <f t="shared" si="10"/>
        <v>7.0473181391017076E-6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0.27278025673299616</v>
      </c>
      <c r="V38" s="24">
        <f t="shared" si="13"/>
        <v>44.537836146865359</v>
      </c>
      <c r="W38" s="63">
        <f>B38+([1]User!D$6-25)*[1]User!C$6*[1]Calc!V$6</f>
        <v>0.55485531560000001</v>
      </c>
      <c r="X38" s="72" t="s">
        <v>67</v>
      </c>
      <c r="AH38" s="24"/>
    </row>
    <row r="39" spans="1:34">
      <c r="A39" s="70">
        <v>4.4346000000000003E-3</v>
      </c>
      <c r="B39" s="59">
        <v>0.55094100000000001</v>
      </c>
      <c r="C39" s="64">
        <v>0.22711000000000001</v>
      </c>
      <c r="D39" s="61">
        <f t="shared" si="0"/>
        <v>2.6814810461393619</v>
      </c>
      <c r="E39" s="49">
        <f t="shared" si="1"/>
        <v>0.4283747315298615</v>
      </c>
      <c r="F39" s="49">
        <f t="shared" si="2"/>
        <v>0.4283747315298615</v>
      </c>
      <c r="G39" s="49">
        <f t="shared" si="3"/>
        <v>2.6979312378718632</v>
      </c>
      <c r="H39" s="5" t="str">
        <f t="shared" si="6"/>
        <v/>
      </c>
      <c r="I39" s="24">
        <f t="shared" si="4"/>
        <v>-4.2448280946796584E-2</v>
      </c>
      <c r="J39" s="24">
        <f t="shared" si="5"/>
        <v>-2.3398227475327837E-2</v>
      </c>
      <c r="K39" s="5" t="str">
        <f t="shared" si="11"/>
        <v/>
      </c>
      <c r="L39" s="5" t="str">
        <f t="shared" si="12"/>
        <v/>
      </c>
      <c r="M39" s="24">
        <f t="shared" si="7"/>
        <v>-8.5571118042557472E+16</v>
      </c>
      <c r="N39" s="24">
        <f t="shared" si="8"/>
        <v>2.6979312378718632</v>
      </c>
      <c r="O39" s="24">
        <f t="shared" si="9"/>
        <v>92800675990571.75</v>
      </c>
      <c r="P39" s="24">
        <f t="shared" si="10"/>
        <v>6.6124746628085899E-6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0.24361554934128965</v>
      </c>
      <c r="V39" s="24">
        <f t="shared" si="13"/>
        <v>43.74320488023109</v>
      </c>
      <c r="W39" s="63">
        <f>B39+([1]User!D$6-25)*[1]User!C$6*[1]Calc!V$6</f>
        <v>0.55121731559999998</v>
      </c>
      <c r="X39" s="9" t="s">
        <v>68</v>
      </c>
      <c r="AH39" s="24"/>
    </row>
    <row r="40" spans="1:34">
      <c r="A40" s="70">
        <v>4.5799999999999999E-3</v>
      </c>
      <c r="B40" s="59">
        <v>0.54735599999999995</v>
      </c>
      <c r="C40" s="64">
        <v>0.211809</v>
      </c>
      <c r="D40" s="61">
        <f t="shared" si="0"/>
        <v>2.5008225921435958</v>
      </c>
      <c r="E40" s="49">
        <f t="shared" si="1"/>
        <v>0.39808288405922049</v>
      </c>
      <c r="F40" s="49">
        <f t="shared" si="2"/>
        <v>0.39808288405922049</v>
      </c>
      <c r="G40" s="49">
        <f t="shared" si="3"/>
        <v>2.5151102215875185</v>
      </c>
      <c r="H40" s="5" t="str">
        <f t="shared" si="6"/>
        <v/>
      </c>
      <c r="I40" s="24">
        <f t="shared" si="4"/>
        <v>-3.7877755539687967E-2</v>
      </c>
      <c r="J40" s="24">
        <f t="shared" si="5"/>
        <v>-2.0743082975930045E-2</v>
      </c>
      <c r="K40" s="5" t="str">
        <f t="shared" si="11"/>
        <v/>
      </c>
      <c r="L40" s="5" t="str">
        <f t="shared" si="12"/>
        <v/>
      </c>
      <c r="M40" s="24">
        <f t="shared" si="7"/>
        <v>-7.4321834394105728E+16</v>
      </c>
      <c r="N40" s="24">
        <f t="shared" si="8"/>
        <v>2.5151102215875185</v>
      </c>
      <c r="O40" s="24">
        <f t="shared" si="9"/>
        <v>81280334002668.875</v>
      </c>
      <c r="P40" s="24">
        <f t="shared" si="10"/>
        <v>6.2125831601966407E-6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0.21818258305572913</v>
      </c>
      <c r="V40" s="24">
        <f t="shared" si="13"/>
        <v>42.778869614926258</v>
      </c>
      <c r="W40" s="63">
        <f>B40+([1]User!D$6-25)*[1]User!C$6*[1]Calc!V$6</f>
        <v>0.54763231559999992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0.54385099999999997</v>
      </c>
      <c r="C41" s="64">
        <v>0.19771</v>
      </c>
      <c r="D41" s="61">
        <f t="shared" si="0"/>
        <v>2.3343561165611959</v>
      </c>
      <c r="E41" s="49">
        <f t="shared" si="1"/>
        <v>0.3681671103468161</v>
      </c>
      <c r="F41" s="49">
        <f t="shared" si="2"/>
        <v>0.3681671103468161</v>
      </c>
      <c r="G41" s="49">
        <f t="shared" si="3"/>
        <v>2.3466855440677752</v>
      </c>
      <c r="H41" s="5" t="str">
        <f t="shared" si="6"/>
        <v/>
      </c>
      <c r="I41" s="24">
        <f t="shared" si="4"/>
        <v>-3.3667138601694381E-2</v>
      </c>
      <c r="J41" s="24">
        <f t="shared" si="5"/>
        <v>-1.8319209751273099E-2</v>
      </c>
      <c r="K41" s="5" t="str">
        <f t="shared" si="11"/>
        <v/>
      </c>
      <c r="L41" s="5" t="str">
        <f t="shared" si="12"/>
        <v/>
      </c>
      <c r="M41" s="24">
        <f t="shared" si="7"/>
        <v>-6.4135598764978704E+16</v>
      </c>
      <c r="N41" s="24">
        <f t="shared" si="8"/>
        <v>2.3466855440677752</v>
      </c>
      <c r="O41" s="24">
        <f t="shared" si="9"/>
        <v>71346331361071</v>
      </c>
      <c r="P41" s="24">
        <f t="shared" si="10"/>
        <v>5.8446768786402691E-6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0.19610883924872113</v>
      </c>
      <c r="V41" s="24">
        <f t="shared" si="13"/>
        <v>41.722225090496089</v>
      </c>
      <c r="W41" s="63">
        <f>B41+([1]User!D$6-25)*[1]User!C$6*[1]Calc!V$6</f>
        <v>0.54412731559999994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0.54035900000000003</v>
      </c>
      <c r="C42" s="64">
        <v>0.18463399999999999</v>
      </c>
      <c r="D42" s="61">
        <f t="shared" si="0"/>
        <v>2.179968171691669</v>
      </c>
      <c r="E42" s="49">
        <f t="shared" si="1"/>
        <v>0.33845015279745561</v>
      </c>
      <c r="F42" s="49">
        <f t="shared" si="2"/>
        <v>0.33845015279745561</v>
      </c>
      <c r="G42" s="49">
        <f t="shared" si="3"/>
        <v>2.1908017740510375</v>
      </c>
      <c r="H42" s="5" t="str">
        <f t="shared" si="6"/>
        <v/>
      </c>
      <c r="I42" s="24">
        <f t="shared" si="4"/>
        <v>-2.9770044351275941E-2</v>
      </c>
      <c r="J42" s="24">
        <f t="shared" si="5"/>
        <v>-1.6094737323278065E-2</v>
      </c>
      <c r="K42" s="5" t="str">
        <f t="shared" si="11"/>
        <v/>
      </c>
      <c r="L42" s="5" t="str">
        <f t="shared" si="12"/>
        <v/>
      </c>
      <c r="M42" s="24">
        <f t="shared" si="7"/>
        <v>-5.635456907703236E+16</v>
      </c>
      <c r="N42" s="24">
        <f t="shared" si="8"/>
        <v>2.1908017740510375</v>
      </c>
      <c r="O42" s="24">
        <f t="shared" si="9"/>
        <v>62614138062254.375</v>
      </c>
      <c r="P42" s="24">
        <f t="shared" si="10"/>
        <v>5.4943089984951609E-6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0.17653725439446849</v>
      </c>
      <c r="V42" s="24">
        <f t="shared" si="13"/>
        <v>40.658503940682643</v>
      </c>
      <c r="W42" s="63">
        <f>B42+([1]User!D$6-25)*[1]User!C$6*[1]Calc!V$6</f>
        <v>0.5406353156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0.537018</v>
      </c>
      <c r="C43" s="64">
        <v>0.172489</v>
      </c>
      <c r="D43" s="61">
        <f t="shared" si="0"/>
        <v>2.0365725162587838</v>
      </c>
      <c r="E43" s="49">
        <f t="shared" si="1"/>
        <v>0.30889987862547258</v>
      </c>
      <c r="F43" s="49">
        <f t="shared" si="2"/>
        <v>0.30889987862547258</v>
      </c>
      <c r="G43" s="49">
        <f t="shared" si="3"/>
        <v>2.0457540963022889</v>
      </c>
      <c r="H43" s="5" t="str">
        <f t="shared" si="6"/>
        <v/>
      </c>
      <c r="I43" s="24">
        <f t="shared" si="4"/>
        <v>-2.6143852407557226E-2</v>
      </c>
      <c r="J43" s="24">
        <f t="shared" si="5"/>
        <v>-1.4046943286465871E-2</v>
      </c>
      <c r="K43" s="5" t="str">
        <f t="shared" si="11"/>
        <v/>
      </c>
      <c r="L43" s="5" t="str">
        <f t="shared" si="12"/>
        <v/>
      </c>
      <c r="M43" s="24">
        <f t="shared" si="7"/>
        <v>-4.7761028108120568E+16</v>
      </c>
      <c r="N43" s="24">
        <f t="shared" si="8"/>
        <v>2.0457540963022889</v>
      </c>
      <c r="O43" s="24">
        <f t="shared" si="9"/>
        <v>55230134530534.75</v>
      </c>
      <c r="P43" s="24">
        <f t="shared" si="10"/>
        <v>5.189988904991601E-6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0.15981290151489144</v>
      </c>
      <c r="V43" s="24">
        <f t="shared" si="13"/>
        <v>39.373064104756409</v>
      </c>
      <c r="W43" s="63">
        <f>B43+([1]User!D$6-25)*[1]User!C$6*[1]Calc!V$6</f>
        <v>0.53729431559999996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0.53372699999999995</v>
      </c>
      <c r="C44" s="64">
        <v>0.16118099999999999</v>
      </c>
      <c r="D44" s="61">
        <f t="shared" si="0"/>
        <v>1.9030592950455218</v>
      </c>
      <c r="E44" s="49">
        <f t="shared" si="1"/>
        <v>0.27945232013667393</v>
      </c>
      <c r="F44" s="49">
        <f t="shared" si="2"/>
        <v>0.27945232013667393</v>
      </c>
      <c r="G44" s="49">
        <f t="shared" si="3"/>
        <v>1.9110779040803827</v>
      </c>
      <c r="H44" s="5" t="str">
        <f t="shared" si="6"/>
        <v/>
      </c>
      <c r="I44" s="24">
        <f t="shared" si="4"/>
        <v>-2.2776947602009566E-2</v>
      </c>
      <c r="J44" s="24">
        <f t="shared" si="5"/>
        <v>-1.2162965538720576E-2</v>
      </c>
      <c r="K44" s="5" t="str">
        <f t="shared" si="11"/>
        <v/>
      </c>
      <c r="L44" s="5" t="str">
        <f t="shared" si="12"/>
        <v/>
      </c>
      <c r="M44" s="24">
        <f t="shared" si="7"/>
        <v>-4.1711449411469472E+16</v>
      </c>
      <c r="N44" s="24">
        <f t="shared" si="8"/>
        <v>1.9110779040803827</v>
      </c>
      <c r="O44" s="24">
        <f t="shared" si="9"/>
        <v>48784414921650.375</v>
      </c>
      <c r="P44" s="24">
        <f t="shared" si="10"/>
        <v>4.9073436014901463E-6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0.14503682584341487</v>
      </c>
      <c r="V44" s="24">
        <f t="shared" si="13"/>
        <v>38.043290371244048</v>
      </c>
      <c r="W44" s="63">
        <f>B44+([1]User!D$6-25)*[1]User!C$6*[1]Calc!V$6</f>
        <v>0.53400331559999992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0.53058099999999997</v>
      </c>
      <c r="C45" s="64">
        <v>0.15058199999999999</v>
      </c>
      <c r="D45" s="61">
        <f t="shared" si="0"/>
        <v>1.7779172158414749</v>
      </c>
      <c r="E45" s="49">
        <f t="shared" si="1"/>
        <v>0.24991153529547375</v>
      </c>
      <c r="F45" s="49">
        <f t="shared" si="2"/>
        <v>0.24991153529547375</v>
      </c>
      <c r="G45" s="49">
        <f t="shared" si="3"/>
        <v>1.7847441518738556</v>
      </c>
      <c r="H45" s="5" t="str">
        <f t="shared" si="6"/>
        <v/>
      </c>
      <c r="I45" s="24">
        <f t="shared" si="4"/>
        <v>-1.9618603796846393E-2</v>
      </c>
      <c r="J45" s="24">
        <f t="shared" si="5"/>
        <v>-1.0414679347413842E-2</v>
      </c>
      <c r="K45" s="5" t="str">
        <f t="shared" si="11"/>
        <v/>
      </c>
      <c r="L45" s="5" t="str">
        <f t="shared" si="12"/>
        <v/>
      </c>
      <c r="M45" s="24">
        <f t="shared" si="7"/>
        <v>-3.5512567792242796E+16</v>
      </c>
      <c r="N45" s="24">
        <f t="shared" si="8"/>
        <v>1.7847441518738556</v>
      </c>
      <c r="O45" s="24">
        <f t="shared" si="9"/>
        <v>43309333018003.875</v>
      </c>
      <c r="P45" s="24">
        <f t="shared" si="10"/>
        <v>4.6649746243121601E-6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0.13231670380456381</v>
      </c>
      <c r="V45" s="24">
        <f t="shared" si="13"/>
        <v>36.507734518709228</v>
      </c>
      <c r="W45" s="63">
        <f>B45+([1]User!D$6-25)*[1]User!C$6*[1]Calc!V$6</f>
        <v>0.53085731559999993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0.52755300000000005</v>
      </c>
      <c r="C46" s="64">
        <v>0.14080400000000001</v>
      </c>
      <c r="D46" s="61">
        <f t="shared" si="0"/>
        <v>1.6624686593307505</v>
      </c>
      <c r="E46" s="49">
        <f t="shared" si="1"/>
        <v>0.22075346678235383</v>
      </c>
      <c r="F46" s="49">
        <f t="shared" si="2"/>
        <v>0.22075346678235383</v>
      </c>
      <c r="G46" s="49">
        <f t="shared" si="3"/>
        <v>1.6683425109883612</v>
      </c>
      <c r="H46" s="5" t="str">
        <f t="shared" si="6"/>
        <v/>
      </c>
      <c r="I46" s="24">
        <f t="shared" si="4"/>
        <v>-1.6708562774709029E-2</v>
      </c>
      <c r="J46" s="24">
        <f t="shared" si="5"/>
        <v>-8.8192692540343034E-3</v>
      </c>
      <c r="K46" s="5" t="str">
        <f t="shared" si="11"/>
        <v/>
      </c>
      <c r="L46" s="5" t="str">
        <f t="shared" si="12"/>
        <v/>
      </c>
      <c r="M46" s="24">
        <f t="shared" si="7"/>
        <v>-3.0554783903509708E+16</v>
      </c>
      <c r="N46" s="24">
        <f t="shared" si="8"/>
        <v>1.6683425109883612</v>
      </c>
      <c r="O46" s="24">
        <f t="shared" si="9"/>
        <v>38607508864774</v>
      </c>
      <c r="P46" s="24">
        <f t="shared" si="10"/>
        <v>4.4486713341418474E-6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0.12123518324684623</v>
      </c>
      <c r="V46" s="24">
        <f t="shared" si="13"/>
        <v>34.927457232712563</v>
      </c>
      <c r="W46" s="63">
        <f>B46+([1]User!D$6-25)*[1]User!C$6*[1]Calc!V$6</f>
        <v>0.52782931560000002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0.52461800000000003</v>
      </c>
      <c r="C47" s="64">
        <v>0.13175100000000001</v>
      </c>
      <c r="D47" s="61">
        <f t="shared" si="0"/>
        <v>1.5555801563555418</v>
      </c>
      <c r="E47" s="49">
        <f t="shared" si="1"/>
        <v>0.19189239446497205</v>
      </c>
      <c r="F47" s="49">
        <f t="shared" si="2"/>
        <v>0.19189239446497205</v>
      </c>
      <c r="G47" s="49">
        <f t="shared" si="3"/>
        <v>1.560684386596108</v>
      </c>
      <c r="H47" s="5" t="str">
        <f t="shared" si="6"/>
        <v/>
      </c>
      <c r="I47" s="24">
        <f t="shared" si="4"/>
        <v>-1.4017109664902702E-2</v>
      </c>
      <c r="J47" s="24">
        <f t="shared" si="5"/>
        <v>-7.3575011842492493E-3</v>
      </c>
      <c r="K47" s="5" t="str">
        <f t="shared" si="11"/>
        <v/>
      </c>
      <c r="L47" s="5" t="str">
        <f t="shared" si="12"/>
        <v/>
      </c>
      <c r="M47" s="24">
        <f t="shared" si="7"/>
        <v>-2.6551343323794116E+16</v>
      </c>
      <c r="N47" s="24">
        <f t="shared" si="8"/>
        <v>1.560684386596108</v>
      </c>
      <c r="O47" s="24">
        <f t="shared" si="9"/>
        <v>34527779439070.5</v>
      </c>
      <c r="P47" s="24">
        <f t="shared" si="10"/>
        <v>4.2530189808867948E-6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0.11147238669079837</v>
      </c>
      <c r="V47" s="24">
        <f t="shared" si="13"/>
        <v>33.33122687516147</v>
      </c>
      <c r="W47" s="63">
        <f>B47+([1]User!D$6-25)*[1]User!C$6*[1]Calc!V$6</f>
        <v>0.52489431559999999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0.52177499999999999</v>
      </c>
      <c r="C48" s="64">
        <v>0.123304</v>
      </c>
      <c r="D48" s="61">
        <f t="shared" si="0"/>
        <v>1.4558466774389849</v>
      </c>
      <c r="E48" s="49">
        <f t="shared" si="1"/>
        <v>0.16311563964158496</v>
      </c>
      <c r="F48" s="49">
        <f t="shared" si="2"/>
        <v>0.16311563964158496</v>
      </c>
      <c r="G48" s="49">
        <f t="shared" si="3"/>
        <v>1.4602923316101584</v>
      </c>
      <c r="H48" s="5" t="str">
        <f t="shared" si="6"/>
        <v/>
      </c>
      <c r="I48" s="24">
        <f t="shared" si="4"/>
        <v>-1.1507308290253961E-2</v>
      </c>
      <c r="J48" s="24">
        <f t="shared" si="5"/>
        <v>-6.0074054319418663E-3</v>
      </c>
      <c r="K48" s="5" t="str">
        <f t="shared" si="11"/>
        <v/>
      </c>
      <c r="L48" s="5" t="str">
        <f t="shared" si="12"/>
        <v/>
      </c>
      <c r="M48" s="24">
        <f t="shared" si="7"/>
        <v>-2.312554188084372E+16</v>
      </c>
      <c r="N48" s="24">
        <f t="shared" si="8"/>
        <v>1.4602923316101584</v>
      </c>
      <c r="O48" s="24">
        <f t="shared" si="9"/>
        <v>30979794870629.125</v>
      </c>
      <c r="P48" s="24">
        <f t="shared" si="10"/>
        <v>4.0783311923325545E-6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0.10284524724329933</v>
      </c>
      <c r="V48" s="24">
        <f t="shared" si="13"/>
        <v>31.696867764808697</v>
      </c>
      <c r="W48" s="63">
        <f>B48+([1]User!D$6-25)*[1]User!C$6*[1]Calc!V$6</f>
        <v>0.52205131559999995</v>
      </c>
      <c r="AH48" s="24"/>
    </row>
    <row r="49" spans="1:34">
      <c r="A49" s="64">
        <v>5.8885999999999999E-3</v>
      </c>
      <c r="B49" s="59">
        <v>0.51907700000000001</v>
      </c>
      <c r="C49" s="64">
        <v>0.115444</v>
      </c>
      <c r="D49" s="61">
        <f t="shared" si="0"/>
        <v>1.3630438901435979</v>
      </c>
      <c r="E49" s="49">
        <f t="shared" si="1"/>
        <v>0.13450984038367153</v>
      </c>
      <c r="F49" s="49">
        <f t="shared" si="2"/>
        <v>0.13450984038367153</v>
      </c>
      <c r="G49" s="49">
        <f t="shared" si="3"/>
        <v>1.3668564908747158</v>
      </c>
      <c r="H49" s="5" t="str">
        <f t="shared" si="6"/>
        <v/>
      </c>
      <c r="I49" s="24">
        <f t="shared" si="4"/>
        <v>-9.1714122718678931E-3</v>
      </c>
      <c r="J49" s="24">
        <f t="shared" si="5"/>
        <v>-4.7632033721291189E-3</v>
      </c>
      <c r="K49" s="5" t="str">
        <f t="shared" si="11"/>
        <v/>
      </c>
      <c r="L49" s="5" t="str">
        <f t="shared" si="12"/>
        <v/>
      </c>
      <c r="M49" s="24">
        <f t="shared" si="7"/>
        <v>-1.9832504843518204E+16</v>
      </c>
      <c r="N49" s="24">
        <f t="shared" si="8"/>
        <v>1.3668564908747158</v>
      </c>
      <c r="O49" s="24">
        <f t="shared" si="9"/>
        <v>27944829962276.875</v>
      </c>
      <c r="P49" s="24">
        <f t="shared" si="10"/>
        <v>3.9302693061143805E-6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9.5343181778938177E-2</v>
      </c>
      <c r="V49" s="24">
        <f t="shared" si="13"/>
        <v>29.999010926782649</v>
      </c>
      <c r="W49" s="63">
        <f>B49+([1]User!D$6-25)*[1]User!C$6*[1]Calc!V$6</f>
        <v>0.51935331559999998</v>
      </c>
      <c r="AH49" s="24"/>
    </row>
    <row r="50" spans="1:34">
      <c r="A50" s="64">
        <v>6.0340000000000003E-3</v>
      </c>
      <c r="B50" s="59">
        <v>0.51645099999999999</v>
      </c>
      <c r="C50" s="64">
        <v>0.108103</v>
      </c>
      <c r="D50" s="61">
        <f t="shared" si="0"/>
        <v>1.2763689204826008</v>
      </c>
      <c r="E50" s="49">
        <f t="shared" si="1"/>
        <v>0.10597622060198122</v>
      </c>
      <c r="F50" s="49">
        <f t="shared" si="2"/>
        <v>0.10597622060198122</v>
      </c>
      <c r="G50" s="49">
        <f t="shared" si="3"/>
        <v>1.2797303397190125</v>
      </c>
      <c r="H50" s="5" t="str">
        <f t="shared" si="6"/>
        <v/>
      </c>
      <c r="I50" s="24">
        <f t="shared" si="4"/>
        <v>-6.9932584929753155E-3</v>
      </c>
      <c r="J50" s="24">
        <f t="shared" si="5"/>
        <v>-3.613607688372036E-3</v>
      </c>
      <c r="K50" s="5" t="str">
        <f t="shared" si="11"/>
        <v/>
      </c>
      <c r="L50" s="5" t="str">
        <f t="shared" si="12"/>
        <v/>
      </c>
      <c r="M50" s="24">
        <f t="shared" si="7"/>
        <v>-1.7485534937639592E+16</v>
      </c>
      <c r="N50" s="24">
        <f t="shared" si="8"/>
        <v>1.2797303397190125</v>
      </c>
      <c r="O50" s="24">
        <f t="shared" si="9"/>
        <v>25272250155904</v>
      </c>
      <c r="P50" s="24">
        <f t="shared" si="10"/>
        <v>3.796375860744004E-6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8.8624987623078355E-2</v>
      </c>
      <c r="V50" s="24">
        <f t="shared" si="13"/>
        <v>28.320369879989485</v>
      </c>
      <c r="W50" s="63">
        <f>B50+([1]User!D$6-25)*[1]User!C$6*[1]Calc!V$6</f>
        <v>0.51672731559999996</v>
      </c>
      <c r="AH50" s="24"/>
    </row>
    <row r="51" spans="1:34">
      <c r="A51" s="64">
        <v>6.1793999999999998E-3</v>
      </c>
      <c r="B51" s="59">
        <v>0.51382899999999998</v>
      </c>
      <c r="C51" s="64">
        <v>0.10127</v>
      </c>
      <c r="D51" s="61">
        <f t="shared" si="0"/>
        <v>1.1956918917816617</v>
      </c>
      <c r="E51" s="49">
        <f t="shared" si="1"/>
        <v>7.761928421949503E-2</v>
      </c>
      <c r="F51" s="49">
        <f t="shared" si="2"/>
        <v>7.761928421949503E-2</v>
      </c>
      <c r="G51" s="49">
        <f t="shared" si="3"/>
        <v>1.198731681956311</v>
      </c>
      <c r="H51" s="5" t="str">
        <f t="shared" si="6"/>
        <v/>
      </c>
      <c r="I51" s="24">
        <f t="shared" si="4"/>
        <v>-4.9682920489077728E-3</v>
      </c>
      <c r="J51" s="24">
        <f t="shared" si="5"/>
        <v>-2.554225351796701E-3</v>
      </c>
      <c r="K51" s="5" t="str">
        <f t="shared" si="11"/>
        <v/>
      </c>
      <c r="L51" s="5" t="str">
        <f t="shared" si="12"/>
        <v/>
      </c>
      <c r="M51" s="24">
        <f t="shared" si="7"/>
        <v>-1.5812474899341298E+16</v>
      </c>
      <c r="N51" s="24">
        <f t="shared" si="8"/>
        <v>1.198731681956311</v>
      </c>
      <c r="O51" s="24">
        <f t="shared" si="9"/>
        <v>22855209547630.75</v>
      </c>
      <c r="P51" s="24">
        <f t="shared" si="10"/>
        <v>3.6652785185973476E-6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8.2441966205531708E-2</v>
      </c>
      <c r="V51" s="24">
        <f t="shared" si="13"/>
        <v>26.73992980518458</v>
      </c>
      <c r="W51" s="63">
        <f>B51+([1]User!D$6-25)*[1]User!C$6*[1]Calc!V$6</f>
        <v>0.51410531559999995</v>
      </c>
      <c r="AH51" s="24"/>
    </row>
    <row r="52" spans="1:34">
      <c r="A52" s="64">
        <v>6.3248000000000002E-3</v>
      </c>
      <c r="B52" s="59">
        <v>0.51129800000000003</v>
      </c>
      <c r="C52" s="64">
        <v>9.4821900000000001E-2</v>
      </c>
      <c r="D52" s="61">
        <f t="shared" si="0"/>
        <v>1.119559365985302</v>
      </c>
      <c r="E52" s="49">
        <f t="shared" si="1"/>
        <v>4.9047127514198728E-2</v>
      </c>
      <c r="F52" s="49">
        <f t="shared" si="2"/>
        <v>4.9047127514198728E-2</v>
      </c>
      <c r="G52" s="49">
        <f t="shared" si="3"/>
        <v>1.1222253980304753</v>
      </c>
      <c r="H52" s="5" t="str">
        <f t="shared" si="6"/>
        <v/>
      </c>
      <c r="I52" s="24">
        <f t="shared" si="4"/>
        <v>-3.0556349507618805E-3</v>
      </c>
      <c r="J52" s="24">
        <f t="shared" si="5"/>
        <v>-1.5631843586594487E-3</v>
      </c>
      <c r="K52" s="5" t="str">
        <f t="shared" si="11"/>
        <v/>
      </c>
      <c r="L52" s="5" t="str">
        <f t="shared" si="12"/>
        <v/>
      </c>
      <c r="M52" s="24">
        <f t="shared" si="7"/>
        <v>-1.3868248258288208E+16</v>
      </c>
      <c r="N52" s="24">
        <f t="shared" si="8"/>
        <v>1.1222253980304753</v>
      </c>
      <c r="O52" s="24">
        <f t="shared" si="9"/>
        <v>20738782539180.875</v>
      </c>
      <c r="P52" s="24">
        <f t="shared" si="10"/>
        <v>3.5526049956889886E-6</v>
      </c>
      <c r="Q52" s="5">
        <f t="shared" si="15"/>
        <v>0.5115743156</v>
      </c>
      <c r="R52" s="5" t="str">
        <f t="shared" si="16"/>
        <v/>
      </c>
      <c r="S52" s="5">
        <f t="shared" si="17"/>
        <v>5.0080093363756795E-2</v>
      </c>
      <c r="T52" s="5" t="str">
        <f t="shared" si="17"/>
        <v/>
      </c>
      <c r="U52" s="24">
        <f t="shared" si="14"/>
        <v>7.6929267206375426E-2</v>
      </c>
      <c r="V52" s="24">
        <f t="shared" si="13"/>
        <v>25.127069828198632</v>
      </c>
      <c r="W52" s="63">
        <f>B52+([1]User!D$6-25)*[1]User!C$6*[1]Calc!V$6</f>
        <v>0.5115743156</v>
      </c>
      <c r="AH52" s="24"/>
    </row>
    <row r="53" spans="1:34">
      <c r="A53" s="64">
        <v>6.4701999999999997E-3</v>
      </c>
      <c r="B53" s="59">
        <v>0.508884</v>
      </c>
      <c r="C53" s="64">
        <v>8.8786500000000004E-2</v>
      </c>
      <c r="D53" s="61">
        <f t="shared" si="0"/>
        <v>1.0482995768704702</v>
      </c>
      <c r="E53" s="49">
        <f t="shared" si="1"/>
        <v>2.0485410500493993E-2</v>
      </c>
      <c r="F53" s="49">
        <f t="shared" si="2"/>
        <v>2.0485410500493993E-2</v>
      </c>
      <c r="G53" s="49">
        <f t="shared" si="3"/>
        <v>1.050619653327248</v>
      </c>
      <c r="H53" s="5">
        <f t="shared" si="6"/>
        <v>-1.2654913331812019E-3</v>
      </c>
      <c r="I53" s="24">
        <f t="shared" si="4"/>
        <v>-1.2654913331812019E-3</v>
      </c>
      <c r="J53" s="24">
        <f t="shared" si="5"/>
        <v>-6.4433796659160551E-4</v>
      </c>
      <c r="K53" s="5">
        <f t="shared" si="11"/>
        <v>0.50916031559999997</v>
      </c>
      <c r="L53" s="5" t="str">
        <f t="shared" si="12"/>
        <v/>
      </c>
      <c r="M53" s="24">
        <f t="shared" si="7"/>
        <v>-1.2068645738544634E+16</v>
      </c>
      <c r="N53" s="24">
        <f t="shared" si="8"/>
        <v>1.050619653327248</v>
      </c>
      <c r="O53" s="24">
        <f t="shared" si="9"/>
        <v>18900934049983.875</v>
      </c>
      <c r="P53" s="24">
        <f t="shared" si="10"/>
        <v>3.4584500206728279E-6</v>
      </c>
      <c r="Q53" s="5">
        <f t="shared" si="15"/>
        <v>0.50916031559999997</v>
      </c>
      <c r="R53" s="5" t="str">
        <f t="shared" si="16"/>
        <v/>
      </c>
      <c r="S53" s="5">
        <f t="shared" si="17"/>
        <v>2.1445520635890111E-2</v>
      </c>
      <c r="T53" s="5" t="str">
        <f t="shared" si="17"/>
        <v/>
      </c>
      <c r="U53" s="24">
        <f t="shared" si="14"/>
        <v>7.2054546568490099E-2</v>
      </c>
      <c r="V53" s="24">
        <f t="shared" si="13"/>
        <v>23.511092958366365</v>
      </c>
      <c r="W53" s="63">
        <f>B53+([1]User!D$6-25)*[1]User!C$6*[1]Calc!V$6</f>
        <v>0.50916031559999997</v>
      </c>
      <c r="AH53" s="24"/>
    </row>
    <row r="54" spans="1:34">
      <c r="A54" s="64">
        <v>6.6156000000000001E-3</v>
      </c>
      <c r="B54" s="59">
        <v>0.50656500000000004</v>
      </c>
      <c r="C54" s="64">
        <v>8.3182400000000004E-2</v>
      </c>
      <c r="D54" s="61">
        <f t="shared" si="0"/>
        <v>0.98213213408649058</v>
      </c>
      <c r="E54" s="49">
        <f t="shared" si="1"/>
        <v>-7.8300791741270654E-3</v>
      </c>
      <c r="F54" s="49">
        <f t="shared" si="2"/>
        <v>-7.8300791741270654E-3</v>
      </c>
      <c r="G54" s="49">
        <f t="shared" si="3"/>
        <v>0.9841726676466358</v>
      </c>
      <c r="H54" s="5">
        <f t="shared" si="6"/>
        <v>3.9568330883410496E-4</v>
      </c>
      <c r="I54" s="24">
        <f t="shared" si="4"/>
        <v>3.9568330883410496E-4</v>
      </c>
      <c r="J54" s="24">
        <f t="shared" si="5"/>
        <v>2.0054864881043888E-4</v>
      </c>
      <c r="K54" s="5">
        <f t="shared" si="11"/>
        <v>0.50684131560000001</v>
      </c>
      <c r="L54" s="5" t="str">
        <f t="shared" si="12"/>
        <v/>
      </c>
      <c r="M54" s="24">
        <f t="shared" si="7"/>
        <v>-1.0614510820563706E+16</v>
      </c>
      <c r="N54" s="24">
        <f t="shared" si="8"/>
        <v>0.9841726676466358</v>
      </c>
      <c r="O54" s="24">
        <f t="shared" si="9"/>
        <v>17287334307419.5</v>
      </c>
      <c r="P54" s="24">
        <f t="shared" si="10"/>
        <v>3.3767622862409658E-6</v>
      </c>
      <c r="Q54" s="5">
        <f t="shared" si="15"/>
        <v>0.50684131560000001</v>
      </c>
      <c r="R54" s="5" t="str">
        <f t="shared" si="16"/>
        <v/>
      </c>
      <c r="S54" s="5">
        <f t="shared" si="17"/>
        <v>-6.9287003211132682E-3</v>
      </c>
      <c r="T54" s="5" t="str">
        <f t="shared" si="17"/>
        <v/>
      </c>
      <c r="U54" s="24">
        <f t="shared" si="14"/>
        <v>6.7696499713922303E-2</v>
      </c>
      <c r="V54" s="24">
        <f t="shared" si="13"/>
        <v>21.949816544628828</v>
      </c>
      <c r="W54" s="63">
        <f>B54+([1]User!D$6-25)*[1]User!C$6*[1]Calc!V$6</f>
        <v>0.50684131560000001</v>
      </c>
      <c r="AH54" s="24"/>
    </row>
    <row r="55" spans="1:34">
      <c r="A55" s="64">
        <v>6.7609999999999996E-3</v>
      </c>
      <c r="B55" s="59">
        <v>0.50425299999999995</v>
      </c>
      <c r="C55" s="64">
        <v>7.7956999999999999E-2</v>
      </c>
      <c r="D55" s="61">
        <f t="shared" si="0"/>
        <v>0.92043599099064877</v>
      </c>
      <c r="E55" s="49">
        <f t="shared" si="1"/>
        <v>-3.6006407840164588E-2</v>
      </c>
      <c r="F55" s="49">
        <f t="shared" si="2"/>
        <v>-3.6006407840164588E-2</v>
      </c>
      <c r="G55" s="49">
        <f t="shared" si="3"/>
        <v>0.92229873102613324</v>
      </c>
      <c r="H55" s="5">
        <f t="shared" si="6"/>
        <v>1.9425317243466703E-3</v>
      </c>
      <c r="I55" s="24">
        <f t="shared" si="4"/>
        <v>1.9425317243466703E-3</v>
      </c>
      <c r="J55" s="24">
        <f t="shared" si="5"/>
        <v>9.8006420141591314E-4</v>
      </c>
      <c r="K55" s="5">
        <f t="shared" si="11"/>
        <v>0.50452931559999992</v>
      </c>
      <c r="L55" s="5" t="str">
        <f t="shared" si="12"/>
        <v/>
      </c>
      <c r="M55" s="24">
        <f t="shared" si="7"/>
        <v>-9689658944467786</v>
      </c>
      <c r="N55" s="24">
        <f t="shared" si="8"/>
        <v>0.92229873102613324</v>
      </c>
      <c r="O55" s="24">
        <f t="shared" si="9"/>
        <v>15814405559514.25</v>
      </c>
      <c r="P55" s="24">
        <f t="shared" si="10"/>
        <v>3.2962870082002487E-6</v>
      </c>
      <c r="Q55" s="5">
        <f t="shared" si="15"/>
        <v>0.50452931559999992</v>
      </c>
      <c r="R55" s="5" t="str">
        <f t="shared" si="16"/>
        <v/>
      </c>
      <c r="S55" s="5">
        <f t="shared" si="17"/>
        <v>-3.5128388899606511E-2</v>
      </c>
      <c r="T55" s="5" t="str">
        <f t="shared" si="17"/>
        <v/>
      </c>
      <c r="U55" s="24">
        <f t="shared" si="14"/>
        <v>6.3644636421540432E-2</v>
      </c>
      <c r="V55" s="24">
        <f t="shared" si="13"/>
        <v>20.494127660957535</v>
      </c>
      <c r="W55" s="63">
        <f>B55+([1]User!D$6-25)*[1]User!C$6*[1]Calc!V$6</f>
        <v>0.50452931559999992</v>
      </c>
      <c r="X55" s="74" t="s">
        <v>77</v>
      </c>
      <c r="Y55" s="66"/>
      <c r="AH55" s="24"/>
    </row>
    <row r="56" spans="1:34">
      <c r="A56" s="64">
        <v>6.9064E-3</v>
      </c>
      <c r="B56" s="59">
        <v>0.50198500000000001</v>
      </c>
      <c r="C56" s="64">
        <v>7.30769E-2</v>
      </c>
      <c r="D56" s="61">
        <f t="shared" si="0"/>
        <v>0.86281679477179141</v>
      </c>
      <c r="E56" s="49">
        <f t="shared" si="1"/>
        <v>-6.4081409923542706E-2</v>
      </c>
      <c r="F56" s="49">
        <f t="shared" si="2"/>
        <v>-6.4081409923542706E-2</v>
      </c>
      <c r="G56" s="49">
        <f t="shared" si="3"/>
        <v>0.86449248156774028</v>
      </c>
      <c r="H56" s="5">
        <f t="shared" si="6"/>
        <v>3.3876879608064937E-3</v>
      </c>
      <c r="I56" s="24">
        <f t="shared" si="4"/>
        <v>3.3876879608064937E-3</v>
      </c>
      <c r="J56" s="24">
        <f t="shared" si="5"/>
        <v>1.7015046120369508E-3</v>
      </c>
      <c r="K56" s="5">
        <f t="shared" si="11"/>
        <v>0.50226131559999998</v>
      </c>
      <c r="L56" s="5" t="str">
        <f t="shared" si="12"/>
        <v/>
      </c>
      <c r="M56" s="24">
        <f t="shared" si="7"/>
        <v>-8716639596071943</v>
      </c>
      <c r="N56" s="24">
        <f t="shared" si="8"/>
        <v>0.86449248156774028</v>
      </c>
      <c r="O56" s="24">
        <f t="shared" si="9"/>
        <v>14490415047906</v>
      </c>
      <c r="P56" s="24">
        <f t="shared" si="10"/>
        <v>3.222280642346073E-6</v>
      </c>
      <c r="Q56" s="5">
        <f t="shared" si="15"/>
        <v>0.50226131559999998</v>
      </c>
      <c r="R56" s="5" t="str">
        <f t="shared" si="16"/>
        <v/>
      </c>
      <c r="S56" s="5">
        <f t="shared" si="17"/>
        <v>-6.3238779403177875E-2</v>
      </c>
      <c r="T56" s="5" t="str">
        <f t="shared" si="17"/>
        <v/>
      </c>
      <c r="U56" s="24">
        <f t="shared" si="14"/>
        <v>5.9933313364770389E-2</v>
      </c>
      <c r="V56" s="24">
        <f t="shared" si="13"/>
        <v>19.107437372330594</v>
      </c>
      <c r="W56" s="63">
        <f>B56+([1]User!D$6-25)*[1]User!C$6*[1]Calc!V$6</f>
        <v>0.50226131559999998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0.49979000000000001</v>
      </c>
      <c r="C57" s="64">
        <v>6.8490999999999996E-2</v>
      </c>
      <c r="D57" s="61">
        <f t="shared" si="0"/>
        <v>0.80867120924279434</v>
      </c>
      <c r="E57" s="49">
        <f t="shared" si="1"/>
        <v>-9.2228018605178069E-2</v>
      </c>
      <c r="F57" s="49">
        <f t="shared" si="2"/>
        <v>-9.2228018605178069E-2</v>
      </c>
      <c r="G57" s="49">
        <f t="shared" si="3"/>
        <v>0.81016236940072905</v>
      </c>
      <c r="H57" s="5" t="str">
        <f t="shared" si="6"/>
        <v/>
      </c>
      <c r="I57" s="24">
        <f t="shared" si="4"/>
        <v>4.7459407649817729E-3</v>
      </c>
      <c r="J57" s="24">
        <f t="shared" si="5"/>
        <v>2.3732851124002806E-3</v>
      </c>
      <c r="K57" s="5" t="str">
        <f t="shared" si="11"/>
        <v/>
      </c>
      <c r="L57" s="5" t="str">
        <f t="shared" si="12"/>
        <v/>
      </c>
      <c r="M57" s="24">
        <f t="shared" si="7"/>
        <v>-7756763201907610</v>
      </c>
      <c r="N57" s="24">
        <f t="shared" si="8"/>
        <v>0.81016236940072905</v>
      </c>
      <c r="O57" s="24">
        <f t="shared" si="9"/>
        <v>13313811584636.5</v>
      </c>
      <c r="P57" s="24">
        <f t="shared" si="10"/>
        <v>3.1591780064084238E-6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5.6572059772495062E-2</v>
      </c>
      <c r="V57" s="24">
        <f t="shared" si="13"/>
        <v>17.759199070872231</v>
      </c>
      <c r="W57" s="63">
        <f>B57+([1]User!D$6-25)*[1]User!C$6*[1]Calc!V$6</f>
        <v>0.50006631560000003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0.49755500000000003</v>
      </c>
      <c r="C58" s="64">
        <v>6.42012E-2</v>
      </c>
      <c r="D58" s="61">
        <f t="shared" si="0"/>
        <v>0.75802166764740608</v>
      </c>
      <c r="E58" s="49">
        <f t="shared" si="1"/>
        <v>-0.12031838011305059</v>
      </c>
      <c r="F58" s="49">
        <f t="shared" si="2"/>
        <v>-0.12031838011305059</v>
      </c>
      <c r="G58" s="49">
        <f t="shared" si="3"/>
        <v>0.75941543581375404</v>
      </c>
      <c r="H58" s="5" t="str">
        <f t="shared" si="6"/>
        <v/>
      </c>
      <c r="I58" s="24">
        <f t="shared" si="4"/>
        <v>6.0146141046561498E-3</v>
      </c>
      <c r="J58" s="24">
        <f t="shared" si="5"/>
        <v>2.9942632525472874E-3</v>
      </c>
      <c r="K58" s="5" t="str">
        <f t="shared" si="11"/>
        <v/>
      </c>
      <c r="L58" s="5" t="str">
        <f t="shared" si="12"/>
        <v/>
      </c>
      <c r="M58" s="24">
        <f t="shared" si="7"/>
        <v>-7250146516583447</v>
      </c>
      <c r="N58" s="24">
        <f t="shared" si="8"/>
        <v>0.75941543581375404</v>
      </c>
      <c r="O58" s="24">
        <f t="shared" si="9"/>
        <v>12213135311298.5</v>
      </c>
      <c r="P58" s="24">
        <f t="shared" si="10"/>
        <v>3.091658427680198E-6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5.3366183642461672E-2</v>
      </c>
      <c r="V58" s="24">
        <f t="shared" si="13"/>
        <v>16.525652069636099</v>
      </c>
      <c r="W58" s="63">
        <f>B58+([1]User!D$6-25)*[1]User!C$6*[1]Calc!V$6</f>
        <v>0.49783131560000005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0.49544100000000002</v>
      </c>
      <c r="C59" s="64">
        <v>6.0167400000000003E-2</v>
      </c>
      <c r="D59" s="61">
        <f t="shared" si="0"/>
        <v>0.71039471047283453</v>
      </c>
      <c r="E59" s="49">
        <f t="shared" si="1"/>
        <v>-0.14850028093020459</v>
      </c>
      <c r="F59" s="49">
        <f t="shared" si="2"/>
        <v>-0.14850028093020459</v>
      </c>
      <c r="G59" s="49">
        <f t="shared" si="3"/>
        <v>0.71161036196952487</v>
      </c>
      <c r="H59" s="5" t="str">
        <f t="shared" si="6"/>
        <v/>
      </c>
      <c r="I59" s="24">
        <f t="shared" si="4"/>
        <v>7.2097409507618782E-3</v>
      </c>
      <c r="J59" s="24">
        <f t="shared" si="5"/>
        <v>3.5739934302830702E-3</v>
      </c>
      <c r="K59" s="5" t="str">
        <f t="shared" si="11"/>
        <v/>
      </c>
      <c r="L59" s="5" t="str">
        <f t="shared" si="12"/>
        <v/>
      </c>
      <c r="M59" s="24">
        <f t="shared" si="7"/>
        <v>-6323613694810565</v>
      </c>
      <c r="N59" s="24">
        <f t="shared" si="8"/>
        <v>0.71161036196952487</v>
      </c>
      <c r="O59" s="24">
        <f t="shared" si="9"/>
        <v>11255324286235.125</v>
      </c>
      <c r="P59" s="24">
        <f t="shared" si="10"/>
        <v>3.0406015095076743E-6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5.0521214273548491E-2</v>
      </c>
      <c r="V59" s="24">
        <f t="shared" si="13"/>
        <v>15.30386169273179</v>
      </c>
      <c r="W59" s="63">
        <f>B59+([1]User!D$6-25)*[1]User!C$6*[1]Calc!V$6</f>
        <v>0.49571731560000004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0.49330600000000002</v>
      </c>
      <c r="C60" s="64">
        <v>5.6425700000000002E-2</v>
      </c>
      <c r="D60" s="61">
        <f t="shared" si="0"/>
        <v>0.66621656935029627</v>
      </c>
      <c r="E60" s="49">
        <f t="shared" si="1"/>
        <v>-0.17638457025199192</v>
      </c>
      <c r="F60" s="49">
        <f t="shared" si="2"/>
        <v>-0.17638457025199192</v>
      </c>
      <c r="G60" s="49">
        <f t="shared" si="3"/>
        <v>0.66734767307191212</v>
      </c>
      <c r="H60" s="5" t="str">
        <f t="shared" si="6"/>
        <v/>
      </c>
      <c r="I60" s="24">
        <f t="shared" si="4"/>
        <v>8.3163081732021971E-3</v>
      </c>
      <c r="J60" s="24">
        <f t="shared" si="5"/>
        <v>4.1047826453723462E-3</v>
      </c>
      <c r="K60" s="5" t="str">
        <f t="shared" si="11"/>
        <v/>
      </c>
      <c r="L60" s="5" t="str">
        <f t="shared" si="12"/>
        <v/>
      </c>
      <c r="M60" s="24">
        <f t="shared" si="7"/>
        <v>-5883810453682372</v>
      </c>
      <c r="N60" s="24">
        <f t="shared" si="8"/>
        <v>0.66734767307191212</v>
      </c>
      <c r="O60" s="24">
        <f t="shared" si="9"/>
        <v>10363722451630.375</v>
      </c>
      <c r="P60" s="24">
        <f t="shared" si="10"/>
        <v>2.985433357294009E-6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4.782032444364024E-2</v>
      </c>
      <c r="V60" s="24">
        <f t="shared" si="13"/>
        <v>14.199178008247413</v>
      </c>
      <c r="W60" s="63">
        <f>B60+([1]User!D$6-25)*[1]User!C$6*[1]Calc!V$6</f>
        <v>0.49358231560000004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0.49118800000000001</v>
      </c>
      <c r="C61" s="64">
        <v>5.2889499999999999E-2</v>
      </c>
      <c r="D61" s="61">
        <f t="shared" si="0"/>
        <v>0.62446476064368706</v>
      </c>
      <c r="E61" s="49">
        <f t="shared" si="1"/>
        <v>-0.20449206439921955</v>
      </c>
      <c r="F61" s="49">
        <f t="shared" si="2"/>
        <v>-0.20449206439921955</v>
      </c>
      <c r="G61" s="49">
        <f t="shared" si="3"/>
        <v>0.62549913290399428</v>
      </c>
      <c r="H61" s="5" t="str">
        <f t="shared" si="6"/>
        <v/>
      </c>
      <c r="I61" s="24">
        <f t="shared" si="4"/>
        <v>9.362521677400145E-3</v>
      </c>
      <c r="J61" s="24">
        <f t="shared" si="5"/>
        <v>4.6013453084736266E-3</v>
      </c>
      <c r="K61" s="5" t="str">
        <f t="shared" si="11"/>
        <v/>
      </c>
      <c r="L61" s="5" t="str">
        <f t="shared" si="12"/>
        <v/>
      </c>
      <c r="M61" s="24">
        <f t="shared" si="7"/>
        <v>-5380629735264441</v>
      </c>
      <c r="N61" s="24">
        <f t="shared" si="8"/>
        <v>0.62549913290399428</v>
      </c>
      <c r="O61" s="24">
        <f t="shared" si="9"/>
        <v>9548604494220.5</v>
      </c>
      <c r="P61" s="24">
        <f t="shared" si="10"/>
        <v>2.9346543127034074E-6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4.5300750022941566E-2</v>
      </c>
      <c r="V61" s="24">
        <f t="shared" si="13"/>
        <v>13.146265290688021</v>
      </c>
      <c r="W61" s="63">
        <f>B61+([1]User!D$6-25)*[1]User!C$6*[1]Calc!V$6</f>
        <v>0.49146431560000003</v>
      </c>
      <c r="X61" s="75"/>
      <c r="Y61" s="66"/>
      <c r="AH61" s="24"/>
    </row>
    <row r="62" spans="1:34">
      <c r="A62" s="64">
        <v>7.7787999999999998E-3</v>
      </c>
      <c r="B62" s="59">
        <v>0.489039</v>
      </c>
      <c r="C62" s="64">
        <v>4.9584299999999998E-2</v>
      </c>
      <c r="D62" s="61">
        <f t="shared" si="0"/>
        <v>0.58544036209804917</v>
      </c>
      <c r="E62" s="49">
        <f t="shared" si="1"/>
        <v>-0.23251733924388474</v>
      </c>
      <c r="F62" s="49">
        <f t="shared" si="2"/>
        <v>-0.23251733924388474</v>
      </c>
      <c r="G62" s="49">
        <f t="shared" si="3"/>
        <v>0.58640659295915243</v>
      </c>
      <c r="H62" s="5" t="str">
        <f t="shared" si="6"/>
        <v/>
      </c>
      <c r="I62" s="24">
        <f t="shared" si="4"/>
        <v>1.0339835176021189E-2</v>
      </c>
      <c r="J62" s="24">
        <f t="shared" si="5"/>
        <v>5.0594397124067905E-3</v>
      </c>
      <c r="K62" s="5" t="str">
        <f t="shared" si="11"/>
        <v/>
      </c>
      <c r="L62" s="5" t="str">
        <f t="shared" si="12"/>
        <v/>
      </c>
      <c r="M62" s="24">
        <f t="shared" si="7"/>
        <v>-5026169689467351</v>
      </c>
      <c r="N62" s="24">
        <f t="shared" si="8"/>
        <v>0.58640659295915243</v>
      </c>
      <c r="O62" s="24">
        <f t="shared" si="9"/>
        <v>8786693006025.125</v>
      </c>
      <c r="P62" s="24">
        <f t="shared" si="10"/>
        <v>2.8805164944588747E-6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4.2896219874260476E-2</v>
      </c>
      <c r="V62" s="24">
        <f t="shared" si="13"/>
        <v>12.182920441432703</v>
      </c>
      <c r="W62" s="63">
        <f>B62+([1]User!D$6-25)*[1]User!C$6*[1]Calc!V$6</f>
        <v>0.48931531560000002</v>
      </c>
      <c r="X62" s="75"/>
      <c r="Y62" s="66"/>
      <c r="AH62" s="24"/>
    </row>
    <row r="63" spans="1:34">
      <c r="A63" s="64">
        <v>7.9241999999999993E-3</v>
      </c>
      <c r="B63" s="59">
        <v>0.48683999999999999</v>
      </c>
      <c r="C63" s="64">
        <v>4.6476700000000003E-2</v>
      </c>
      <c r="D63" s="61">
        <f t="shared" si="0"/>
        <v>0.54874902090222921</v>
      </c>
      <c r="E63" s="49">
        <f t="shared" si="1"/>
        <v>-0.2606262416329902</v>
      </c>
      <c r="F63" s="49">
        <f t="shared" si="2"/>
        <v>-0.2606262416329902</v>
      </c>
      <c r="G63" s="49">
        <f t="shared" si="3"/>
        <v>0.54965745593606297</v>
      </c>
      <c r="H63" s="5" t="str">
        <f t="shared" si="6"/>
        <v/>
      </c>
      <c r="I63" s="24">
        <f t="shared" si="4"/>
        <v>1.1258563601598427E-2</v>
      </c>
      <c r="J63" s="24">
        <f t="shared" si="5"/>
        <v>5.4842300205588919E-3</v>
      </c>
      <c r="K63" s="5" t="str">
        <f t="shared" si="11"/>
        <v/>
      </c>
      <c r="L63" s="5" t="str">
        <f t="shared" si="12"/>
        <v/>
      </c>
      <c r="M63" s="24">
        <f t="shared" si="7"/>
        <v>-4725525560932943</v>
      </c>
      <c r="N63" s="24">
        <f t="shared" si="8"/>
        <v>0.54965745593606297</v>
      </c>
      <c r="O63" s="24">
        <f t="shared" si="9"/>
        <v>8069628595539.75</v>
      </c>
      <c r="P63" s="24">
        <f t="shared" si="10"/>
        <v>2.8223130323315612E-6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4.0583633058871929E-2</v>
      </c>
      <c r="V63" s="24">
        <f t="shared" si="13"/>
        <v>11.297058179383118</v>
      </c>
      <c r="W63" s="63">
        <f>B63+([1]User!D$6-25)*[1]User!C$6*[1]Calc!V$6</f>
        <v>0.48711631560000002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0.48468499999999998</v>
      </c>
      <c r="C64" s="64">
        <v>4.35906E-2</v>
      </c>
      <c r="D64" s="61">
        <f t="shared" si="0"/>
        <v>0.51467292364863926</v>
      </c>
      <c r="E64" s="49">
        <f t="shared" si="1"/>
        <v>-0.28846867888271804</v>
      </c>
      <c r="F64" s="49">
        <f t="shared" si="2"/>
        <v>-0.28846867888271804</v>
      </c>
      <c r="G64" s="49">
        <f t="shared" si="3"/>
        <v>0.51549222778726944</v>
      </c>
      <c r="H64" s="5" t="str">
        <f t="shared" si="6"/>
        <v/>
      </c>
      <c r="I64" s="24">
        <f t="shared" si="4"/>
        <v>1.2112694305318264E-2</v>
      </c>
      <c r="J64" s="24">
        <f t="shared" si="5"/>
        <v>5.8741881657677734E-3</v>
      </c>
      <c r="K64" s="5" t="str">
        <f t="shared" si="11"/>
        <v/>
      </c>
      <c r="L64" s="5" t="str">
        <f t="shared" si="12"/>
        <v/>
      </c>
      <c r="M64" s="24">
        <f t="shared" si="7"/>
        <v>-4261881703236647.5</v>
      </c>
      <c r="N64" s="24">
        <f t="shared" si="8"/>
        <v>0.51549222778726944</v>
      </c>
      <c r="O64" s="24">
        <f t="shared" si="9"/>
        <v>7423451346344.25</v>
      </c>
      <c r="P64" s="24">
        <f t="shared" si="10"/>
        <v>2.7683914710934109E-6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3.8452810479698056E-2</v>
      </c>
      <c r="V64" s="24">
        <f t="shared" si="13"/>
        <v>10.469723221051925</v>
      </c>
      <c r="W64" s="63">
        <f>B64+([1]User!D$6-25)*[1]User!C$6*[1]Calc!V$6</f>
        <v>0.4849613156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0.48245300000000002</v>
      </c>
      <c r="C65" s="64">
        <v>4.0867100000000003E-2</v>
      </c>
      <c r="D65" s="61">
        <f t="shared" si="0"/>
        <v>0.48251663978108372</v>
      </c>
      <c r="E65" s="49">
        <f t="shared" si="1"/>
        <v>-0.31648770524143671</v>
      </c>
      <c r="F65" s="49">
        <f t="shared" si="2"/>
        <v>-0.31648770524143671</v>
      </c>
      <c r="G65" s="49">
        <f t="shared" si="3"/>
        <v>0.48329521910403195</v>
      </c>
      <c r="H65" s="5" t="str">
        <f t="shared" si="6"/>
        <v/>
      </c>
      <c r="I65" s="24">
        <f t="shared" si="4"/>
        <v>1.2917619522399202E-2</v>
      </c>
      <c r="J65" s="24">
        <f t="shared" si="5"/>
        <v>6.2357136312289662E-3</v>
      </c>
      <c r="K65" s="5" t="str">
        <f t="shared" si="11"/>
        <v/>
      </c>
      <c r="L65" s="5" t="str">
        <f t="shared" si="12"/>
        <v/>
      </c>
      <c r="M65" s="24">
        <f t="shared" si="7"/>
        <v>-4050038092739380</v>
      </c>
      <c r="N65" s="24">
        <f t="shared" si="8"/>
        <v>0.48329521910403195</v>
      </c>
      <c r="O65" s="24">
        <f t="shared" si="9"/>
        <v>6808447465689</v>
      </c>
      <c r="P65" s="24">
        <f t="shared" si="10"/>
        <v>2.7081913684776484E-6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3.6377797718927213E-2</v>
      </c>
      <c r="V65" s="24">
        <f t="shared" si="13"/>
        <v>9.7134368592804918</v>
      </c>
      <c r="W65" s="63">
        <f>B65+([1]User!D$6-25)*[1]User!C$6*[1]Calc!V$6</f>
        <v>0.48272931560000004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0.48017900000000002</v>
      </c>
      <c r="C66" s="64">
        <v>3.8321599999999997E-2</v>
      </c>
      <c r="D66" s="61">
        <f t="shared" si="0"/>
        <v>0.45246199664362713</v>
      </c>
      <c r="E66" s="49">
        <f t="shared" si="1"/>
        <v>-0.34441789235066606</v>
      </c>
      <c r="F66" s="49">
        <f t="shared" si="2"/>
        <v>-0.34441789235066606</v>
      </c>
      <c r="G66" s="49">
        <f t="shared" si="3"/>
        <v>0.45318856735756713</v>
      </c>
      <c r="H66" s="5" t="str">
        <f t="shared" si="6"/>
        <v/>
      </c>
      <c r="I66" s="24">
        <f t="shared" si="4"/>
        <v>1.3670285816060822E-2</v>
      </c>
      <c r="J66" s="24">
        <f t="shared" si="5"/>
        <v>6.5679614860977061E-3</v>
      </c>
      <c r="K66" s="5" t="str">
        <f t="shared" si="11"/>
        <v/>
      </c>
      <c r="L66" s="5" t="str">
        <f t="shared" si="12"/>
        <v/>
      </c>
      <c r="M66" s="24">
        <f t="shared" si="7"/>
        <v>-3779498095817859.5</v>
      </c>
      <c r="N66" s="24">
        <f t="shared" si="8"/>
        <v>0.45318856735756713</v>
      </c>
      <c r="O66" s="24">
        <f t="shared" si="9"/>
        <v>6234034684708.625</v>
      </c>
      <c r="P66" s="24">
        <f t="shared" si="10"/>
        <v>2.6444418816126499E-6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3.439254198941652E-2</v>
      </c>
      <c r="V66" s="24">
        <f t="shared" si="13"/>
        <v>9.0218496020920593</v>
      </c>
      <c r="W66" s="63">
        <f>B66+([1]User!D$6-25)*[1]User!C$6*[1]Calc!V$6</f>
        <v>0.48045531560000004</v>
      </c>
      <c r="Y66" s="66"/>
      <c r="AH66" s="24"/>
    </row>
    <row r="67" spans="1:34">
      <c r="A67" s="64">
        <v>8.5058000000000009E-3</v>
      </c>
      <c r="B67" s="59">
        <v>0.47787099999999999</v>
      </c>
      <c r="C67" s="64">
        <v>3.5899E-2</v>
      </c>
      <c r="D67" s="61">
        <f t="shared" si="0"/>
        <v>0.42385843016757058</v>
      </c>
      <c r="E67" s="49">
        <f t="shared" si="1"/>
        <v>-0.37277917468940558</v>
      </c>
      <c r="F67" s="49">
        <f t="shared" si="2"/>
        <v>-0.37277917468940558</v>
      </c>
      <c r="G67" s="49">
        <f t="shared" si="3"/>
        <v>0.42453296598810641</v>
      </c>
      <c r="H67" s="5" t="str">
        <f t="shared" si="6"/>
        <v/>
      </c>
      <c r="I67" s="24">
        <f t="shared" si="4"/>
        <v>1.4386675850297341E-2</v>
      </c>
      <c r="J67" s="24">
        <f t="shared" si="5"/>
        <v>6.8789504382270215E-3</v>
      </c>
      <c r="K67" s="5" t="str">
        <f t="shared" si="11"/>
        <v/>
      </c>
      <c r="L67" s="5" t="str">
        <f t="shared" si="12"/>
        <v/>
      </c>
      <c r="M67" s="24">
        <f t="shared" si="7"/>
        <v>-3508821371909251</v>
      </c>
      <c r="N67" s="24">
        <f t="shared" si="8"/>
        <v>0.42453296598810641</v>
      </c>
      <c r="O67" s="24">
        <f t="shared" si="9"/>
        <v>5700387796590.625</v>
      </c>
      <c r="P67" s="24">
        <f t="shared" si="10"/>
        <v>2.5812896472385664E-6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3.2501467187649957E-2</v>
      </c>
      <c r="V67" s="24">
        <f t="shared" si="13"/>
        <v>8.3655349120518672</v>
      </c>
      <c r="W67" s="63">
        <f>B67+([1]User!D$6-25)*[1]User!C$6*[1]Calc!V$6</f>
        <v>0.47814731560000001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0.47546899999999997</v>
      </c>
      <c r="C68" s="64">
        <v>3.3626900000000001E-2</v>
      </c>
      <c r="D68" s="61">
        <f t="shared" si="0"/>
        <v>0.39703181273578314</v>
      </c>
      <c r="E68" s="49">
        <f t="shared" si="1"/>
        <v>-0.40117469338279682</v>
      </c>
      <c r="F68" s="49">
        <f t="shared" si="2"/>
        <v>-0.40117469338279682</v>
      </c>
      <c r="G68" s="49">
        <f t="shared" si="3"/>
        <v>0.39767157797479347</v>
      </c>
      <c r="H68" s="5" t="str">
        <f t="shared" si="6"/>
        <v/>
      </c>
      <c r="I68" s="24">
        <f t="shared" si="4"/>
        <v>1.5058210550630164E-2</v>
      </c>
      <c r="J68" s="24">
        <f t="shared" si="5"/>
        <v>7.1638731307807971E-3</v>
      </c>
      <c r="K68" s="5" t="str">
        <f t="shared" si="11"/>
        <v/>
      </c>
      <c r="L68" s="5" t="str">
        <f t="shared" si="12"/>
        <v/>
      </c>
      <c r="M68" s="24">
        <f t="shared" si="7"/>
        <v>-3327950681493640.5</v>
      </c>
      <c r="N68" s="24">
        <f t="shared" si="8"/>
        <v>0.39767157797479347</v>
      </c>
      <c r="O68" s="24">
        <f t="shared" si="9"/>
        <v>5193299694244.75</v>
      </c>
      <c r="P68" s="24">
        <f t="shared" si="10"/>
        <v>2.5105136713715354E-6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3.0656684211385125E-2</v>
      </c>
      <c r="V68" s="24">
        <f t="shared" si="13"/>
        <v>7.7731483001503268</v>
      </c>
      <c r="W68" s="63">
        <f>B68+([1]User!D$6-25)*[1]User!C$6*[1]Calc!V$6</f>
        <v>0.4757453156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0.47307399999999999</v>
      </c>
      <c r="C69" s="64">
        <v>3.1444100000000003E-2</v>
      </c>
      <c r="D69" s="61">
        <f t="shared" si="0"/>
        <v>0.37125955776016345</v>
      </c>
      <c r="E69" s="49">
        <f t="shared" si="1"/>
        <v>-0.43032235699037452</v>
      </c>
      <c r="F69" s="49">
        <f t="shared" si="2"/>
        <v>-0.43032235699037452</v>
      </c>
      <c r="G69" s="49">
        <f t="shared" si="3"/>
        <v>0.37184102403012731</v>
      </c>
      <c r="H69" s="5" t="str">
        <f t="shared" si="6"/>
        <v/>
      </c>
      <c r="I69" s="24">
        <f t="shared" si="4"/>
        <v>1.5703974399246819E-2</v>
      </c>
      <c r="J69" s="24">
        <f t="shared" si="5"/>
        <v>7.4334812380578022E-3</v>
      </c>
      <c r="K69" s="5" t="str">
        <f t="shared" si="11"/>
        <v/>
      </c>
      <c r="L69" s="5" t="str">
        <f t="shared" si="12"/>
        <v/>
      </c>
      <c r="M69" s="24">
        <f t="shared" si="7"/>
        <v>-3024689294443854</v>
      </c>
      <c r="N69" s="24">
        <f t="shared" si="8"/>
        <v>0.37184102403012731</v>
      </c>
      <c r="O69" s="24">
        <f t="shared" si="9"/>
        <v>4732470571252.75</v>
      </c>
      <c r="P69" s="24">
        <f t="shared" si="10"/>
        <v>2.4466642565612052E-6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2.8933720308149974E-2</v>
      </c>
      <c r="V69" s="24">
        <f t="shared" si="13"/>
        <v>7.18958708269873</v>
      </c>
      <c r="W69" s="63">
        <f>B69+([1]User!D$6-25)*[1]User!C$6*[1]Calc!V$6</f>
        <v>0.47335031560000002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0.470522</v>
      </c>
      <c r="C70" s="64">
        <v>2.94338E-2</v>
      </c>
      <c r="D70" s="61">
        <f t="shared" si="0"/>
        <v>0.34752400517747678</v>
      </c>
      <c r="E70" s="49">
        <f t="shared" si="1"/>
        <v>-0.45901519120036149</v>
      </c>
      <c r="F70" s="49">
        <f t="shared" si="2"/>
        <v>-0.45901519120036149</v>
      </c>
      <c r="G70" s="49">
        <f t="shared" si="3"/>
        <v>0.34808532366218781</v>
      </c>
      <c r="H70" s="5" t="str">
        <f t="shared" si="6"/>
        <v/>
      </c>
      <c r="I70" s="24">
        <f t="shared" si="4"/>
        <v>1.6297866908445306E-2</v>
      </c>
      <c r="J70" s="24">
        <f t="shared" si="5"/>
        <v>7.6730082883690294E-3</v>
      </c>
      <c r="K70" s="5" t="str">
        <f t="shared" si="11"/>
        <v/>
      </c>
      <c r="L70" s="5" t="str">
        <f t="shared" si="12"/>
        <v/>
      </c>
      <c r="M70" s="24">
        <f t="shared" si="7"/>
        <v>-2919883919636915.5</v>
      </c>
      <c r="N70" s="24">
        <f t="shared" si="8"/>
        <v>0.34808532366218781</v>
      </c>
      <c r="O70" s="24">
        <f t="shared" si="9"/>
        <v>4286221960881</v>
      </c>
      <c r="P70" s="24">
        <f t="shared" si="10"/>
        <v>2.3671877374509136E-6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2.7216563308260038E-2</v>
      </c>
      <c r="V70" s="24">
        <f t="shared" si="13"/>
        <v>6.6923145341691557</v>
      </c>
      <c r="W70" s="63">
        <f>B70+([1]User!D$6-25)*[1]User!C$6*[1]Calc!V$6</f>
        <v>0.47079831560000002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0.46794400000000003</v>
      </c>
      <c r="C71" s="64">
        <v>2.7550600000000001E-2</v>
      </c>
      <c r="D71" s="61">
        <f t="shared" si="0"/>
        <v>0.32528911853184406</v>
      </c>
      <c r="E71" s="49">
        <f t="shared" si="1"/>
        <v>-0.48773046435607015</v>
      </c>
      <c r="F71" s="49">
        <f t="shared" si="2"/>
        <v>-0.48773046435607015</v>
      </c>
      <c r="G71" s="49">
        <f t="shared" si="3"/>
        <v>0.32580228806358963</v>
      </c>
      <c r="H71" s="5" t="str">
        <f t="shared" si="6"/>
        <v/>
      </c>
      <c r="I71" s="24">
        <f t="shared" si="4"/>
        <v>1.6854942798410259E-2</v>
      </c>
      <c r="J71" s="24">
        <f t="shared" si="5"/>
        <v>7.8918266364916001E-3</v>
      </c>
      <c r="K71" s="5" t="str">
        <f t="shared" si="11"/>
        <v/>
      </c>
      <c r="L71" s="5" t="str">
        <f t="shared" si="12"/>
        <v/>
      </c>
      <c r="M71" s="24">
        <f t="shared" si="7"/>
        <v>-2669421201339958.5</v>
      </c>
      <c r="N71" s="24">
        <f t="shared" si="8"/>
        <v>0.32580228806358963</v>
      </c>
      <c r="O71" s="24">
        <f t="shared" si="9"/>
        <v>3878032066489.875</v>
      </c>
      <c r="P71" s="24">
        <f t="shared" si="10"/>
        <v>2.288237105064484E-6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2.5597224875686109E-2</v>
      </c>
      <c r="V71" s="24">
        <f t="shared" si="13"/>
        <v>6.2287069432220141</v>
      </c>
      <c r="W71" s="63">
        <f>B71+([1]User!D$6-25)*[1]User!C$6*[1]Calc!V$6</f>
        <v>0.46822031560000005</v>
      </c>
      <c r="AH71" s="24"/>
    </row>
    <row r="72" spans="1:34">
      <c r="A72" s="64">
        <v>9.2327999999999993E-3</v>
      </c>
      <c r="B72" s="59">
        <v>0.46526000000000001</v>
      </c>
      <c r="C72" s="64">
        <v>2.57848E-2</v>
      </c>
      <c r="D72" s="61">
        <f t="shared" si="0"/>
        <v>0.30444037021044523</v>
      </c>
      <c r="E72" s="49">
        <f t="shared" si="1"/>
        <v>-0.51649775861260561</v>
      </c>
      <c r="F72" s="49">
        <f t="shared" si="2"/>
        <v>-0.51649775861260561</v>
      </c>
      <c r="G72" s="49">
        <f t="shared" si="3"/>
        <v>0.3049218794596707</v>
      </c>
      <c r="H72" s="5" t="str">
        <f t="shared" si="6"/>
        <v/>
      </c>
      <c r="I72" s="24">
        <f t="shared" si="4"/>
        <v>1.7376953013508233E-2</v>
      </c>
      <c r="J72" s="24">
        <f t="shared" si="5"/>
        <v>8.0896026822629401E-3</v>
      </c>
      <c r="K72" s="5" t="str">
        <f t="shared" si="11"/>
        <v/>
      </c>
      <c r="L72" s="5" t="str">
        <f t="shared" si="12"/>
        <v/>
      </c>
      <c r="M72" s="24">
        <f t="shared" si="7"/>
        <v>-2504729760848343.5</v>
      </c>
      <c r="N72" s="24">
        <f t="shared" si="8"/>
        <v>0.3049218794596707</v>
      </c>
      <c r="O72" s="24">
        <f t="shared" si="9"/>
        <v>3494215372875.375</v>
      </c>
      <c r="P72" s="24">
        <f t="shared" si="10"/>
        <v>2.202951013131235E-6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2.4025188561211826E-2</v>
      </c>
      <c r="V72" s="24">
        <f t="shared" si="13"/>
        <v>5.810067763865761</v>
      </c>
      <c r="W72" s="63">
        <f>B72+([1]User!D$6-25)*[1]User!C$6*[1]Calc!V$6</f>
        <v>0.46553631560000003</v>
      </c>
      <c r="AH72" s="24"/>
    </row>
    <row r="73" spans="1:34">
      <c r="A73" s="64">
        <v>9.3781999999999997E-3</v>
      </c>
      <c r="B73" s="59">
        <v>0.46251900000000001</v>
      </c>
      <c r="C73" s="64">
        <v>2.41608E-2</v>
      </c>
      <c r="D73" s="61">
        <f t="shared" ref="D73:D133" si="18">C73/$A$6</f>
        <v>0.28526585029088941</v>
      </c>
      <c r="E73" s="49">
        <f t="shared" ref="E73:E104" si="19">IF(D73&gt;0,LOG10(D73),-3)</f>
        <v>-0.54475021543691282</v>
      </c>
      <c r="F73" s="49">
        <f t="shared" ref="F73:F103" si="20">IF($D73&gt;0,LOG10(D73),-3)</f>
        <v>-0.54475021543691282</v>
      </c>
      <c r="G73" s="49">
        <f t="shared" ref="G73:G133" si="21">IF(N73&lt;0.001, 0.001, N73)</f>
        <v>0.28570802594055583</v>
      </c>
      <c r="H73" s="5" t="str">
        <f t="shared" si="6"/>
        <v/>
      </c>
      <c r="I73" s="24">
        <f t="shared" ref="I73:I133" si="22">B$6-G73*B$6</f>
        <v>1.7857299351486104E-2</v>
      </c>
      <c r="J73" s="24">
        <f t="shared" ref="J73:J133" si="23">W73*I73</f>
        <v>8.2642744891346879E-3</v>
      </c>
      <c r="K73" s="5" t="str">
        <f t="shared" si="11"/>
        <v/>
      </c>
      <c r="L73" s="5" t="str">
        <f t="shared" si="12"/>
        <v/>
      </c>
      <c r="M73" s="24">
        <f t="shared" si="7"/>
        <v>-2300123021568926</v>
      </c>
      <c r="N73" s="24">
        <f t="shared" si="8"/>
        <v>0.28570802594055583</v>
      </c>
      <c r="O73" s="24">
        <f t="shared" si="9"/>
        <v>3141346963938.5</v>
      </c>
      <c r="P73" s="24">
        <f t="shared" si="10"/>
        <v>2.1136702000565518E-6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2.2530520902115148E-2</v>
      </c>
      <c r="V73" s="24">
        <f t="shared" si="13"/>
        <v>5.4385240667120325</v>
      </c>
      <c r="W73" s="63">
        <f>B73+([1]User!D$6-25)*[1]User!C$6*[1]Calc!V$6</f>
        <v>0.46279531560000003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0.45966499999999999</v>
      </c>
      <c r="C74" s="64">
        <v>2.2610000000000002E-2</v>
      </c>
      <c r="D74" s="61">
        <f t="shared" si="18"/>
        <v>0.2669556006041609</v>
      </c>
      <c r="E74" s="49">
        <f t="shared" si="19"/>
        <v>-0.57356096341454643</v>
      </c>
      <c r="F74" s="49">
        <f t="shared" si="20"/>
        <v>-0.57356096341454643</v>
      </c>
      <c r="G74" s="49">
        <f t="shared" si="21"/>
        <v>0.26736777461344113</v>
      </c>
      <c r="H74" s="5" t="str">
        <f t="shared" ref="H74:H133" si="24">IF(K74="","",I74)</f>
        <v/>
      </c>
      <c r="I74" s="24">
        <f t="shared" si="22"/>
        <v>1.8315805634663972E-2</v>
      </c>
      <c r="J74" s="24">
        <f t="shared" si="23"/>
        <v>8.4241957398812402E-3</v>
      </c>
      <c r="K74" s="5" t="str">
        <f t="shared" si="11"/>
        <v/>
      </c>
      <c r="L74" s="5" t="str">
        <f t="shared" si="12"/>
        <v/>
      </c>
      <c r="M74" s="24">
        <f t="shared" si="7"/>
        <v>-2144059557221345.5</v>
      </c>
      <c r="N74" s="24">
        <f t="shared" si="8"/>
        <v>0.26736777461344113</v>
      </c>
      <c r="O74" s="24">
        <f t="shared" si="9"/>
        <v>2811678581568.25</v>
      </c>
      <c r="P74" s="24">
        <f t="shared" si="10"/>
        <v>2.0216239271997417E-6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2.1083866138703184E-2</v>
      </c>
      <c r="V74" s="24">
        <f t="shared" si="13"/>
        <v>5.0895171317909327</v>
      </c>
      <c r="W74" s="63">
        <f>B74+([1]User!D$6-25)*[1]User!C$6*[1]Calc!V$6</f>
        <v>0.45994131560000001</v>
      </c>
      <c r="AH74" s="24"/>
    </row>
    <row r="75" spans="1:34">
      <c r="A75" s="64">
        <v>9.6690000000000005E-3</v>
      </c>
      <c r="B75" s="59">
        <v>0.45674799999999999</v>
      </c>
      <c r="C75" s="64">
        <v>2.1125700000000001E-2</v>
      </c>
      <c r="D75" s="61">
        <f t="shared" si="18"/>
        <v>0.24943051444862102</v>
      </c>
      <c r="E75" s="49">
        <f t="shared" si="19"/>
        <v>-0.60305041755352984</v>
      </c>
      <c r="F75" s="49">
        <f t="shared" si="20"/>
        <v>-0.60305041755352984</v>
      </c>
      <c r="G75" s="49">
        <f t="shared" si="21"/>
        <v>0.24980671840690763</v>
      </c>
      <c r="H75" s="5" t="str">
        <f t="shared" si="24"/>
        <v/>
      </c>
      <c r="I75" s="24">
        <f t="shared" si="22"/>
        <v>1.8754832039827311E-2</v>
      </c>
      <c r="J75" s="24">
        <f t="shared" si="23"/>
        <v>8.5714142771950285E-3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-1956949429289464.5</v>
      </c>
      <c r="N75" s="24">
        <f t="shared" ref="N75:N131" si="26">IF($X$76,D75-1.602E-19*$P$6*M75/$B$6,D75)</f>
        <v>0.24980671840690763</v>
      </c>
      <c r="O75" s="24">
        <f t="shared" ref="O75:O133" si="27">(SQRT($X$21^2+296000000000000000000*EXP(38.921*W75))-$X$21)/2</f>
        <v>2510398586561.5</v>
      </c>
      <c r="P75" s="24">
        <f t="shared" ref="P75:P131" si="28">O75/(($B$6*D75)/(1.602E-19*$P$6)-M75)</f>
        <v>1.9318896919917185E-6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1.9711649907676338E-2</v>
      </c>
      <c r="V75" s="24">
        <f t="shared" si="13"/>
        <v>4.7516714146579027</v>
      </c>
      <c r="W75" s="63">
        <f>B75+([1]User!D$6-25)*[1]User!C$6*[1]Calc!V$6</f>
        <v>0.45702431560000001</v>
      </c>
      <c r="X75" s="9" t="s">
        <v>91</v>
      </c>
      <c r="AH75" s="24"/>
    </row>
    <row r="76" spans="1:34">
      <c r="A76" s="64">
        <v>9.8143999999999992E-3</v>
      </c>
      <c r="B76" s="59">
        <v>0.45375799999999999</v>
      </c>
      <c r="C76" s="64">
        <v>1.97535E-2</v>
      </c>
      <c r="D76" s="61">
        <f t="shared" si="18"/>
        <v>0.23322898967422784</v>
      </c>
      <c r="E76" s="49">
        <f t="shared" si="19"/>
        <v>-0.63221746903710774</v>
      </c>
      <c r="F76" s="49">
        <f t="shared" si="20"/>
        <v>-0.63221746903710774</v>
      </c>
      <c r="G76" s="49">
        <f t="shared" si="21"/>
        <v>0.2335723658857356</v>
      </c>
      <c r="H76" s="5" t="str">
        <f t="shared" si="24"/>
        <v/>
      </c>
      <c r="I76" s="24">
        <f t="shared" si="22"/>
        <v>1.9160690852856613E-2</v>
      </c>
      <c r="J76" s="24">
        <f t="shared" si="23"/>
        <v>8.6996111577999323E-3</v>
      </c>
      <c r="K76" s="5" t="str">
        <f t="shared" si="11"/>
        <v/>
      </c>
      <c r="L76" s="5" t="str">
        <f t="shared" si="12"/>
        <v/>
      </c>
      <c r="M76" s="24">
        <f t="shared" si="25"/>
        <v>-1786185036973318.7</v>
      </c>
      <c r="N76" s="24">
        <f t="shared" si="26"/>
        <v>0.2335723658857356</v>
      </c>
      <c r="O76" s="24">
        <f t="shared" si="27"/>
        <v>2235005480087.125</v>
      </c>
      <c r="P76" s="24">
        <f t="shared" si="28"/>
        <v>1.8395046514284091E-6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1.8407639548015352E-2</v>
      </c>
      <c r="V76" s="24">
        <f t="shared" si="13"/>
        <v>4.4493729066683319</v>
      </c>
      <c r="W76" s="63">
        <f>B76+([1]User!D$6-25)*[1]User!C$6*[1]Calc!V$6</f>
        <v>0.45403431560000002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0.450598</v>
      </c>
      <c r="C77" s="64">
        <v>1.84929E-2</v>
      </c>
      <c r="D77" s="61">
        <f t="shared" si="18"/>
        <v>0.21834512279578444</v>
      </c>
      <c r="E77" s="49">
        <f t="shared" si="19"/>
        <v>-0.66085650452823474</v>
      </c>
      <c r="F77" s="49">
        <f t="shared" si="20"/>
        <v>-0.66085650452823474</v>
      </c>
      <c r="G77" s="49">
        <f t="shared" si="21"/>
        <v>0.21866613033826154</v>
      </c>
      <c r="H77" s="5" t="str">
        <f t="shared" si="24"/>
        <v/>
      </c>
      <c r="I77" s="24">
        <f t="shared" si="22"/>
        <v>1.9533346741543462E-2</v>
      </c>
      <c r="J77" s="24">
        <f t="shared" si="23"/>
        <v>8.807084343470899E-3</v>
      </c>
      <c r="K77" s="5" t="str">
        <f t="shared" si="11"/>
        <v/>
      </c>
      <c r="L77" s="5" t="str">
        <f t="shared" si="12"/>
        <v/>
      </c>
      <c r="M77" s="24">
        <f t="shared" si="25"/>
        <v>-1669826999984915.5</v>
      </c>
      <c r="N77" s="24">
        <f t="shared" si="26"/>
        <v>0.21866613033826154</v>
      </c>
      <c r="O77" s="24">
        <f t="shared" si="27"/>
        <v>1976679417905.375</v>
      </c>
      <c r="P77" s="24">
        <f t="shared" si="28"/>
        <v>1.7377947408238309E-6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1.7132949321990342E-2</v>
      </c>
      <c r="V77" s="24">
        <f t="shared" si="13"/>
        <v>4.1938775494436795</v>
      </c>
      <c r="W77" s="63">
        <f>B77+([1]User!D$6-25)*[1]User!C$6*[1]Calc!V$6</f>
        <v>0.45087431560000002</v>
      </c>
      <c r="AH77" s="24"/>
    </row>
    <row r="78" spans="1:34">
      <c r="A78" s="64">
        <v>1.01052E-2</v>
      </c>
      <c r="B78" s="59">
        <v>0.447436</v>
      </c>
      <c r="C78" s="64">
        <v>1.7262400000000001E-2</v>
      </c>
      <c r="D78" s="61">
        <f t="shared" si="18"/>
        <v>0.2038166457261949</v>
      </c>
      <c r="E78" s="49">
        <f t="shared" si="19"/>
        <v>-0.69076035000661351</v>
      </c>
      <c r="F78" s="49">
        <f t="shared" si="20"/>
        <v>-0.69076035000661351</v>
      </c>
      <c r="G78" s="49">
        <f t="shared" si="21"/>
        <v>0.20410074422329205</v>
      </c>
      <c r="H78" s="5" t="str">
        <f t="shared" si="24"/>
        <v/>
      </c>
      <c r="I78" s="24">
        <f t="shared" si="22"/>
        <v>1.9897481394417701E-2</v>
      </c>
      <c r="J78" s="24">
        <f t="shared" si="23"/>
        <v>8.9083474697026661E-3</v>
      </c>
      <c r="K78" s="5" t="str">
        <f t="shared" si="11"/>
        <v/>
      </c>
      <c r="L78" s="5" t="str">
        <f t="shared" si="12"/>
        <v/>
      </c>
      <c r="M78" s="24">
        <f t="shared" si="25"/>
        <v>-1477832381903556</v>
      </c>
      <c r="N78" s="24">
        <f t="shared" si="26"/>
        <v>0.20410074422329205</v>
      </c>
      <c r="O78" s="24">
        <f t="shared" si="27"/>
        <v>1748041960575.375</v>
      </c>
      <c r="P78" s="24">
        <f t="shared" si="28"/>
        <v>1.6464593883762066E-6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1.5954889280516076E-2</v>
      </c>
      <c r="V78" s="24">
        <f t="shared" si="13"/>
        <v>3.9250958930264677</v>
      </c>
      <c r="W78" s="63">
        <f>B78+([1]User!D$6-25)*[1]User!C$6*[1]Calc!V$6</f>
        <v>0.44771231560000002</v>
      </c>
      <c r="AH78" s="24"/>
    </row>
    <row r="79" spans="1:34">
      <c r="A79" s="64">
        <v>1.02506E-2</v>
      </c>
      <c r="B79" s="59">
        <v>0.44408500000000001</v>
      </c>
      <c r="C79" s="64">
        <v>1.6129999999999999E-2</v>
      </c>
      <c r="D79" s="61">
        <f t="shared" si="18"/>
        <v>0.19044643245223858</v>
      </c>
      <c r="E79" s="49">
        <f t="shared" si="19"/>
        <v>-0.72022715837094475</v>
      </c>
      <c r="F79" s="49">
        <f t="shared" si="20"/>
        <v>-0.72022715837094475</v>
      </c>
      <c r="G79" s="49">
        <f t="shared" si="21"/>
        <v>0.19071076909867479</v>
      </c>
      <c r="H79" s="5" t="str">
        <f t="shared" si="24"/>
        <v/>
      </c>
      <c r="I79" s="24">
        <f t="shared" si="22"/>
        <v>2.0232230772533132E-2</v>
      </c>
      <c r="J79" s="24">
        <f t="shared" si="23"/>
        <v>8.9904206836056277E-3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-1375034573638188.5</v>
      </c>
      <c r="N79" s="24">
        <f t="shared" si="26"/>
        <v>0.19071076909867479</v>
      </c>
      <c r="O79" s="24">
        <f t="shared" si="27"/>
        <v>1534505974205.125</v>
      </c>
      <c r="P79" s="24">
        <f t="shared" si="28"/>
        <v>1.5468105439214185E-6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1.480357282590445E-2</v>
      </c>
      <c r="V79" s="24">
        <f t="shared" si="13"/>
        <v>3.6979022353418198</v>
      </c>
      <c r="W79" s="63">
        <f>B79+([1]User!D$6-25)*[1]User!C$6*[1]Calc!V$6</f>
        <v>0.44436131560000003</v>
      </c>
      <c r="AH79" s="24"/>
    </row>
    <row r="80" spans="1:34">
      <c r="A80" s="64">
        <v>1.0396000000000001E-2</v>
      </c>
      <c r="B80" s="59">
        <v>0.44065799999999999</v>
      </c>
      <c r="C80" s="64">
        <v>1.5067499999999999E-2</v>
      </c>
      <c r="D80" s="61">
        <f t="shared" si="18"/>
        <v>0.17790152640880996</v>
      </c>
      <c r="E80" s="49">
        <f t="shared" si="19"/>
        <v>-0.74982032561995704</v>
      </c>
      <c r="F80" s="49">
        <f t="shared" si="20"/>
        <v>-0.74982032561995704</v>
      </c>
      <c r="G80" s="49">
        <f t="shared" si="21"/>
        <v>0.1781381598216038</v>
      </c>
      <c r="H80" s="5" t="str">
        <f t="shared" si="24"/>
        <v/>
      </c>
      <c r="I80" s="24">
        <f t="shared" si="22"/>
        <v>2.0546546004459907E-2</v>
      </c>
      <c r="J80" s="24">
        <f t="shared" si="23"/>
        <v>9.0596772004204445E-3</v>
      </c>
      <c r="K80" s="5" t="str">
        <f t="shared" si="29"/>
        <v/>
      </c>
      <c r="L80" s="5" t="str">
        <f t="shared" si="12"/>
        <v/>
      </c>
      <c r="M80" s="24">
        <f t="shared" si="25"/>
        <v>-1230927032843525.2</v>
      </c>
      <c r="N80" s="24">
        <f t="shared" si="26"/>
        <v>0.1781381598216038</v>
      </c>
      <c r="O80" s="24">
        <f t="shared" si="27"/>
        <v>1343057321003.875</v>
      </c>
      <c r="P80" s="24">
        <f t="shared" si="28"/>
        <v>1.4493769310761278E-6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1.372044607663989E-2</v>
      </c>
      <c r="V80" s="24">
        <f t="shared" si="13"/>
        <v>3.4856496665195014</v>
      </c>
      <c r="W80" s="63">
        <f>B80+([1]User!D$6-25)*[1]User!C$6*[1]Calc!V$6</f>
        <v>0.44093431560000002</v>
      </c>
      <c r="AH80" s="24"/>
    </row>
    <row r="81" spans="1:34">
      <c r="A81" s="64">
        <v>1.0541399999999999E-2</v>
      </c>
      <c r="B81" s="59">
        <v>0.43698700000000001</v>
      </c>
      <c r="C81" s="64">
        <v>1.4067400000000001E-2</v>
      </c>
      <c r="D81" s="61">
        <f t="shared" si="18"/>
        <v>0.16609337531795546</v>
      </c>
      <c r="E81" s="49">
        <f t="shared" si="19"/>
        <v>-0.77964768916348681</v>
      </c>
      <c r="F81" s="49">
        <f t="shared" si="20"/>
        <v>-0.77964768916348681</v>
      </c>
      <c r="G81" s="49">
        <f t="shared" si="21"/>
        <v>0.16631315823317455</v>
      </c>
      <c r="H81" s="5" t="str">
        <f t="shared" si="24"/>
        <v/>
      </c>
      <c r="I81" s="24">
        <f t="shared" si="22"/>
        <v>2.0842171044170639E-2</v>
      </c>
      <c r="J81" s="24">
        <f t="shared" si="23"/>
        <v>9.1135168150763678E-3</v>
      </c>
      <c r="K81" s="5" t="str">
        <f t="shared" si="29"/>
        <v/>
      </c>
      <c r="L81" s="5" t="str">
        <f t="shared" si="12"/>
        <v/>
      </c>
      <c r="M81" s="24">
        <f t="shared" si="25"/>
        <v>-1143273591443466.5</v>
      </c>
      <c r="N81" s="24">
        <f t="shared" si="26"/>
        <v>0.16631315823317455</v>
      </c>
      <c r="O81" s="24">
        <f t="shared" si="27"/>
        <v>1164374271972.5</v>
      </c>
      <c r="P81" s="24">
        <f t="shared" si="28"/>
        <v>1.3458905622498368E-6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1.2656323664676502E-2</v>
      </c>
      <c r="V81" s="24">
        <f t="shared" si="13"/>
        <v>3.3002812212092345</v>
      </c>
      <c r="W81" s="63">
        <f>B81+([1]User!D$6-25)*[1]User!C$6*[1]Calc!V$6</f>
        <v>0.43726331560000004</v>
      </c>
      <c r="AH81" s="24"/>
    </row>
    <row r="82" spans="1:34">
      <c r="A82" s="64">
        <v>1.06868E-2</v>
      </c>
      <c r="B82" s="59">
        <v>0.43332399999999999</v>
      </c>
      <c r="C82" s="64">
        <v>1.3121799999999999E-2</v>
      </c>
      <c r="D82" s="61">
        <f t="shared" si="18"/>
        <v>0.1549287041135638</v>
      </c>
      <c r="E82" s="49">
        <f t="shared" si="19"/>
        <v>-0.80986811172273776</v>
      </c>
      <c r="F82" s="49">
        <f t="shared" si="20"/>
        <v>-0.80986811172273776</v>
      </c>
      <c r="G82" s="49">
        <f t="shared" si="21"/>
        <v>0.15511890648795107</v>
      </c>
      <c r="H82" s="5" t="str">
        <f t="shared" si="24"/>
        <v/>
      </c>
      <c r="I82" s="24">
        <f t="shared" si="22"/>
        <v>2.1122027337801226E-2</v>
      </c>
      <c r="J82" s="24">
        <f t="shared" si="23"/>
        <v>9.1585177197824399E-3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-989400615830614.5</v>
      </c>
      <c r="N82" s="24">
        <f t="shared" si="26"/>
        <v>0.15511890648795107</v>
      </c>
      <c r="O82" s="24">
        <f t="shared" si="27"/>
        <v>1009762410827.375</v>
      </c>
      <c r="P82" s="24">
        <f t="shared" si="28"/>
        <v>1.251405971408989E-6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1.168441410167771E-2</v>
      </c>
      <c r="V82" s="24">
        <f t="shared" ref="V82:V145" si="31">((U82)-G82)*((U82)-G82)*U$22/U82</f>
        <v>3.1149782450399601</v>
      </c>
      <c r="W82" s="63">
        <f>B82+([1]User!D$6-25)*[1]User!C$6*[1]Calc!V$6</f>
        <v>0.43360031560000001</v>
      </c>
      <c r="AH82" s="24"/>
    </row>
    <row r="83" spans="1:34">
      <c r="A83" s="64">
        <v>1.08322E-2</v>
      </c>
      <c r="B83" s="59">
        <v>0.42952000000000001</v>
      </c>
      <c r="C83" s="64">
        <v>1.22795E-2</v>
      </c>
      <c r="D83" s="61">
        <f t="shared" si="18"/>
        <v>0.14498369295085331</v>
      </c>
      <c r="E83" s="49">
        <f t="shared" si="19"/>
        <v>-0.83868084231484052</v>
      </c>
      <c r="F83" s="49">
        <f t="shared" si="20"/>
        <v>-0.83868084231484052</v>
      </c>
      <c r="G83" s="49">
        <f t="shared" si="21"/>
        <v>0.14515406444492818</v>
      </c>
      <c r="H83" s="5" t="str">
        <f t="shared" si="24"/>
        <v/>
      </c>
      <c r="I83" s="24">
        <f t="shared" si="22"/>
        <v>2.1371148388876798E-2</v>
      </c>
      <c r="J83" s="24">
        <f t="shared" si="23"/>
        <v>9.1852408376801239E-3</v>
      </c>
      <c r="K83" s="5" t="str">
        <f t="shared" si="29"/>
        <v/>
      </c>
      <c r="L83" s="5" t="str">
        <f t="shared" si="30"/>
        <v/>
      </c>
      <c r="M83" s="24">
        <f t="shared" si="25"/>
        <v>-886243726981260.5</v>
      </c>
      <c r="N83" s="24">
        <f t="shared" si="26"/>
        <v>0.14515406444492818</v>
      </c>
      <c r="O83" s="24">
        <f t="shared" si="27"/>
        <v>870879539140.125</v>
      </c>
      <c r="P83" s="24">
        <f t="shared" si="28"/>
        <v>1.1533806045632045E-6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1.0761116619472209E-2</v>
      </c>
      <c r="V83" s="24">
        <f t="shared" si="31"/>
        <v>2.9692747054259003</v>
      </c>
      <c r="W83" s="63">
        <f>B83+([1]User!D$6-25)*[1]User!C$6*[1]Calc!V$6</f>
        <v>0.42979631560000003</v>
      </c>
      <c r="AH83" s="24"/>
    </row>
    <row r="84" spans="1:34">
      <c r="A84" s="64">
        <v>1.0977600000000001E-2</v>
      </c>
      <c r="B84" s="59">
        <v>0.425562</v>
      </c>
      <c r="C84" s="64">
        <v>1.1438E-2</v>
      </c>
      <c r="D84" s="61">
        <f t="shared" si="18"/>
        <v>0.13504812736445784</v>
      </c>
      <c r="E84" s="49">
        <f t="shared" si="19"/>
        <v>-0.86951143354925275</v>
      </c>
      <c r="F84" s="49">
        <f t="shared" si="20"/>
        <v>-0.86951143354925275</v>
      </c>
      <c r="G84" s="49">
        <f t="shared" si="21"/>
        <v>0.13520011156274203</v>
      </c>
      <c r="H84" s="5" t="str">
        <f t="shared" si="24"/>
        <v/>
      </c>
      <c r="I84" s="24">
        <f t="shared" si="22"/>
        <v>2.1619997210931451E-2</v>
      </c>
      <c r="J84" s="24">
        <f t="shared" si="23"/>
        <v>9.2066231955797474E-3</v>
      </c>
      <c r="K84" s="5" t="str">
        <f t="shared" si="29"/>
        <v/>
      </c>
      <c r="L84" s="5" t="str">
        <f t="shared" si="30"/>
        <v/>
      </c>
      <c r="M84" s="24">
        <f t="shared" si="25"/>
        <v>-790596120912344.5</v>
      </c>
      <c r="N84" s="24">
        <f t="shared" si="26"/>
        <v>0.13520011156274203</v>
      </c>
      <c r="O84" s="24">
        <f t="shared" si="27"/>
        <v>746603174688.25</v>
      </c>
      <c r="P84" s="24">
        <f t="shared" si="28"/>
        <v>1.0615893185521737E-6</v>
      </c>
      <c r="Q84" s="5" t="str">
        <f t="shared" si="15"/>
        <v/>
      </c>
      <c r="R84" s="5">
        <f t="shared" si="16"/>
        <v>0.42583831560000002</v>
      </c>
      <c r="S84" s="5" t="str">
        <f t="shared" si="17"/>
        <v/>
      </c>
      <c r="T84" s="5">
        <f t="shared" si="17"/>
        <v>-0.86902295002853036</v>
      </c>
      <c r="U84" s="24">
        <f t="shared" si="32"/>
        <v>9.8845434762521479E-3</v>
      </c>
      <c r="V84" s="24">
        <f t="shared" si="31"/>
        <v>2.8106592360402209</v>
      </c>
      <c r="W84" s="63">
        <f>B84+([1]User!D$6-25)*[1]User!C$6*[1]Calc!V$6</f>
        <v>0.42583831560000002</v>
      </c>
      <c r="AH84" s="24"/>
    </row>
    <row r="85" spans="1:34">
      <c r="A85" s="64">
        <v>1.1122999999999999E-2</v>
      </c>
      <c r="B85" s="59">
        <v>0.421456</v>
      </c>
      <c r="C85" s="64">
        <v>1.06683E-2</v>
      </c>
      <c r="D85" s="61">
        <f t="shared" si="18"/>
        <v>0.12596030225233831</v>
      </c>
      <c r="E85" s="49">
        <f t="shared" si="19"/>
        <v>-0.89976630590811058</v>
      </c>
      <c r="F85" s="49">
        <f t="shared" si="20"/>
        <v>-0.89976630590811058</v>
      </c>
      <c r="G85" s="49">
        <f t="shared" si="21"/>
        <v>0.12609470196908334</v>
      </c>
      <c r="H85" s="5" t="str">
        <f t="shared" si="24"/>
        <v/>
      </c>
      <c r="I85" s="24">
        <f t="shared" si="22"/>
        <v>2.1847632450772918E-2</v>
      </c>
      <c r="J85" s="24">
        <f t="shared" si="23"/>
        <v>9.2138526238421652E-3</v>
      </c>
      <c r="K85" s="5" t="str">
        <f t="shared" si="29"/>
        <v/>
      </c>
      <c r="L85" s="5" t="str">
        <f t="shared" si="30"/>
        <v/>
      </c>
      <c r="M85" s="24">
        <f t="shared" si="25"/>
        <v>-699124618940028.87</v>
      </c>
      <c r="N85" s="24">
        <f t="shared" si="26"/>
        <v>0.12609470196908334</v>
      </c>
      <c r="O85" s="24">
        <f t="shared" si="27"/>
        <v>636379245124.25</v>
      </c>
      <c r="P85" s="24">
        <f t="shared" si="28"/>
        <v>9.702036974771648E-7</v>
      </c>
      <c r="Q85" s="5" t="str">
        <f t="shared" si="15"/>
        <v/>
      </c>
      <c r="R85" s="5">
        <f t="shared" si="16"/>
        <v>0.42173231560000002</v>
      </c>
      <c r="S85" s="5" t="str">
        <f t="shared" si="17"/>
        <v/>
      </c>
      <c r="T85" s="5">
        <f t="shared" si="17"/>
        <v>-0.89930316048424697</v>
      </c>
      <c r="U85" s="24">
        <f t="shared" si="32"/>
        <v>9.0569142388636052E-3</v>
      </c>
      <c r="V85" s="24">
        <f t="shared" si="31"/>
        <v>2.6756340203467159</v>
      </c>
      <c r="W85" s="63">
        <f>B85+([1]User!D$6-25)*[1]User!C$6*[1]Calc!V$6</f>
        <v>0.42173231560000002</v>
      </c>
      <c r="AH85" s="24"/>
    </row>
    <row r="86" spans="1:34">
      <c r="A86" s="64">
        <v>1.12684E-2</v>
      </c>
      <c r="B86" s="59">
        <v>0.41720600000000002</v>
      </c>
      <c r="C86" s="64">
        <v>9.9348300000000004E-3</v>
      </c>
      <c r="D86" s="61">
        <f t="shared" si="18"/>
        <v>0.11730024367758671</v>
      </c>
      <c r="E86" s="49">
        <f t="shared" si="19"/>
        <v>-0.93070108568735777</v>
      </c>
      <c r="F86" s="49">
        <f t="shared" si="20"/>
        <v>-0.93070108568735777</v>
      </c>
      <c r="G86" s="49">
        <f t="shared" si="21"/>
        <v>0.11741816265387196</v>
      </c>
      <c r="H86" s="5" t="str">
        <f t="shared" si="24"/>
        <v/>
      </c>
      <c r="I86" s="24">
        <f t="shared" si="22"/>
        <v>2.2064545933653201E-2</v>
      </c>
      <c r="J86" s="24">
        <f t="shared" si="23"/>
        <v>9.2115577290441033E-3</v>
      </c>
      <c r="K86" s="5" t="str">
        <f t="shared" si="29"/>
        <v/>
      </c>
      <c r="L86" s="5" t="str">
        <f t="shared" si="30"/>
        <v/>
      </c>
      <c r="M86" s="24">
        <f t="shared" si="25"/>
        <v>-613394591579587.37</v>
      </c>
      <c r="N86" s="24">
        <f t="shared" si="26"/>
        <v>0.11741816265387196</v>
      </c>
      <c r="O86" s="24">
        <f t="shared" si="27"/>
        <v>539391936918</v>
      </c>
      <c r="P86" s="24">
        <f t="shared" si="28"/>
        <v>8.8310618740291564E-7</v>
      </c>
      <c r="Q86" s="5" t="str">
        <f t="shared" ref="Q86:Q132" si="33">IF(G86&gt;0.85,IF(G86&lt;1.15,W86,""),"")</f>
        <v/>
      </c>
      <c r="R86" s="5">
        <f t="shared" si="16"/>
        <v>0.41748231560000004</v>
      </c>
      <c r="S86" s="5" t="str">
        <f t="shared" si="17"/>
        <v/>
      </c>
      <c r="T86" s="5">
        <f t="shared" si="17"/>
        <v>-0.93026471969611568</v>
      </c>
      <c r="U86" s="24">
        <f t="shared" si="32"/>
        <v>8.279085952737469E-3</v>
      </c>
      <c r="V86" s="24">
        <f t="shared" si="31"/>
        <v>2.5452644746013742</v>
      </c>
      <c r="W86" s="63">
        <f>B86+([1]User!D$6-25)*[1]User!C$6*[1]Calc!V$6</f>
        <v>0.41748231560000004</v>
      </c>
      <c r="AH86" s="24"/>
    </row>
    <row r="87" spans="1:34">
      <c r="A87" s="64">
        <v>1.14138E-2</v>
      </c>
      <c r="B87" s="59">
        <v>0.41275000000000001</v>
      </c>
      <c r="C87" s="64">
        <v>9.2484200000000003E-3</v>
      </c>
      <c r="D87" s="61">
        <f t="shared" si="18"/>
        <v>0.10919582112956804</v>
      </c>
      <c r="E87" s="49">
        <f t="shared" si="19"/>
        <v>-0.96179398154973994</v>
      </c>
      <c r="F87" s="49">
        <f t="shared" si="20"/>
        <v>-0.96179398154973994</v>
      </c>
      <c r="G87" s="49">
        <f t="shared" si="21"/>
        <v>0.10929978132481878</v>
      </c>
      <c r="H87" s="5" t="str">
        <f t="shared" si="24"/>
        <v/>
      </c>
      <c r="I87" s="24">
        <f t="shared" si="22"/>
        <v>2.2267505466879532E-2</v>
      </c>
      <c r="J87" s="24">
        <f t="shared" si="23"/>
        <v>9.1970657405881107E-3</v>
      </c>
      <c r="K87" s="5" t="str">
        <f t="shared" si="29"/>
        <v/>
      </c>
      <c r="L87" s="5" t="str">
        <f t="shared" si="30"/>
        <v/>
      </c>
      <c r="M87" s="24">
        <f t="shared" si="25"/>
        <v>-540783371050478.81</v>
      </c>
      <c r="N87" s="24">
        <f t="shared" si="26"/>
        <v>0.10929978132481878</v>
      </c>
      <c r="O87" s="24">
        <f t="shared" si="27"/>
        <v>453531806363.75</v>
      </c>
      <c r="P87" s="24">
        <f t="shared" si="28"/>
        <v>7.9768644912713729E-7</v>
      </c>
      <c r="Q87" s="5" t="str">
        <f t="shared" si="33"/>
        <v/>
      </c>
      <c r="R87" s="5">
        <f t="shared" ref="R87:R132" si="34">IF(G87&gt;0.06,IF(G87&lt;0.14,W87,""),"")</f>
        <v>0.41302631560000003</v>
      </c>
      <c r="S87" s="5" t="str">
        <f t="shared" ref="S87:T131" si="35">IF(Q87="","",LOG10($G87))</f>
        <v/>
      </c>
      <c r="T87" s="5">
        <f t="shared" si="35"/>
        <v>-0.96138070693885658</v>
      </c>
      <c r="U87" s="24">
        <f t="shared" si="32"/>
        <v>7.5407792625892412E-3</v>
      </c>
      <c r="V87" s="24">
        <f t="shared" si="31"/>
        <v>2.4293170986181996</v>
      </c>
      <c r="W87" s="63">
        <f>B87+([1]User!D$6-25)*[1]User!C$6*[1]Calc!V$6</f>
        <v>0.41302631560000003</v>
      </c>
      <c r="AH87" s="24"/>
    </row>
    <row r="88" spans="1:34">
      <c r="A88" s="64">
        <v>1.15592E-2</v>
      </c>
      <c r="B88" s="59">
        <v>0.40812900000000002</v>
      </c>
      <c r="C88" s="64">
        <v>8.6204300000000001E-3</v>
      </c>
      <c r="D88" s="61">
        <f t="shared" si="18"/>
        <v>0.10178116179195605</v>
      </c>
      <c r="E88" s="49">
        <f t="shared" si="19"/>
        <v>-0.99233259613362268</v>
      </c>
      <c r="F88" s="49">
        <f t="shared" si="20"/>
        <v>-0.99233259613362268</v>
      </c>
      <c r="G88" s="49">
        <f t="shared" si="21"/>
        <v>0.10187123378118114</v>
      </c>
      <c r="H88" s="5" t="str">
        <f t="shared" si="24"/>
        <v/>
      </c>
      <c r="I88" s="24">
        <f t="shared" si="22"/>
        <v>2.2453219155470473E-2</v>
      </c>
      <c r="J88" s="24">
        <f t="shared" si="23"/>
        <v>9.170014055425885E-3</v>
      </c>
      <c r="K88" s="5" t="str">
        <f t="shared" si="29"/>
        <v/>
      </c>
      <c r="L88" s="5" t="str">
        <f t="shared" si="30"/>
        <v/>
      </c>
      <c r="M88" s="24">
        <f t="shared" si="25"/>
        <v>-468539269793410.25</v>
      </c>
      <c r="N88" s="24">
        <f t="shared" si="26"/>
        <v>0.10187123378118114</v>
      </c>
      <c r="O88" s="24">
        <f t="shared" si="27"/>
        <v>378895030169</v>
      </c>
      <c r="P88" s="24">
        <f t="shared" si="28"/>
        <v>7.1500832861360895E-7</v>
      </c>
      <c r="Q88" s="5" t="str">
        <f t="shared" si="33"/>
        <v/>
      </c>
      <c r="R88" s="5">
        <f t="shared" si="34"/>
        <v>0.40840531560000004</v>
      </c>
      <c r="S88" s="5" t="str">
        <f t="shared" si="35"/>
        <v/>
      </c>
      <c r="T88" s="5">
        <f t="shared" si="35"/>
        <v>-0.99194843398973942</v>
      </c>
      <c r="U88" s="24">
        <f t="shared" si="32"/>
        <v>6.8498022301227146E-3</v>
      </c>
      <c r="V88" s="24">
        <f t="shared" si="31"/>
        <v>2.3319533701194741</v>
      </c>
      <c r="W88" s="63">
        <f>B88+([1]User!D$6-25)*[1]User!C$6*[1]Calc!V$6</f>
        <v>0.40840531560000004</v>
      </c>
      <c r="AH88" s="24"/>
    </row>
    <row r="89" spans="1:34">
      <c r="A89" s="64">
        <v>1.1704600000000001E-2</v>
      </c>
      <c r="B89" s="59">
        <v>0.40320899999999998</v>
      </c>
      <c r="C89" s="64">
        <v>8.0240199999999998E-3</v>
      </c>
      <c r="D89" s="61">
        <f t="shared" si="18"/>
        <v>9.4739366579380743E-2</v>
      </c>
      <c r="E89" s="49">
        <f t="shared" si="19"/>
        <v>-1.0234695232601552</v>
      </c>
      <c r="F89" s="49">
        <f t="shared" si="20"/>
        <v>-1.0234695232601552</v>
      </c>
      <c r="G89" s="49">
        <f t="shared" si="21"/>
        <v>9.4818560516874248E-2</v>
      </c>
      <c r="H89" s="5" t="str">
        <f t="shared" si="24"/>
        <v/>
      </c>
      <c r="I89" s="24">
        <f t="shared" si="22"/>
        <v>2.2629535987078144E-2</v>
      </c>
      <c r="J89" s="24">
        <f t="shared" si="23"/>
        <v>9.1306854696277823E-3</v>
      </c>
      <c r="K89" s="5" t="str">
        <f t="shared" si="29"/>
        <v/>
      </c>
      <c r="L89" s="5" t="str">
        <f t="shared" si="30"/>
        <v/>
      </c>
      <c r="M89" s="24">
        <f t="shared" si="25"/>
        <v>-411953482592109.37</v>
      </c>
      <c r="N89" s="24">
        <f t="shared" si="26"/>
        <v>9.4818560516874248E-2</v>
      </c>
      <c r="O89" s="24">
        <f t="shared" si="27"/>
        <v>312876990159.25</v>
      </c>
      <c r="P89" s="24">
        <f t="shared" si="28"/>
        <v>6.3434281495456949E-7</v>
      </c>
      <c r="Q89" s="5" t="str">
        <f t="shared" si="33"/>
        <v/>
      </c>
      <c r="R89" s="5">
        <f t="shared" si="34"/>
        <v>0.40348531560000001</v>
      </c>
      <c r="S89" s="5" t="str">
        <f t="shared" si="35"/>
        <v/>
      </c>
      <c r="T89" s="5">
        <f t="shared" si="35"/>
        <v>-1.0231066421864747</v>
      </c>
      <c r="U89" s="24">
        <f t="shared" si="32"/>
        <v>6.1885497670393442E-3</v>
      </c>
      <c r="V89" s="24">
        <f t="shared" si="31"/>
        <v>2.2455745244751948</v>
      </c>
      <c r="W89" s="63">
        <f>B89+([1]User!D$6-25)*[1]User!C$6*[1]Calc!V$6</f>
        <v>0.40348531560000001</v>
      </c>
      <c r="AH89" s="24"/>
    </row>
    <row r="90" spans="1:34">
      <c r="A90" s="64">
        <v>1.1849999999999999E-2</v>
      </c>
      <c r="B90" s="59">
        <v>0.398009</v>
      </c>
      <c r="C90" s="64">
        <v>7.4793200000000002E-3</v>
      </c>
      <c r="D90" s="61">
        <f t="shared" si="18"/>
        <v>8.8308109805869631E-2</v>
      </c>
      <c r="E90" s="49">
        <f t="shared" si="19"/>
        <v>-1.0539994110066957</v>
      </c>
      <c r="F90" s="49">
        <f t="shared" si="20"/>
        <v>-1.0539994110066957</v>
      </c>
      <c r="G90" s="49">
        <f t="shared" si="21"/>
        <v>8.8376479794146798E-2</v>
      </c>
      <c r="H90" s="5" t="str">
        <f t="shared" si="24"/>
        <v/>
      </c>
      <c r="I90" s="24">
        <f t="shared" si="22"/>
        <v>2.2790588005146332E-2</v>
      </c>
      <c r="J90" s="24">
        <f t="shared" si="23"/>
        <v>9.0771565363392814E-3</v>
      </c>
      <c r="K90" s="5" t="str">
        <f t="shared" si="29"/>
        <v/>
      </c>
      <c r="L90" s="5" t="str">
        <f t="shared" si="30"/>
        <v/>
      </c>
      <c r="M90" s="24">
        <f t="shared" si="25"/>
        <v>-355649127534154.12</v>
      </c>
      <c r="N90" s="24">
        <f t="shared" si="26"/>
        <v>8.8376479794146798E-2</v>
      </c>
      <c r="O90" s="24">
        <f t="shared" si="27"/>
        <v>255560091920.75</v>
      </c>
      <c r="P90" s="24">
        <f t="shared" si="28"/>
        <v>5.5590437846449269E-7</v>
      </c>
      <c r="Q90" s="5" t="str">
        <f t="shared" si="33"/>
        <v/>
      </c>
      <c r="R90" s="5">
        <f t="shared" si="34"/>
        <v>0.39828531560000002</v>
      </c>
      <c r="S90" s="5" t="str">
        <f t="shared" si="35"/>
        <v/>
      </c>
      <c r="T90" s="5">
        <f t="shared" si="35"/>
        <v>-1.0536633012170888</v>
      </c>
      <c r="U90" s="24">
        <f t="shared" si="32"/>
        <v>5.5636683043859643E-3</v>
      </c>
      <c r="V90" s="24">
        <f t="shared" si="31"/>
        <v>2.1806631494474469</v>
      </c>
      <c r="W90" s="63">
        <f>B90+([1]User!D$6-25)*[1]User!C$6*[1]Calc!V$6</f>
        <v>0.39828531560000002</v>
      </c>
      <c r="AH90" s="24"/>
    </row>
    <row r="91" spans="1:34">
      <c r="A91" s="64">
        <v>1.19954E-2</v>
      </c>
      <c r="B91" s="59">
        <v>0.392536</v>
      </c>
      <c r="C91" s="64">
        <v>6.9762599999999998E-3</v>
      </c>
      <c r="D91" s="61">
        <f t="shared" si="18"/>
        <v>8.2368495279556975E-2</v>
      </c>
      <c r="E91" s="49">
        <f t="shared" si="19"/>
        <v>-1.0842388677027821</v>
      </c>
      <c r="F91" s="49">
        <f t="shared" si="20"/>
        <v>-1.0842388677027821</v>
      </c>
      <c r="G91" s="49">
        <f t="shared" si="21"/>
        <v>8.2426652516663618E-2</v>
      </c>
      <c r="H91" s="5" t="str">
        <f t="shared" si="24"/>
        <v/>
      </c>
      <c r="I91" s="24">
        <f t="shared" si="22"/>
        <v>2.293933368708341E-2</v>
      </c>
      <c r="J91" s="24">
        <f t="shared" si="23"/>
        <v>9.0108527839443207E-3</v>
      </c>
      <c r="K91" s="5" t="str">
        <f t="shared" si="29"/>
        <v/>
      </c>
      <c r="L91" s="5" t="str">
        <f t="shared" si="30"/>
        <v/>
      </c>
      <c r="M91" s="24">
        <f t="shared" si="25"/>
        <v>-302524121445264.06</v>
      </c>
      <c r="N91" s="24">
        <f t="shared" si="26"/>
        <v>8.2426652516663618E-2</v>
      </c>
      <c r="O91" s="24">
        <f t="shared" si="27"/>
        <v>206535911646.5</v>
      </c>
      <c r="P91" s="24">
        <f t="shared" si="28"/>
        <v>4.8169448161074344E-7</v>
      </c>
      <c r="Q91" s="5" t="str">
        <f t="shared" si="33"/>
        <v/>
      </c>
      <c r="R91" s="5">
        <f t="shared" si="34"/>
        <v>0.39281231560000002</v>
      </c>
      <c r="S91" s="5" t="str">
        <f t="shared" si="35"/>
        <v/>
      </c>
      <c r="T91" s="5">
        <f t="shared" si="35"/>
        <v>-1.0839323372187908</v>
      </c>
      <c r="U91" s="24">
        <f t="shared" si="32"/>
        <v>4.978461568699237E-3</v>
      </c>
      <c r="V91" s="24">
        <f t="shared" si="31"/>
        <v>2.1314843747723384</v>
      </c>
      <c r="W91" s="63">
        <f>B91+([1]User!D$6-25)*[1]User!C$6*[1]Calc!V$6</f>
        <v>0.39281231560000002</v>
      </c>
      <c r="AH91" s="24"/>
    </row>
    <row r="92" spans="1:34">
      <c r="A92" s="64">
        <v>1.21408E-2</v>
      </c>
      <c r="B92" s="59">
        <v>0.38669599999999998</v>
      </c>
      <c r="C92" s="64">
        <v>6.5135000000000002E-3</v>
      </c>
      <c r="D92" s="61">
        <f t="shared" si="18"/>
        <v>7.6904701660115066E-2</v>
      </c>
      <c r="E92" s="49">
        <f t="shared" si="19"/>
        <v>-1.1140471082788637</v>
      </c>
      <c r="F92" s="49">
        <f t="shared" si="20"/>
        <v>-1.1140471082788637</v>
      </c>
      <c r="G92" s="49">
        <f t="shared" si="21"/>
        <v>7.6954144106155364E-2</v>
      </c>
      <c r="H92" s="5" t="str">
        <f t="shared" si="24"/>
        <v/>
      </c>
      <c r="I92" s="24">
        <f t="shared" si="22"/>
        <v>2.3076146397346117E-2</v>
      </c>
      <c r="J92" s="24">
        <f t="shared" si="23"/>
        <v>8.9298298065056247E-3</v>
      </c>
      <c r="K92" s="5" t="str">
        <f t="shared" si="29"/>
        <v/>
      </c>
      <c r="L92" s="5" t="str">
        <f t="shared" si="30"/>
        <v/>
      </c>
      <c r="M92" s="24">
        <f t="shared" si="25"/>
        <v>-257191250729793.97</v>
      </c>
      <c r="N92" s="24">
        <f t="shared" si="26"/>
        <v>7.6954144106155364E-2</v>
      </c>
      <c r="O92" s="24">
        <f t="shared" si="27"/>
        <v>164548033461.125</v>
      </c>
      <c r="P92" s="24">
        <f t="shared" si="28"/>
        <v>4.1105926548842541E-7</v>
      </c>
      <c r="Q92" s="5" t="str">
        <f t="shared" si="33"/>
        <v/>
      </c>
      <c r="R92" s="5">
        <f t="shared" si="34"/>
        <v>0.38697231560000001</v>
      </c>
      <c r="S92" s="5" t="str">
        <f t="shared" si="35"/>
        <v/>
      </c>
      <c r="T92" s="5">
        <f t="shared" si="35"/>
        <v>-1.1137679877366642</v>
      </c>
      <c r="U92" s="24">
        <f t="shared" si="32"/>
        <v>4.4259598501158555E-3</v>
      </c>
      <c r="V92" s="24">
        <f t="shared" si="31"/>
        <v>2.1026205111360947</v>
      </c>
      <c r="W92" s="63">
        <f>B92+([1]User!D$6-25)*[1]User!C$6*[1]Calc!V$6</f>
        <v>0.38697231560000001</v>
      </c>
      <c r="AH92" s="24"/>
    </row>
    <row r="93" spans="1:34">
      <c r="A93" s="64">
        <v>1.2286200000000001E-2</v>
      </c>
      <c r="B93" s="59">
        <v>0.38046999999999997</v>
      </c>
      <c r="C93" s="64">
        <v>6.0473899999999997E-3</v>
      </c>
      <c r="D93" s="61">
        <f t="shared" si="18"/>
        <v>7.1401354689853883E-2</v>
      </c>
      <c r="E93" s="49">
        <f t="shared" si="19"/>
        <v>-1.1462935483254082</v>
      </c>
      <c r="F93" s="49">
        <f t="shared" si="20"/>
        <v>-1.1462935483254082</v>
      </c>
      <c r="G93" s="49">
        <f t="shared" si="21"/>
        <v>7.1442723851471907E-2</v>
      </c>
      <c r="H93" s="5" t="str">
        <f t="shared" si="24"/>
        <v/>
      </c>
      <c r="I93" s="24">
        <f t="shared" si="22"/>
        <v>2.3213931903713205E-2</v>
      </c>
      <c r="J93" s="24">
        <f t="shared" si="23"/>
        <v>8.8386190429280975E-3</v>
      </c>
      <c r="K93" s="5" t="str">
        <f t="shared" si="29"/>
        <v/>
      </c>
      <c r="L93" s="5" t="str">
        <f t="shared" si="30"/>
        <v/>
      </c>
      <c r="M93" s="24">
        <f t="shared" si="25"/>
        <v>-215195389190752.84</v>
      </c>
      <c r="N93" s="24">
        <f t="shared" si="26"/>
        <v>7.1442723851471907E-2</v>
      </c>
      <c r="O93" s="24">
        <f t="shared" si="27"/>
        <v>129140767433.125</v>
      </c>
      <c r="P93" s="24">
        <f t="shared" si="28"/>
        <v>3.47495445203864E-7</v>
      </c>
      <c r="Q93" s="5" t="str">
        <f t="shared" si="33"/>
        <v/>
      </c>
      <c r="R93" s="5">
        <f t="shared" si="34"/>
        <v>0.3807463156</v>
      </c>
      <c r="S93" s="5" t="str">
        <f t="shared" si="35"/>
        <v/>
      </c>
      <c r="T93" s="5">
        <f t="shared" si="35"/>
        <v>-1.146041995733275</v>
      </c>
      <c r="U93" s="24">
        <f t="shared" si="32"/>
        <v>3.9083089607670277E-3</v>
      </c>
      <c r="V93" s="24">
        <f t="shared" si="31"/>
        <v>2.0645060088013927</v>
      </c>
      <c r="W93" s="63">
        <f>B93+([1]User!D$6-25)*[1]User!C$6*[1]Calc!V$6</f>
        <v>0.3807463156</v>
      </c>
      <c r="AH93" s="24"/>
    </row>
    <row r="94" spans="1:34">
      <c r="A94" s="64">
        <v>1.2431599999999999E-2</v>
      </c>
      <c r="B94" s="59">
        <v>0.37362200000000001</v>
      </c>
      <c r="C94" s="64">
        <v>5.6437299999999996E-3</v>
      </c>
      <c r="D94" s="61">
        <f t="shared" si="18"/>
        <v>6.6635353020686447E-2</v>
      </c>
      <c r="E94" s="49">
        <f t="shared" si="19"/>
        <v>-1.1762952971331166</v>
      </c>
      <c r="F94" s="49">
        <f t="shared" si="20"/>
        <v>-1.1762952971331166</v>
      </c>
      <c r="G94" s="49">
        <f t="shared" si="21"/>
        <v>6.6670210437252131E-2</v>
      </c>
      <c r="H94" s="5" t="str">
        <f t="shared" si="24"/>
        <v/>
      </c>
      <c r="I94" s="24">
        <f t="shared" si="22"/>
        <v>2.3333244739068698E-2</v>
      </c>
      <c r="J94" s="24">
        <f t="shared" si="23"/>
        <v>8.7242609054203491E-3</v>
      </c>
      <c r="K94" s="5" t="str">
        <f t="shared" si="29"/>
        <v/>
      </c>
      <c r="L94" s="5" t="str">
        <f t="shared" si="30"/>
        <v/>
      </c>
      <c r="M94" s="24">
        <f t="shared" si="25"/>
        <v>-181322391623420.53</v>
      </c>
      <c r="N94" s="24">
        <f t="shared" si="26"/>
        <v>6.6670210437252131E-2</v>
      </c>
      <c r="O94" s="24">
        <f t="shared" si="27"/>
        <v>98927904816.875</v>
      </c>
      <c r="P94" s="24">
        <f t="shared" si="28"/>
        <v>2.8525334324383283E-7</v>
      </c>
      <c r="Q94" s="5" t="str">
        <f t="shared" si="33"/>
        <v/>
      </c>
      <c r="R94" s="5">
        <f t="shared" si="34"/>
        <v>0.37389831560000003</v>
      </c>
      <c r="S94" s="5" t="str">
        <f t="shared" si="35"/>
        <v/>
      </c>
      <c r="T94" s="5">
        <f t="shared" si="35"/>
        <v>-1.176068174069079</v>
      </c>
      <c r="U94" s="24">
        <f t="shared" si="32"/>
        <v>3.4125290306035684E-3</v>
      </c>
      <c r="V94" s="24">
        <f t="shared" si="31"/>
        <v>2.0744594076186291</v>
      </c>
      <c r="W94" s="63">
        <f>B94+([1]User!D$6-25)*[1]User!C$6*[1]Calc!V$6</f>
        <v>0.37389831560000003</v>
      </c>
      <c r="AH94" s="24"/>
    </row>
    <row r="95" spans="1:34">
      <c r="A95" s="64">
        <v>1.2577E-2</v>
      </c>
      <c r="B95" s="59">
        <v>0.36618800000000001</v>
      </c>
      <c r="C95" s="64">
        <v>5.2488099999999996E-3</v>
      </c>
      <c r="D95" s="61">
        <f t="shared" si="18"/>
        <v>6.1972544272760964E-2</v>
      </c>
      <c r="E95" s="49">
        <f t="shared" si="19"/>
        <v>-1.2078006735947431</v>
      </c>
      <c r="F95" s="49">
        <f t="shared" si="20"/>
        <v>-1.2078006735947431</v>
      </c>
      <c r="G95" s="49">
        <f t="shared" si="21"/>
        <v>6.2000878384676279E-2</v>
      </c>
      <c r="H95" s="5" t="str">
        <f t="shared" si="24"/>
        <v/>
      </c>
      <c r="I95" s="24">
        <f t="shared" si="22"/>
        <v>2.3449978040383096E-2</v>
      </c>
      <c r="J95" s="24">
        <f t="shared" si="23"/>
        <v>8.5935801534040221E-3</v>
      </c>
      <c r="K95" s="5" t="str">
        <f t="shared" si="29"/>
        <v/>
      </c>
      <c r="L95" s="5" t="str">
        <f t="shared" si="30"/>
        <v/>
      </c>
      <c r="M95" s="24">
        <f t="shared" si="25"/>
        <v>-147389262980201.97</v>
      </c>
      <c r="N95" s="24">
        <f t="shared" si="26"/>
        <v>6.2000878384676279E-2</v>
      </c>
      <c r="O95" s="24">
        <f t="shared" si="27"/>
        <v>74074292122.375</v>
      </c>
      <c r="P95" s="24">
        <f t="shared" si="28"/>
        <v>2.2967484152812973E-7</v>
      </c>
      <c r="Q95" s="5" t="str">
        <f t="shared" si="33"/>
        <v/>
      </c>
      <c r="R95" s="5">
        <f t="shared" si="34"/>
        <v>0.36646431560000003</v>
      </c>
      <c r="S95" s="5" t="str">
        <f t="shared" si="35"/>
        <v/>
      </c>
      <c r="T95" s="5">
        <f t="shared" si="35"/>
        <v>-1.2076021576805263</v>
      </c>
      <c r="U95" s="24">
        <f t="shared" si="32"/>
        <v>2.9490925216088949E-3</v>
      </c>
      <c r="V95" s="24">
        <f t="shared" si="31"/>
        <v>2.0918591117103547</v>
      </c>
      <c r="W95" s="63">
        <f>B95+([1]User!D$6-25)*[1]User!C$6*[1]Calc!V$6</f>
        <v>0.36646431560000003</v>
      </c>
      <c r="AH95" s="24"/>
    </row>
    <row r="96" spans="1:34">
      <c r="A96" s="64">
        <v>1.27224E-2</v>
      </c>
      <c r="B96" s="59">
        <v>0.22653200000000001</v>
      </c>
      <c r="C96" s="64">
        <v>2.6059099999999999E-3</v>
      </c>
      <c r="D96" s="61">
        <f t="shared" si="18"/>
        <v>3.0767902218946874E-2</v>
      </c>
      <c r="E96" s="49">
        <f t="shared" si="19"/>
        <v>-1.5119021133005799</v>
      </c>
      <c r="F96" s="49">
        <f t="shared" si="20"/>
        <v>-1.5119021133005799</v>
      </c>
      <c r="G96" s="49">
        <f t="shared" si="21"/>
        <v>3.0770222591655575E-2</v>
      </c>
      <c r="H96" s="5" t="str">
        <f t="shared" si="24"/>
        <v/>
      </c>
      <c r="I96" s="24">
        <f t="shared" si="22"/>
        <v>2.4230744435208611E-2</v>
      </c>
      <c r="J96" s="24">
        <f t="shared" si="23"/>
        <v>5.4957343310837381E-3</v>
      </c>
      <c r="K96" s="5" t="str">
        <f t="shared" si="29"/>
        <v/>
      </c>
      <c r="L96" s="5">
        <f t="shared" si="30"/>
        <v>0.2268083156</v>
      </c>
      <c r="M96" s="24">
        <f t="shared" si="25"/>
        <v>-12070186790997.318</v>
      </c>
      <c r="N96" s="24">
        <f t="shared" si="26"/>
        <v>3.0770222591655575E-2</v>
      </c>
      <c r="O96" s="24">
        <f t="shared" si="27"/>
        <v>322892621</v>
      </c>
      <c r="P96" s="24">
        <f t="shared" si="28"/>
        <v>2.0173034912614906E-9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2.4467311117834864E-4</v>
      </c>
      <c r="V96" s="24">
        <f t="shared" si="31"/>
        <v>6.7374490306947736</v>
      </c>
      <c r="W96" s="63">
        <f>B96+([1]User!D$6-25)*[1]User!C$6*[1]Calc!V$6</f>
        <v>0.2268083156</v>
      </c>
      <c r="AH96" s="24"/>
    </row>
    <row r="97" spans="1:34">
      <c r="A97" s="64">
        <v>1.28678E-2</v>
      </c>
      <c r="B97" s="59">
        <v>5.66124E-2</v>
      </c>
      <c r="C97" s="64">
        <v>4.9159300000000002E-4</v>
      </c>
      <c r="D97" s="61">
        <f t="shared" si="18"/>
        <v>5.8042239968067785E-3</v>
      </c>
      <c r="E97" s="49">
        <f t="shared" si="19"/>
        <v>-2.236255835603703</v>
      </c>
      <c r="F97" s="49">
        <f t="shared" si="20"/>
        <v>-2.236255835603703</v>
      </c>
      <c r="G97" s="49">
        <f t="shared" si="21"/>
        <v>5.8042277861241548E-3</v>
      </c>
      <c r="H97" s="5" t="str">
        <f t="shared" si="24"/>
        <v/>
      </c>
      <c r="I97" s="24">
        <f t="shared" si="22"/>
        <v>2.4854894305346896E-2</v>
      </c>
      <c r="J97" s="24">
        <f t="shared" si="23"/>
        <v>1.4139630134049391E-3</v>
      </c>
      <c r="K97" s="5" t="str">
        <f t="shared" si="29"/>
        <v/>
      </c>
      <c r="L97" s="5" t="str">
        <f t="shared" si="30"/>
        <v/>
      </c>
      <c r="M97" s="24">
        <f t="shared" si="25"/>
        <v>-19711388765.235477</v>
      </c>
      <c r="N97" s="24">
        <f t="shared" si="26"/>
        <v>5.8042277861241548E-3</v>
      </c>
      <c r="O97" s="24">
        <f t="shared" si="27"/>
        <v>433388.5</v>
      </c>
      <c r="P97" s="24">
        <f t="shared" si="28"/>
        <v>1.435412397824489E-11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2.2036577025959654E-5</v>
      </c>
      <c r="V97" s="24">
        <f t="shared" si="31"/>
        <v>2.6840803887065281</v>
      </c>
      <c r="W97" s="63">
        <f>B97+([1]User!D$6-25)*[1]User!C$6*[1]Calc!V$6</f>
        <v>5.68887156E-2</v>
      </c>
      <c r="AH97" s="24"/>
    </row>
    <row r="98" spans="1:34">
      <c r="A98" s="64">
        <v>1.3013200000000001E-2</v>
      </c>
      <c r="B98" s="59">
        <v>2.7662099999999998E-2</v>
      </c>
      <c r="C98" s="64">
        <v>1.3562399999999999E-4</v>
      </c>
      <c r="D98" s="61">
        <f t="shared" si="18"/>
        <v>1.6013085526907877E-3</v>
      </c>
      <c r="E98" s="49">
        <f t="shared" si="19"/>
        <v>-2.7955249767504018</v>
      </c>
      <c r="F98" s="49">
        <f t="shared" si="20"/>
        <v>-2.7955249767504018</v>
      </c>
      <c r="G98" s="49">
        <f t="shared" si="21"/>
        <v>1.6013087619181935E-3</v>
      </c>
      <c r="H98" s="5" t="str">
        <f t="shared" si="24"/>
        <v/>
      </c>
      <c r="I98" s="24">
        <f t="shared" si="22"/>
        <v>2.4959967280952046E-2</v>
      </c>
      <c r="J98" s="24">
        <f t="shared" si="23"/>
        <v>6.9734193925764017E-4</v>
      </c>
      <c r="K98" s="5" t="str">
        <f t="shared" si="29"/>
        <v/>
      </c>
      <c r="L98" s="5" t="str">
        <f t="shared" si="30"/>
        <v/>
      </c>
      <c r="M98" s="24">
        <f t="shared" si="25"/>
        <v>-1088365615.1778622</v>
      </c>
      <c r="N98" s="24">
        <f t="shared" si="26"/>
        <v>1.6013087619181935E-3</v>
      </c>
      <c r="O98" s="24">
        <f t="shared" si="27"/>
        <v>140451.125</v>
      </c>
      <c r="P98" s="24">
        <f t="shared" si="28"/>
        <v>1.6861410436333683E-11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1.1372261912735451E-5</v>
      </c>
      <c r="V98" s="24">
        <f t="shared" si="31"/>
        <v>0.39324885088626604</v>
      </c>
      <c r="W98" s="63">
        <f>B98+([1]User!D$6-25)*[1]User!C$6*[1]Calc!V$6</f>
        <v>2.7938415599999999E-2</v>
      </c>
      <c r="AH98" s="24"/>
    </row>
    <row r="99" spans="1:34">
      <c r="A99" s="64">
        <v>1.3158599999999999E-2</v>
      </c>
      <c r="B99" s="59">
        <v>1.8461999999999999E-2</v>
      </c>
      <c r="C99" s="64">
        <v>4.7639599999999997E-5</v>
      </c>
      <c r="D99" s="61">
        <f t="shared" si="18"/>
        <v>5.6247934677319681E-4</v>
      </c>
      <c r="E99" s="49">
        <f t="shared" si="19"/>
        <v>-3.2498934194336764</v>
      </c>
      <c r="F99" s="49">
        <f t="shared" si="20"/>
        <v>-3.2498934194336764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4.6798943211E-4</v>
      </c>
      <c r="K99" s="5" t="str">
        <f t="shared" si="29"/>
        <v/>
      </c>
      <c r="L99" s="5" t="str">
        <f t="shared" si="30"/>
        <v/>
      </c>
      <c r="M99" s="24">
        <f t="shared" si="25"/>
        <v>-241770543.54286486</v>
      </c>
      <c r="N99" s="24">
        <f t="shared" si="26"/>
        <v>5.6247939325116607E-4</v>
      </c>
      <c r="O99" s="24">
        <f t="shared" si="27"/>
        <v>98178</v>
      </c>
      <c r="P99" s="24">
        <f t="shared" si="28"/>
        <v>3.3554542524497844E-11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8.2795137453823849E-6</v>
      </c>
      <c r="V99" s="24">
        <f t="shared" si="31"/>
        <v>0.21014956452131694</v>
      </c>
      <c r="W99" s="63">
        <f>B99+([1]User!D$6-25)*[1]User!C$6*[1]Calc!V$6</f>
        <v>1.87383156E-2</v>
      </c>
      <c r="AH99" s="24"/>
    </row>
    <row r="100" spans="1:34">
      <c r="A100" s="64">
        <v>1.3304E-2</v>
      </c>
      <c r="B100" s="59">
        <v>1.5157500000000001E-2</v>
      </c>
      <c r="C100" s="64">
        <v>3.3114900000000001E-6</v>
      </c>
      <c r="D100" s="61">
        <f t="shared" si="18"/>
        <v>3.9098664389414982E-5</v>
      </c>
      <c r="E100" s="49">
        <f t="shared" si="19"/>
        <v>-4.4078380778525768</v>
      </c>
      <c r="F100" s="49">
        <f t="shared" si="20"/>
        <v>-4.4078380778525768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3.8545954461000005E-4</v>
      </c>
      <c r="K100" s="5" t="str">
        <f t="shared" si="29"/>
        <v/>
      </c>
      <c r="L100" s="5" t="str">
        <f t="shared" si="30"/>
        <v/>
      </c>
      <c r="M100" s="24">
        <f t="shared" si="25"/>
        <v>-76358968.246566474</v>
      </c>
      <c r="N100" s="24">
        <f t="shared" si="26"/>
        <v>3.909867906866304E-5</v>
      </c>
      <c r="O100" s="24">
        <f t="shared" si="27"/>
        <v>86329.25</v>
      </c>
      <c r="P100" s="24">
        <f t="shared" si="28"/>
        <v>4.2446280578571698E-10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7.1950536310282375E-6</v>
      </c>
      <c r="V100" s="24">
        <f t="shared" si="31"/>
        <v>0.24235310350817293</v>
      </c>
      <c r="W100" s="63">
        <f>B100+([1]User!D$6-25)*[1]User!C$6*[1]Calc!V$6</f>
        <v>1.5433815600000001E-2</v>
      </c>
      <c r="AH100" s="24"/>
    </row>
    <row r="101" spans="1:34">
      <c r="A101" s="64">
        <v>1.34494E-2</v>
      </c>
      <c r="B101" s="59">
        <v>1.40561E-2</v>
      </c>
      <c r="C101" s="64">
        <v>-7.1833700000000004E-7</v>
      </c>
      <c r="D101" s="61">
        <f t="shared" si="18"/>
        <v>-8.4813836917820046E-6</v>
      </c>
      <c r="E101" s="49">
        <f t="shared" si="19"/>
        <v>-3</v>
      </c>
      <c r="F101" s="49">
        <f t="shared" si="20"/>
        <v>-3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3.5795207961000005E-4</v>
      </c>
      <c r="K101" s="5" t="str">
        <f t="shared" si="29"/>
        <v/>
      </c>
      <c r="L101" s="5" t="str">
        <f t="shared" si="30"/>
        <v/>
      </c>
      <c r="M101" s="24">
        <f t="shared" si="25"/>
        <v>-24382723.289239015</v>
      </c>
      <c r="N101" s="24">
        <f t="shared" si="26"/>
        <v>-8.4813790044472794E-6</v>
      </c>
      <c r="O101" s="24">
        <f t="shared" si="27"/>
        <v>82706.75</v>
      </c>
      <c r="P101" s="24">
        <f t="shared" si="28"/>
        <v>-1.8746415661489649E-9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6.8364359215331578E-6</v>
      </c>
      <c r="V101" s="24">
        <f t="shared" si="31"/>
        <v>0.25525047897429848</v>
      </c>
      <c r="W101" s="63">
        <f>B101+([1]User!D$6-25)*[1]User!C$6*[1]Calc!V$6</f>
        <v>1.43324156E-2</v>
      </c>
      <c r="AH101" s="24"/>
    </row>
    <row r="102" spans="1:34">
      <c r="A102" s="64">
        <v>1.3594800000000001E-2</v>
      </c>
      <c r="B102" s="59">
        <v>1.3641E-2</v>
      </c>
      <c r="C102" s="64">
        <v>1.2965800000000001E-6</v>
      </c>
      <c r="D102" s="61">
        <f t="shared" si="18"/>
        <v>1.5308681673212865E-5</v>
      </c>
      <c r="E102" s="49">
        <f t="shared" si="19"/>
        <v>-4.8150622075186487</v>
      </c>
      <c r="F102" s="49">
        <f t="shared" si="20"/>
        <v>-4.8150622075186487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3.4758495711000004E-4</v>
      </c>
      <c r="K102" s="5" t="str">
        <f t="shared" si="29"/>
        <v/>
      </c>
      <c r="L102" s="5" t="str">
        <f t="shared" si="30"/>
        <v/>
      </c>
      <c r="M102" s="24">
        <f t="shared" si="25"/>
        <v>-9042184.4753949102</v>
      </c>
      <c r="N102" s="24">
        <f t="shared" si="26"/>
        <v>1.5308683411482407E-5</v>
      </c>
      <c r="O102" s="24">
        <f t="shared" si="27"/>
        <v>81381.25</v>
      </c>
      <c r="P102" s="24">
        <f t="shared" si="28"/>
        <v>1.0219514689464109E-9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6.7016352591253215E-6</v>
      </c>
      <c r="V102" s="24">
        <f t="shared" si="31"/>
        <v>0.26045542643669517</v>
      </c>
      <c r="W102" s="63">
        <f>B102+([1]User!D$6-25)*[1]User!C$6*[1]Calc!V$6</f>
        <v>1.3917315600000001E-2</v>
      </c>
      <c r="AH102" s="24"/>
    </row>
    <row r="103" spans="1:34">
      <c r="A103" s="64">
        <v>1.3740199999999999E-2</v>
      </c>
      <c r="B103" s="59">
        <v>1.35926E-2</v>
      </c>
      <c r="C103" s="64">
        <v>-2.73325E-6</v>
      </c>
      <c r="D103" s="61">
        <f t="shared" si="18"/>
        <v>-3.2271401828895295E-5</v>
      </c>
      <c r="E103" s="49">
        <f t="shared" si="19"/>
        <v>-3</v>
      </c>
      <c r="F103" s="49">
        <f t="shared" si="20"/>
        <v>-3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3.4637616711000001E-4</v>
      </c>
      <c r="K103" s="5" t="str">
        <f t="shared" si="29"/>
        <v/>
      </c>
      <c r="L103" s="5" t="str">
        <f t="shared" si="30"/>
        <v/>
      </c>
      <c r="M103" s="24">
        <f t="shared" si="25"/>
        <v>-1052320.1288183995</v>
      </c>
      <c r="N103" s="24">
        <f t="shared" si="26"/>
        <v>-3.2271401626597271E-5</v>
      </c>
      <c r="O103" s="24">
        <f t="shared" si="27"/>
        <v>81228</v>
      </c>
      <c r="P103" s="24">
        <f t="shared" si="28"/>
        <v>-4.8387333468436295E-10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6.6859302966003316E-6</v>
      </c>
      <c r="V103" s="24">
        <f t="shared" si="31"/>
        <v>0.26107548051629387</v>
      </c>
      <c r="W103" s="63">
        <f>B103+([1]User!D$6-25)*[1]User!C$6*[1]Calc!V$6</f>
        <v>1.38689156E-2</v>
      </c>
      <c r="AH103" s="24"/>
    </row>
    <row r="104" spans="1:34">
      <c r="A104" s="64">
        <v>1.38856E-2</v>
      </c>
      <c r="B104" s="59">
        <v>1.34892E-2</v>
      </c>
      <c r="C104" s="64">
        <v>-2.73325E-6</v>
      </c>
      <c r="D104" s="61">
        <f t="shared" si="18"/>
        <v>-3.2271401828895295E-5</v>
      </c>
      <c r="E104" s="49">
        <f t="shared" si="19"/>
        <v>-3</v>
      </c>
      <c r="F104" s="49">
        <f>IF($D104&gt;0,LOG10(D104),-3)</f>
        <v>-3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3.4379375210999999E-4</v>
      </c>
      <c r="K104" s="5" t="str">
        <f t="shared" si="29"/>
        <v/>
      </c>
      <c r="L104" s="5" t="str">
        <f t="shared" si="30"/>
        <v/>
      </c>
      <c r="M104" s="24">
        <f t="shared" si="25"/>
        <v>-2239109.1591056297</v>
      </c>
      <c r="N104" s="24">
        <f t="shared" si="26"/>
        <v>-3.2271401398448954E-5</v>
      </c>
      <c r="O104" s="24">
        <f t="shared" si="27"/>
        <v>80901.875</v>
      </c>
      <c r="P104" s="24">
        <f t="shared" si="28"/>
        <v>-4.819306189395139E-10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6.652387555811471E-6</v>
      </c>
      <c r="V104" s="24">
        <f t="shared" si="31"/>
        <v>0.26240959960703591</v>
      </c>
      <c r="W104" s="63">
        <f>B104+([1]User!D$6-25)*[1]User!C$6*[1]Calc!V$6</f>
        <v>1.37655156E-2</v>
      </c>
      <c r="AH104" s="24"/>
    </row>
    <row r="105" spans="1:34">
      <c r="A105" s="64">
        <v>1.4031E-2</v>
      </c>
      <c r="B105" s="59">
        <v>1.34731E-2</v>
      </c>
      <c r="C105" s="64">
        <v>-4.6698599999999998E-8</v>
      </c>
      <c r="D105" s="61">
        <f t="shared" si="18"/>
        <v>-5.513689876326168E-7</v>
      </c>
      <c r="E105" s="49">
        <f>IF(D105&gt;0,LOG10(D105),-3)</f>
        <v>-3</v>
      </c>
      <c r="F105" s="49">
        <f>IF($D105&gt;0,LOG10(D105),-3)</f>
        <v>-3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3.4339165461000001E-4</v>
      </c>
      <c r="K105" s="5" t="str">
        <f t="shared" si="29"/>
        <v/>
      </c>
      <c r="L105" s="5" t="str">
        <f t="shared" si="30"/>
        <v/>
      </c>
      <c r="M105" s="24">
        <f t="shared" si="25"/>
        <v>-348424.32117449568</v>
      </c>
      <c r="N105" s="24">
        <f t="shared" si="26"/>
        <v>-5.513689206515253E-7</v>
      </c>
      <c r="O105" s="24">
        <f t="shared" si="27"/>
        <v>80851.125</v>
      </c>
      <c r="P105" s="24">
        <f t="shared" si="28"/>
        <v>-2.818951102944616E-8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6.6471658237696462E-6</v>
      </c>
      <c r="V105" s="24">
        <f t="shared" si="31"/>
        <v>0.26261849847094787</v>
      </c>
      <c r="W105" s="63">
        <f>B105+([1]User!D$6-25)*[1]User!C$6*[1]Calc!V$6</f>
        <v>1.37494156E-2</v>
      </c>
      <c r="AH105" s="24"/>
    </row>
    <row r="106" spans="1:34">
      <c r="A106" s="64">
        <v>1.41764E-2</v>
      </c>
      <c r="B106" s="59">
        <v>1.34355E-2</v>
      </c>
      <c r="C106" s="64">
        <v>1.9682200000000002E-6</v>
      </c>
      <c r="D106" s="61">
        <f t="shared" si="18"/>
        <v>2.3238715268514885E-5</v>
      </c>
      <c r="E106" s="49">
        <f>IF(D106&gt;0,LOG10(D106),-3)</f>
        <v>-4.6337878851981165</v>
      </c>
      <c r="F106" s="49">
        <f>IF($D106&gt;0,LOG10(D106),-3)</f>
        <v>-4.6337878851981165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3.4245259461E-4</v>
      </c>
      <c r="K106" s="5" t="str">
        <f t="shared" si="29"/>
        <v/>
      </c>
      <c r="L106" s="5" t="str">
        <f t="shared" si="30"/>
        <v/>
      </c>
      <c r="M106" s="24">
        <f t="shared" si="25"/>
        <v>-812521.51962107839</v>
      </c>
      <c r="N106" s="24">
        <f t="shared" si="26"/>
        <v>2.3238715424714022E-5</v>
      </c>
      <c r="O106" s="24">
        <f t="shared" si="27"/>
        <v>80732.875</v>
      </c>
      <c r="P106" s="24">
        <f t="shared" si="28"/>
        <v>6.6785481066197915E-10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6.6349720971015566E-6</v>
      </c>
      <c r="V106" s="24">
        <f t="shared" si="31"/>
        <v>0.26310759709827869</v>
      </c>
      <c r="W106" s="63">
        <f>B106+([1]User!D$6-25)*[1]User!C$6*[1]Calc!V$6</f>
        <v>1.37118156E-2</v>
      </c>
      <c r="AH106" s="24"/>
    </row>
    <row r="107" spans="1:34">
      <c r="A107" s="64">
        <v>1.4321800000000001E-2</v>
      </c>
      <c r="B107" s="59">
        <v>1.3422E-2</v>
      </c>
      <c r="C107" s="64">
        <v>-5.41981E-6</v>
      </c>
      <c r="D107" s="61">
        <f t="shared" si="18"/>
        <v>-6.3991536210103369E-5</v>
      </c>
      <c r="E107" s="49">
        <f>IF(D107&gt;0,LOG10(D107),-3)</f>
        <v>-3</v>
      </c>
      <c r="F107" s="49">
        <f t="shared" ref="F107:F133" si="36">IF($D107&gt;0,LOG10(D107),-3)</f>
        <v>-3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3.4211543211E-4</v>
      </c>
      <c r="K107" s="5" t="str">
        <f t="shared" si="29"/>
        <v/>
      </c>
      <c r="L107" s="5" t="str">
        <f t="shared" si="30"/>
        <v/>
      </c>
      <c r="M107" s="24">
        <f t="shared" si="25"/>
        <v>-291576.55658081145</v>
      </c>
      <c r="N107" s="24">
        <f t="shared" si="26"/>
        <v>-6.3991536154050686E-5</v>
      </c>
      <c r="O107" s="24">
        <f t="shared" si="27"/>
        <v>80690.5</v>
      </c>
      <c r="P107" s="24">
        <f t="shared" si="28"/>
        <v>-2.4240614700445951E-10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6.6305944148192638E-6</v>
      </c>
      <c r="V107" s="24">
        <f t="shared" si="31"/>
        <v>0.26328362776110414</v>
      </c>
      <c r="W107" s="63">
        <f>B107+([1]User!D$6-25)*[1]User!C$6*[1]Calc!V$6</f>
        <v>1.36983156E-2</v>
      </c>
      <c r="AH107" s="24"/>
    </row>
    <row r="108" spans="1:34">
      <c r="A108" s="64">
        <v>1.44672E-2</v>
      </c>
      <c r="B108" s="59">
        <v>1.3409900000000001E-2</v>
      </c>
      <c r="C108" s="64">
        <v>-3.4048899999999999E-6</v>
      </c>
      <c r="D108" s="61">
        <f t="shared" si="18"/>
        <v>-4.0201435424197312E-5</v>
      </c>
      <c r="E108" s="49">
        <f>IF(D108&gt;0,LOG10(D108),-3)</f>
        <v>-3</v>
      </c>
      <c r="F108" s="49">
        <f t="shared" si="36"/>
        <v>-3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3.4181323461000005E-4</v>
      </c>
      <c r="K108" s="5" t="str">
        <f t="shared" si="29"/>
        <v/>
      </c>
      <c r="L108" s="5" t="str">
        <f t="shared" si="30"/>
        <v/>
      </c>
      <c r="M108" s="24">
        <f t="shared" si="25"/>
        <v>-261215.9406722569</v>
      </c>
      <c r="N108" s="24">
        <f t="shared" si="26"/>
        <v>-4.020143537398116E-5</v>
      </c>
      <c r="O108" s="24">
        <f t="shared" si="27"/>
        <v>80652.5</v>
      </c>
      <c r="P108" s="24">
        <f t="shared" si="28"/>
        <v>-3.8567370681582133E-10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6.6266708869712216E-6</v>
      </c>
      <c r="V108" s="24">
        <f t="shared" si="31"/>
        <v>0.26344159409816026</v>
      </c>
      <c r="W108" s="63">
        <f>B108+([1]User!D$6-25)*[1]User!C$6*[1]Calc!V$6</f>
        <v>1.3686215600000001E-2</v>
      </c>
      <c r="AH108" s="24"/>
    </row>
    <row r="109" spans="1:34">
      <c r="A109" s="60">
        <v>1.46126E-2</v>
      </c>
      <c r="B109" s="63">
        <v>1.33898E-2</v>
      </c>
      <c r="C109" s="24">
        <v>4.6547700000000003E-6</v>
      </c>
      <c r="D109" s="61">
        <f t="shared" si="18"/>
        <v>5.4958731580019015E-5</v>
      </c>
      <c r="E109" s="49">
        <f t="shared" ref="E109:E133" si="37">IF(D109&gt;0,LOG10(D109),-3)</f>
        <v>-4.2599632991318268</v>
      </c>
      <c r="F109" s="49">
        <f t="shared" si="36"/>
        <v>-4.2599632991318268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3.4131123711000005E-4</v>
      </c>
      <c r="K109" s="5" t="str">
        <f t="shared" si="29"/>
        <v/>
      </c>
      <c r="L109" s="5" t="str">
        <f t="shared" si="30"/>
        <v/>
      </c>
      <c r="M109" s="24">
        <f t="shared" si="25"/>
        <v>-433581.36617355054</v>
      </c>
      <c r="N109" s="24">
        <f t="shared" si="26"/>
        <v>5.4958731663370696E-5</v>
      </c>
      <c r="O109" s="24">
        <f t="shared" si="27"/>
        <v>80589.5</v>
      </c>
      <c r="P109" s="24">
        <f t="shared" si="28"/>
        <v>2.8189379578287407E-10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6.6201536515858371E-6</v>
      </c>
      <c r="V109" s="24">
        <f t="shared" si="31"/>
        <v>0.2637044003179142</v>
      </c>
      <c r="W109" s="63">
        <f>B109+([1]User!D$6-25)*[1]User!C$6*[1]Calc!V$6</f>
        <v>1.3666115600000001E-2</v>
      </c>
      <c r="AH109" s="24"/>
    </row>
    <row r="110" spans="1:34">
      <c r="A110" s="60">
        <v>1.4758E-2</v>
      </c>
      <c r="B110" s="63">
        <v>1.3420700000000001E-2</v>
      </c>
      <c r="C110" s="24">
        <v>1.33861E-5</v>
      </c>
      <c r="D110" s="61">
        <f t="shared" si="18"/>
        <v>1.5804928638864918E-4</v>
      </c>
      <c r="E110" s="49">
        <f t="shared" si="37"/>
        <v>-3.8012074607112822</v>
      </c>
      <c r="F110" s="49">
        <f t="shared" si="36"/>
        <v>-3.8012074607112822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3.4208296461000001E-4</v>
      </c>
      <c r="K110" s="5" t="str">
        <f t="shared" si="29"/>
        <v/>
      </c>
      <c r="L110" s="5" t="str">
        <f t="shared" si="30"/>
        <v/>
      </c>
      <c r="M110" s="24">
        <f t="shared" si="25"/>
        <v>667352.57352570863</v>
      </c>
      <c r="N110" s="24">
        <f t="shared" si="26"/>
        <v>1.5804928626035733E-4</v>
      </c>
      <c r="O110" s="24">
        <f t="shared" si="27"/>
        <v>80686.375</v>
      </c>
      <c r="P110" s="24">
        <f t="shared" si="28"/>
        <v>9.8141213396232715E-11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6.630172870948508E-6</v>
      </c>
      <c r="V110" s="24">
        <f t="shared" si="31"/>
        <v>0.2633005907011518</v>
      </c>
      <c r="W110" s="63">
        <f>B110+([1]User!D$6-25)*[1]User!C$6*[1]Calc!V$6</f>
        <v>1.3697015600000001E-2</v>
      </c>
      <c r="AH110" s="24"/>
    </row>
    <row r="111" spans="1:34">
      <c r="A111" s="60">
        <v>1.4903400000000001E-2</v>
      </c>
      <c r="B111" s="63">
        <v>1.3403200000000001E-2</v>
      </c>
      <c r="C111" s="24">
        <v>-4.0765300000000003E-6</v>
      </c>
      <c r="D111" s="61">
        <f t="shared" si="18"/>
        <v>-4.8131469019499335E-5</v>
      </c>
      <c r="E111" s="49">
        <f t="shared" si="37"/>
        <v>-3</v>
      </c>
      <c r="F111" s="49">
        <f t="shared" si="36"/>
        <v>-3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3.4164590211000005E-4</v>
      </c>
      <c r="K111" s="5" t="str">
        <f t="shared" si="29"/>
        <v/>
      </c>
      <c r="L111" s="5" t="str">
        <f t="shared" si="30"/>
        <v/>
      </c>
      <c r="M111" s="24">
        <f t="shared" si="25"/>
        <v>-377693.14558373624</v>
      </c>
      <c r="N111" s="24">
        <f t="shared" si="26"/>
        <v>-4.8131468946891603E-5</v>
      </c>
      <c r="O111" s="24">
        <f t="shared" si="27"/>
        <v>80631.5</v>
      </c>
      <c r="P111" s="24">
        <f t="shared" si="28"/>
        <v>-3.2204709100200953E-10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6.6244984251802685E-6</v>
      </c>
      <c r="V111" s="24">
        <f t="shared" si="31"/>
        <v>0.26352914072854705</v>
      </c>
      <c r="W111" s="63">
        <f>B111+([1]User!D$6-25)*[1]User!C$6*[1]Calc!V$6</f>
        <v>1.3679515600000001E-2</v>
      </c>
      <c r="AH111" s="24"/>
    </row>
    <row r="112" spans="1:34">
      <c r="A112" s="60">
        <v>1.5048799999999999E-2</v>
      </c>
      <c r="B112" s="63">
        <v>1.33992E-2</v>
      </c>
      <c r="C112" s="24">
        <v>-7.4347199999999999E-6</v>
      </c>
      <c r="D112" s="61">
        <f t="shared" si="18"/>
        <v>-8.7781518926305469E-5</v>
      </c>
      <c r="E112" s="49">
        <f t="shared" si="37"/>
        <v>-3</v>
      </c>
      <c r="F112" s="49">
        <f t="shared" si="36"/>
        <v>-3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3.4154600211000003E-4</v>
      </c>
      <c r="K112" s="5" t="str">
        <f t="shared" si="29"/>
        <v/>
      </c>
      <c r="L112" s="5" t="str">
        <f t="shared" si="30"/>
        <v/>
      </c>
      <c r="M112" s="24">
        <f t="shared" si="25"/>
        <v>-86316.422715668377</v>
      </c>
      <c r="N112" s="24">
        <f t="shared" si="26"/>
        <v>-8.7781518909711999E-5</v>
      </c>
      <c r="O112" s="24">
        <f t="shared" si="27"/>
        <v>80619</v>
      </c>
      <c r="P112" s="24">
        <f t="shared" si="28"/>
        <v>-1.7655420813509418E-10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6.6232014569017654E-6</v>
      </c>
      <c r="V112" s="24">
        <f t="shared" si="31"/>
        <v>0.26358143379254589</v>
      </c>
      <c r="W112" s="63">
        <f>B112+([1]User!D$6-25)*[1]User!C$6*[1]Calc!V$6</f>
        <v>1.36755156E-2</v>
      </c>
      <c r="AH112" s="24"/>
    </row>
    <row r="113" spans="1:34">
      <c r="A113" s="5">
        <v>1.51942E-2</v>
      </c>
      <c r="B113" s="63">
        <v>1.33629E-2</v>
      </c>
      <c r="C113" s="24">
        <v>-1.0121300000000001E-5</v>
      </c>
      <c r="D113" s="61">
        <f t="shared" si="18"/>
        <v>-1.1950188944692142E-4</v>
      </c>
      <c r="E113" s="49">
        <f t="shared" si="37"/>
        <v>-3</v>
      </c>
      <c r="F113" s="49">
        <f t="shared" si="36"/>
        <v>-3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3.4063940961E-4</v>
      </c>
      <c r="K113" s="5" t="str">
        <f t="shared" si="29"/>
        <v/>
      </c>
      <c r="L113" s="5" t="str">
        <f t="shared" si="30"/>
        <v/>
      </c>
      <c r="M113" s="24">
        <f t="shared" si="25"/>
        <v>-782215.61560122319</v>
      </c>
      <c r="N113" s="24">
        <f t="shared" si="26"/>
        <v>-1.1950188929654829E-4</v>
      </c>
      <c r="O113" s="24">
        <f t="shared" si="27"/>
        <v>80505.125</v>
      </c>
      <c r="P113" s="24">
        <f t="shared" si="28"/>
        <v>-1.2950678287265385E-10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6.6114322842170011E-6</v>
      </c>
      <c r="V113" s="24">
        <f t="shared" si="31"/>
        <v>0.26405689835640256</v>
      </c>
      <c r="W113" s="63">
        <f>B113+([1]User!D$6-25)*[1]User!C$6*[1]Calc!V$6</f>
        <v>1.3639215600000001E-2</v>
      </c>
      <c r="AH113" s="24"/>
    </row>
    <row r="114" spans="1:34">
      <c r="A114" s="5">
        <v>1.53396E-2</v>
      </c>
      <c r="B114" s="63">
        <v>1.34059E-2</v>
      </c>
      <c r="C114" s="24">
        <v>-3.4048899999999999E-6</v>
      </c>
      <c r="D114" s="61">
        <f t="shared" si="18"/>
        <v>-4.0201435424197312E-5</v>
      </c>
      <c r="E114" s="49">
        <f t="shared" si="37"/>
        <v>-3</v>
      </c>
      <c r="F114" s="49">
        <f t="shared" si="36"/>
        <v>-3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3.4171333461000003E-4</v>
      </c>
      <c r="K114" s="5" t="str">
        <f t="shared" si="29"/>
        <v/>
      </c>
      <c r="L114" s="5" t="str">
        <f t="shared" si="30"/>
        <v/>
      </c>
      <c r="M114" s="24">
        <f t="shared" si="25"/>
        <v>928143.54528050357</v>
      </c>
      <c r="N114" s="24">
        <f t="shared" si="26"/>
        <v>-4.020143560262363E-5</v>
      </c>
      <c r="O114" s="24">
        <f t="shared" si="27"/>
        <v>80640</v>
      </c>
      <c r="P114" s="24">
        <f t="shared" si="28"/>
        <v>-3.8561393063754895E-10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6.6253738888423949E-6</v>
      </c>
      <c r="V114" s="24">
        <f t="shared" si="31"/>
        <v>0.26349385407880965</v>
      </c>
      <c r="W114" s="63">
        <f>B114+([1]User!D$6-25)*[1]User!C$6*[1]Calc!V$6</f>
        <v>1.36822156E-2</v>
      </c>
      <c r="AH114" s="24"/>
    </row>
    <row r="115" spans="1:34">
      <c r="A115" s="5">
        <v>1.5485000000000001E-2</v>
      </c>
      <c r="B115" s="63">
        <v>1.33817E-2</v>
      </c>
      <c r="C115" s="24">
        <v>-4.6698599999999998E-8</v>
      </c>
      <c r="D115" s="61">
        <f t="shared" si="18"/>
        <v>-5.513689876326168E-7</v>
      </c>
      <c r="E115" s="49">
        <f t="shared" si="37"/>
        <v>-3</v>
      </c>
      <c r="F115" s="49">
        <f t="shared" si="36"/>
        <v>-3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3.4110893961000001E-4</v>
      </c>
      <c r="K115" s="5" t="str">
        <f t="shared" si="29"/>
        <v/>
      </c>
      <c r="L115" s="5" t="str">
        <f t="shared" si="30"/>
        <v/>
      </c>
      <c r="M115" s="24">
        <f t="shared" si="25"/>
        <v>-521858.78919778299</v>
      </c>
      <c r="N115" s="24">
        <f t="shared" si="26"/>
        <v>-5.5136888731048314E-7</v>
      </c>
      <c r="O115" s="24">
        <f t="shared" si="27"/>
        <v>80564</v>
      </c>
      <c r="P115" s="24">
        <f t="shared" si="28"/>
        <v>-2.8089403875410745E-8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6.6175274301804023E-6</v>
      </c>
      <c r="V115" s="24">
        <f t="shared" si="31"/>
        <v>0.2638104485046962</v>
      </c>
      <c r="W115" s="63">
        <f>B115+([1]User!D$6-25)*[1]User!C$6*[1]Calc!V$6</f>
        <v>1.36580156E-2</v>
      </c>
      <c r="AH115" s="24"/>
    </row>
    <row r="116" spans="1:34">
      <c r="A116" s="5">
        <v>1.5630399999999999E-2</v>
      </c>
      <c r="B116" s="63">
        <v>1.34086E-2</v>
      </c>
      <c r="C116" s="24">
        <v>-6.76308E-6</v>
      </c>
      <c r="D116" s="61">
        <f t="shared" si="18"/>
        <v>-7.9851485331003459E-5</v>
      </c>
      <c r="E116" s="49">
        <f t="shared" si="37"/>
        <v>-3</v>
      </c>
      <c r="F116" s="49">
        <f t="shared" si="36"/>
        <v>-3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3.4178076711E-4</v>
      </c>
      <c r="K116" s="5" t="str">
        <f t="shared" si="29"/>
        <v/>
      </c>
      <c r="L116" s="5" t="str">
        <f t="shared" si="30"/>
        <v/>
      </c>
      <c r="M116" s="24">
        <f t="shared" si="25"/>
        <v>580690.35376736359</v>
      </c>
      <c r="N116" s="24">
        <f t="shared" si="26"/>
        <v>-7.9851485442635368E-5</v>
      </c>
      <c r="O116" s="24">
        <f t="shared" si="27"/>
        <v>80648.375</v>
      </c>
      <c r="P116" s="24">
        <f t="shared" si="28"/>
        <v>-1.9415848714721563E-10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6.6262493606244671E-6</v>
      </c>
      <c r="V116" s="24">
        <f t="shared" si="31"/>
        <v>0.26345857642650933</v>
      </c>
      <c r="W116" s="63">
        <f>B116+([1]User!D$6-25)*[1]User!C$6*[1]Calc!V$6</f>
        <v>1.36849156E-2</v>
      </c>
      <c r="AH116" s="24"/>
    </row>
    <row r="117" spans="1:34">
      <c r="A117" s="5">
        <v>1.57758E-2</v>
      </c>
      <c r="B117" s="63">
        <v>1.33589E-2</v>
      </c>
      <c r="C117" s="24">
        <v>1.9682200000000002E-6</v>
      </c>
      <c r="D117" s="61">
        <f t="shared" si="18"/>
        <v>2.3238715268514885E-5</v>
      </c>
      <c r="E117" s="49">
        <f t="shared" si="37"/>
        <v>-4.6337878851981165</v>
      </c>
      <c r="F117" s="49">
        <f t="shared" si="36"/>
        <v>-4.6337878851981165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3.4053950961000003E-4</v>
      </c>
      <c r="K117" s="5" t="str">
        <f t="shared" si="29"/>
        <v/>
      </c>
      <c r="L117" s="5" t="str">
        <f t="shared" si="30"/>
        <v/>
      </c>
      <c r="M117" s="24">
        <f t="shared" si="25"/>
        <v>-1070800.6660393709</v>
      </c>
      <c r="N117" s="24">
        <f t="shared" si="26"/>
        <v>2.3238715474365606E-5</v>
      </c>
      <c r="O117" s="24">
        <f t="shared" si="27"/>
        <v>80492.625</v>
      </c>
      <c r="P117" s="24">
        <f t="shared" si="28"/>
        <v>6.6586736461699464E-10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6.6101354954043567E-6</v>
      </c>
      <c r="V117" s="24">
        <f t="shared" si="31"/>
        <v>0.26410939108106402</v>
      </c>
      <c r="W117" s="63">
        <f>B117+([1]User!D$6-25)*[1]User!C$6*[1]Calc!V$6</f>
        <v>1.36352156E-2</v>
      </c>
      <c r="AH117" s="24"/>
    </row>
    <row r="118" spans="1:34">
      <c r="A118" s="5">
        <v>1.59212E-2</v>
      </c>
      <c r="B118" s="63">
        <v>1.33522E-2</v>
      </c>
      <c r="C118" s="24">
        <v>-5.41981E-6</v>
      </c>
      <c r="D118" s="61">
        <f t="shared" si="18"/>
        <v>-6.3991536210103369E-5</v>
      </c>
      <c r="E118" s="49">
        <f t="shared" si="37"/>
        <v>-3</v>
      </c>
      <c r="F118" s="49">
        <f t="shared" si="36"/>
        <v>-3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3.4037217711000003E-4</v>
      </c>
      <c r="K118" s="5" t="str">
        <f t="shared" si="29"/>
        <v/>
      </c>
      <c r="L118" s="5" t="str">
        <f t="shared" si="30"/>
        <v/>
      </c>
      <c r="M118" s="24">
        <f t="shared" si="25"/>
        <v>-144315.7714755183</v>
      </c>
      <c r="N118" s="24">
        <f t="shared" si="26"/>
        <v>-6.3991536182360099E-5</v>
      </c>
      <c r="O118" s="24">
        <f t="shared" si="27"/>
        <v>80471.625</v>
      </c>
      <c r="P118" s="24">
        <f t="shared" si="28"/>
        <v>-2.4174861415913963E-10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6.6079634140320489E-6</v>
      </c>
      <c r="V118" s="24">
        <f t="shared" si="31"/>
        <v>0.26419736093803642</v>
      </c>
      <c r="W118" s="63">
        <f>B118+([1]User!D$6-25)*[1]User!C$6*[1]Calc!V$6</f>
        <v>1.36285156E-2</v>
      </c>
      <c r="AH118" s="24"/>
    </row>
    <row r="119" spans="1:34">
      <c r="A119" s="5">
        <v>1.60666E-2</v>
      </c>
      <c r="B119" s="63">
        <v>1.33656E-2</v>
      </c>
      <c r="C119" s="24">
        <v>-1.6166000000000001E-5</v>
      </c>
      <c r="D119" s="61">
        <f t="shared" si="18"/>
        <v>-1.9087148338641595E-4</v>
      </c>
      <c r="E119" s="49">
        <f t="shared" si="37"/>
        <v>-3</v>
      </c>
      <c r="F119" s="49">
        <f t="shared" si="36"/>
        <v>-3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3.4070684211000003E-4</v>
      </c>
      <c r="K119" s="5" t="str">
        <f t="shared" si="29"/>
        <v/>
      </c>
      <c r="L119" s="5" t="str">
        <f t="shared" si="30"/>
        <v/>
      </c>
      <c r="M119" s="24">
        <f t="shared" si="25"/>
        <v>288782.11551151489</v>
      </c>
      <c r="N119" s="24">
        <f t="shared" si="26"/>
        <v>-1.9087148344193141E-4</v>
      </c>
      <c r="O119" s="24">
        <f t="shared" si="27"/>
        <v>80513.5</v>
      </c>
      <c r="P119" s="24">
        <f t="shared" si="28"/>
        <v>-8.109076830593618E-11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6.6123076267318209E-6</v>
      </c>
      <c r="V119" s="24">
        <f t="shared" si="31"/>
        <v>0.26402147699996809</v>
      </c>
      <c r="W119" s="63">
        <f>B119+([1]User!D$6-25)*[1]User!C$6*[1]Calc!V$6</f>
        <v>1.36419156E-2</v>
      </c>
      <c r="AH119" s="24"/>
    </row>
    <row r="120" spans="1:34">
      <c r="A120" s="5">
        <v>1.6212000000000001E-2</v>
      </c>
      <c r="B120" s="63">
        <v>1.33723E-2</v>
      </c>
      <c r="C120" s="24">
        <v>-4.7481700000000001E-6</v>
      </c>
      <c r="D120" s="61">
        <f t="shared" si="18"/>
        <v>-5.6061502614801345E-5</v>
      </c>
      <c r="E120" s="49">
        <f t="shared" si="37"/>
        <v>-3</v>
      </c>
      <c r="F120" s="49">
        <f t="shared" si="36"/>
        <v>-3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3.4087417461000003E-4</v>
      </c>
      <c r="K120" s="5" t="str">
        <f t="shared" si="29"/>
        <v/>
      </c>
      <c r="L120" s="5" t="str">
        <f t="shared" si="30"/>
        <v/>
      </c>
      <c r="M120" s="24">
        <f t="shared" si="25"/>
        <v>144428.71562277904</v>
      </c>
      <c r="N120" s="24">
        <f t="shared" si="26"/>
        <v>-5.606150264256632E-5</v>
      </c>
      <c r="O120" s="24">
        <f t="shared" si="27"/>
        <v>80534.625</v>
      </c>
      <c r="P120" s="24">
        <f t="shared" si="28"/>
        <v>-2.7616056616800099E-10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6.6144798080209136E-6</v>
      </c>
      <c r="V120" s="24">
        <f t="shared" si="31"/>
        <v>0.26393361864153037</v>
      </c>
      <c r="W120" s="63">
        <f>B120+([1]User!D$6-25)*[1]User!C$6*[1]Calc!V$6</f>
        <v>1.36486156E-2</v>
      </c>
      <c r="AH120" s="24"/>
    </row>
    <row r="121" spans="1:34">
      <c r="A121" s="5">
        <v>1.6357400000000001E-2</v>
      </c>
      <c r="B121" s="63">
        <v>1.33226E-2</v>
      </c>
      <c r="C121" s="24">
        <v>1.9682200000000002E-6</v>
      </c>
      <c r="D121" s="61">
        <f t="shared" si="18"/>
        <v>2.3238715268514885E-5</v>
      </c>
      <c r="E121" s="49">
        <f t="shared" si="37"/>
        <v>-4.6337878851981165</v>
      </c>
      <c r="F121" s="49">
        <f t="shared" si="36"/>
        <v>-4.6337878851981165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3.3963291711000001E-4</v>
      </c>
      <c r="K121" s="5" t="str">
        <f t="shared" si="29"/>
        <v/>
      </c>
      <c r="L121" s="5" t="str">
        <f t="shared" si="30"/>
        <v/>
      </c>
      <c r="M121" s="24">
        <f t="shared" si="25"/>
        <v>-1069288.8724785452</v>
      </c>
      <c r="N121" s="24">
        <f t="shared" si="26"/>
        <v>2.3238715474074978E-5</v>
      </c>
      <c r="O121" s="24">
        <f t="shared" si="27"/>
        <v>80378.875</v>
      </c>
      <c r="P121" s="24">
        <f t="shared" si="28"/>
        <v>6.6492637888003013E-10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6.5983679507375516E-6</v>
      </c>
      <c r="V121" s="24">
        <f t="shared" si="31"/>
        <v>0.2645866727753371</v>
      </c>
      <c r="W121" s="63">
        <f>B121+([1]User!D$6-25)*[1]User!C$6*[1]Calc!V$6</f>
        <v>1.3598915600000001E-2</v>
      </c>
      <c r="AH121" s="24"/>
    </row>
    <row r="122" spans="1:34">
      <c r="A122" s="5">
        <v>1.6502800000000001E-2</v>
      </c>
      <c r="B122" s="63">
        <v>1.3350799999999999E-2</v>
      </c>
      <c r="C122" s="24">
        <v>-1.3899799999999999E-6</v>
      </c>
      <c r="D122" s="61">
        <f t="shared" si="18"/>
        <v>-1.6411452707995202E-5</v>
      </c>
      <c r="E122" s="49">
        <f t="shared" si="37"/>
        <v>-3</v>
      </c>
      <c r="F122" s="49">
        <f t="shared" si="36"/>
        <v>-3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3.4033721210999999E-4</v>
      </c>
      <c r="K122" s="5" t="str">
        <f t="shared" si="29"/>
        <v/>
      </c>
      <c r="L122" s="5" t="str">
        <f t="shared" si="30"/>
        <v/>
      </c>
      <c r="M122" s="24">
        <f t="shared" si="25"/>
        <v>607385.52326577413</v>
      </c>
      <c r="N122" s="24">
        <f t="shared" si="26"/>
        <v>-1.6411452824758995E-5</v>
      </c>
      <c r="O122" s="24">
        <f t="shared" si="27"/>
        <v>80467.25</v>
      </c>
      <c r="P122" s="24">
        <f t="shared" si="28"/>
        <v>-9.42574938683234E-10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6.6075095525917827E-6</v>
      </c>
      <c r="V122" s="24">
        <f t="shared" si="31"/>
        <v>0.26421574974913087</v>
      </c>
      <c r="W122" s="63">
        <f>B122+([1]User!D$6-25)*[1]User!C$6*[1]Calc!V$6</f>
        <v>1.36271156E-2</v>
      </c>
      <c r="AH122" s="24"/>
    </row>
    <row r="123" spans="1:34">
      <c r="A123" s="5">
        <v>1.6648199999999998E-2</v>
      </c>
      <c r="B123" s="63">
        <v>1.33629E-2</v>
      </c>
      <c r="C123" s="24">
        <v>-1.34795E-5</v>
      </c>
      <c r="D123" s="61">
        <f t="shared" si="18"/>
        <v>-1.5915205742343151E-4</v>
      </c>
      <c r="E123" s="49">
        <f t="shared" si="37"/>
        <v>-3</v>
      </c>
      <c r="F123" s="49">
        <f t="shared" si="36"/>
        <v>-3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3.4063940961E-4</v>
      </c>
      <c r="K123" s="5" t="str">
        <f t="shared" si="29"/>
        <v/>
      </c>
      <c r="L123" s="5" t="str">
        <f t="shared" si="30"/>
        <v/>
      </c>
      <c r="M123" s="24">
        <f t="shared" si="25"/>
        <v>260738.53853377225</v>
      </c>
      <c r="N123" s="24">
        <f t="shared" si="26"/>
        <v>-1.5915205747355589E-4</v>
      </c>
      <c r="O123" s="24">
        <f t="shared" si="27"/>
        <v>80505.125</v>
      </c>
      <c r="P123" s="24">
        <f t="shared" si="28"/>
        <v>-9.7242256717739785E-11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6.6114322842170011E-6</v>
      </c>
      <c r="V123" s="24">
        <f t="shared" si="31"/>
        <v>0.26405689835640256</v>
      </c>
      <c r="W123" s="63">
        <f>B123+([1]User!D$6-25)*[1]User!C$6*[1]Calc!V$6</f>
        <v>1.3639215600000001E-2</v>
      </c>
      <c r="AH123" s="24"/>
    </row>
    <row r="124" spans="1:34">
      <c r="A124" s="5">
        <v>1.6793599999999999E-2</v>
      </c>
      <c r="B124" s="63">
        <v>1.3344099999999999E-2</v>
      </c>
      <c r="C124" s="24">
        <v>-7.1833700000000004E-7</v>
      </c>
      <c r="D124" s="61">
        <f t="shared" si="18"/>
        <v>-8.4813836917820046E-6</v>
      </c>
      <c r="E124" s="49">
        <f t="shared" si="37"/>
        <v>-3</v>
      </c>
      <c r="F124" s="49">
        <f t="shared" si="36"/>
        <v>-3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3.4016987960999999E-4</v>
      </c>
      <c r="K124" s="5" t="str">
        <f t="shared" si="29"/>
        <v/>
      </c>
      <c r="L124" s="5" t="str">
        <f t="shared" si="30"/>
        <v/>
      </c>
      <c r="M124" s="24">
        <f t="shared" si="25"/>
        <v>-404818.10371166654</v>
      </c>
      <c r="N124" s="24">
        <f t="shared" si="26"/>
        <v>-8.4813836139597717E-6</v>
      </c>
      <c r="O124" s="24">
        <f t="shared" si="27"/>
        <v>80446.25</v>
      </c>
      <c r="P124" s="24">
        <f t="shared" si="28"/>
        <v>-1.8234037987087031E-9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6.6053375316043715E-6</v>
      </c>
      <c r="V124" s="24">
        <f t="shared" si="31"/>
        <v>0.26430378710779834</v>
      </c>
      <c r="W124" s="63">
        <f>B124+([1]User!D$6-25)*[1]User!C$6*[1]Calc!V$6</f>
        <v>1.36204156E-2</v>
      </c>
      <c r="AH124" s="24"/>
    </row>
    <row r="125" spans="1:34">
      <c r="A125" s="5">
        <v>1.6938999999999999E-2</v>
      </c>
      <c r="B125" s="63">
        <v>1.33723E-2</v>
      </c>
      <c r="C125" s="24">
        <v>-4.0765300000000003E-6</v>
      </c>
      <c r="D125" s="61">
        <f t="shared" si="18"/>
        <v>-4.8131469019499335E-5</v>
      </c>
      <c r="E125" s="49">
        <f t="shared" si="37"/>
        <v>-3</v>
      </c>
      <c r="F125" s="49">
        <f t="shared" si="36"/>
        <v>-3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3.4087417461000003E-4</v>
      </c>
      <c r="K125" s="5" t="str">
        <f t="shared" si="29"/>
        <v/>
      </c>
      <c r="L125" s="5" t="str">
        <f t="shared" si="30"/>
        <v/>
      </c>
      <c r="M125" s="24">
        <f t="shared" si="25"/>
        <v>607893.99709886825</v>
      </c>
      <c r="N125" s="24">
        <f t="shared" si="26"/>
        <v>-4.813146913636088E-5</v>
      </c>
      <c r="O125" s="24">
        <f t="shared" si="27"/>
        <v>80534.625</v>
      </c>
      <c r="P125" s="24">
        <f t="shared" si="28"/>
        <v>-3.2166016512270037E-10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6.6144798080209136E-6</v>
      </c>
      <c r="V125" s="24">
        <f t="shared" si="31"/>
        <v>0.26393361864153037</v>
      </c>
      <c r="W125" s="63">
        <f>B125+([1]User!D$6-25)*[1]User!C$6*[1]Calc!V$6</f>
        <v>1.36486156E-2</v>
      </c>
      <c r="AH125" s="24"/>
    </row>
    <row r="126" spans="1:34">
      <c r="A126" s="5">
        <v>1.70844E-2</v>
      </c>
      <c r="B126" s="63">
        <v>1.33119E-2</v>
      </c>
      <c r="C126" s="24">
        <v>-1.07929E-5</v>
      </c>
      <c r="D126" s="61">
        <f t="shared" si="18"/>
        <v>-1.2743145076340767E-4</v>
      </c>
      <c r="E126" s="49">
        <f t="shared" si="37"/>
        <v>-3</v>
      </c>
      <c r="F126" s="49">
        <f t="shared" si="36"/>
        <v>-3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3.3936568460999998E-4</v>
      </c>
      <c r="K126" s="5" t="str">
        <f t="shared" si="29"/>
        <v/>
      </c>
      <c r="L126" s="5" t="str">
        <f t="shared" si="30"/>
        <v/>
      </c>
      <c r="M126" s="24">
        <f t="shared" si="25"/>
        <v>-1298956.8762740807</v>
      </c>
      <c r="N126" s="24">
        <f t="shared" si="26"/>
        <v>-1.2743145051369621E-4</v>
      </c>
      <c r="O126" s="24">
        <f t="shared" si="27"/>
        <v>80345.5</v>
      </c>
      <c r="P126" s="24">
        <f t="shared" si="28"/>
        <v>-1.2120727542326702E-10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6.5948995602185517E-6</v>
      </c>
      <c r="V126" s="24">
        <f t="shared" si="31"/>
        <v>0.2647276727817558</v>
      </c>
      <c r="W126" s="63">
        <f>B126+([1]User!D$6-25)*[1]User!C$6*[1]Calc!V$6</f>
        <v>1.35882156E-2</v>
      </c>
      <c r="AH126" s="24"/>
    </row>
    <row r="127" spans="1:34">
      <c r="A127" s="5">
        <v>1.72298E-2</v>
      </c>
      <c r="B127" s="63">
        <v>1.3367E-2</v>
      </c>
      <c r="C127" s="24">
        <v>-7.4347199999999999E-6</v>
      </c>
      <c r="D127" s="61">
        <f t="shared" si="18"/>
        <v>-8.7781518926305469E-5</v>
      </c>
      <c r="E127" s="49">
        <f t="shared" si="37"/>
        <v>-3</v>
      </c>
      <c r="F127" s="49">
        <f t="shared" si="36"/>
        <v>-3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3.4074180711000002E-4</v>
      </c>
      <c r="K127" s="5" t="str">
        <f t="shared" si="29"/>
        <v/>
      </c>
      <c r="L127" s="5" t="str">
        <f t="shared" si="30"/>
        <v/>
      </c>
      <c r="M127" s="24">
        <f t="shared" si="25"/>
        <v>1187519.5237234619</v>
      </c>
      <c r="N127" s="24">
        <f t="shared" si="26"/>
        <v>-8.7781519154594224E-5</v>
      </c>
      <c r="O127" s="24">
        <f t="shared" si="27"/>
        <v>80518</v>
      </c>
      <c r="P127" s="24">
        <f t="shared" si="28"/>
        <v>-1.7633301939944706E-10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6.6127615112300239E-6</v>
      </c>
      <c r="V127" s="24">
        <f t="shared" si="31"/>
        <v>0.26400311393350129</v>
      </c>
      <c r="W127" s="63">
        <f>B127+([1]User!D$6-25)*[1]User!C$6*[1]Calc!V$6</f>
        <v>1.3643315600000001E-2</v>
      </c>
      <c r="AH127" s="24"/>
    </row>
    <row r="128" spans="1:34">
      <c r="A128" s="5">
        <v>1.73752E-2</v>
      </c>
      <c r="B128" s="63">
        <v>1.33347E-2</v>
      </c>
      <c r="C128" s="24">
        <v>-1.14646E-5</v>
      </c>
      <c r="D128" s="61">
        <f t="shared" si="18"/>
        <v>-1.3536219277693334E-4</v>
      </c>
      <c r="E128" s="49">
        <f t="shared" si="37"/>
        <v>-3</v>
      </c>
      <c r="F128" s="49">
        <f t="shared" si="36"/>
        <v>-3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3.3993511461000002E-4</v>
      </c>
      <c r="K128" s="5" t="str">
        <f t="shared" si="29"/>
        <v/>
      </c>
      <c r="L128" s="5" t="str">
        <f t="shared" si="30"/>
        <v/>
      </c>
      <c r="M128" s="24">
        <f t="shared" si="25"/>
        <v>-695257.54312780092</v>
      </c>
      <c r="N128" s="24">
        <f t="shared" si="26"/>
        <v>-1.3536219264327705E-4</v>
      </c>
      <c r="O128" s="24">
        <f t="shared" si="27"/>
        <v>80416.75</v>
      </c>
      <c r="P128" s="24">
        <f t="shared" si="28"/>
        <v>-1.1420704495191115E-10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6.602290302759897E-6</v>
      </c>
      <c r="V128" s="24">
        <f t="shared" si="31"/>
        <v>0.26442739643874652</v>
      </c>
      <c r="W128" s="63">
        <f>B128+([1]User!D$6-25)*[1]User!C$6*[1]Calc!V$6</f>
        <v>1.36110156E-2</v>
      </c>
      <c r="AH128" s="24"/>
    </row>
    <row r="129" spans="1:34">
      <c r="A129" s="5">
        <v>1.7520600000000001E-2</v>
      </c>
      <c r="B129" s="63">
        <v>1.3364300000000001E-2</v>
      </c>
      <c r="C129" s="24">
        <v>1.9682200000000002E-6</v>
      </c>
      <c r="D129" s="61">
        <f t="shared" si="18"/>
        <v>2.3238715268514885E-5</v>
      </c>
      <c r="E129" s="49">
        <f t="shared" si="37"/>
        <v>-4.6337878851981165</v>
      </c>
      <c r="F129" s="49">
        <f t="shared" si="36"/>
        <v>-4.6337878851981165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3.4067437461000004E-4</v>
      </c>
      <c r="K129" s="5" t="str">
        <f t="shared" si="29"/>
        <v/>
      </c>
      <c r="L129" s="5" t="str">
        <f t="shared" si="30"/>
        <v/>
      </c>
      <c r="M129" s="24">
        <f t="shared" si="25"/>
        <v>637874.48707916273</v>
      </c>
      <c r="N129" s="24">
        <f t="shared" si="26"/>
        <v>2.3238715145889895E-5</v>
      </c>
      <c r="O129" s="24">
        <f t="shared" si="27"/>
        <v>80509.5</v>
      </c>
      <c r="P129" s="24">
        <f t="shared" si="28"/>
        <v>6.6600697081728971E-10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6.6118861645081973E-6</v>
      </c>
      <c r="V129" s="24">
        <f t="shared" si="31"/>
        <v>0.26403853059732857</v>
      </c>
      <c r="W129" s="63">
        <f>B129+([1]User!D$6-25)*[1]User!C$6*[1]Calc!V$6</f>
        <v>1.3640615600000001E-2</v>
      </c>
      <c r="AH129" s="24"/>
    </row>
    <row r="130" spans="1:34">
      <c r="A130" s="5">
        <v>1.7666000000000001E-2</v>
      </c>
      <c r="B130" s="63">
        <v>1.33495E-2</v>
      </c>
      <c r="C130" s="24">
        <v>-1.2136200000000001E-5</v>
      </c>
      <c r="D130" s="61">
        <f t="shared" si="18"/>
        <v>-1.4329175409341961E-4</v>
      </c>
      <c r="E130" s="49">
        <f t="shared" si="37"/>
        <v>-3</v>
      </c>
      <c r="F130" s="49">
        <f t="shared" si="36"/>
        <v>-3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3.4030474461E-4</v>
      </c>
      <c r="K130" s="5" t="str">
        <f t="shared" si="29"/>
        <v/>
      </c>
      <c r="L130" s="5" t="str">
        <f t="shared" si="30"/>
        <v/>
      </c>
      <c r="M130" s="24">
        <f t="shared" si="25"/>
        <v>-318753.57876741572</v>
      </c>
      <c r="N130" s="24">
        <f t="shared" si="26"/>
        <v>-1.4329175403214242E-4</v>
      </c>
      <c r="O130" s="24">
        <f t="shared" si="27"/>
        <v>80463.125</v>
      </c>
      <c r="P130" s="24">
        <f t="shared" si="28"/>
        <v>-1.0794920652956938E-10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6.6070881117785397E-6</v>
      </c>
      <c r="V130" s="24">
        <f t="shared" si="31"/>
        <v>0.26423282725681652</v>
      </c>
      <c r="W130" s="63">
        <f>B130+([1]User!D$6-25)*[1]User!C$6*[1]Calc!V$6</f>
        <v>1.3625815600000001E-2</v>
      </c>
      <c r="AH130" s="24"/>
    </row>
    <row r="131" spans="1:34">
      <c r="A131" s="5">
        <v>1.7811400000000002E-2</v>
      </c>
      <c r="B131" s="63">
        <v>1.3321299999999999E-2</v>
      </c>
      <c r="C131" s="24">
        <v>-2.0616100000000002E-6</v>
      </c>
      <c r="D131" s="61">
        <f t="shared" si="18"/>
        <v>-2.4341368233593282E-5</v>
      </c>
      <c r="E131" s="49">
        <f t="shared" si="37"/>
        <v>-3</v>
      </c>
      <c r="F131" s="49">
        <f t="shared" si="36"/>
        <v>-3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3.3960044961000002E-4</v>
      </c>
      <c r="K131" s="5" t="str">
        <f t="shared" si="29"/>
        <v/>
      </c>
      <c r="L131" s="5" t="str">
        <f t="shared" si="30"/>
        <v/>
      </c>
      <c r="M131" s="24">
        <f t="shared" si="25"/>
        <v>-606688.54193624889</v>
      </c>
      <c r="N131" s="24">
        <f t="shared" si="26"/>
        <v>-2.4341368116963476E-5</v>
      </c>
      <c r="O131" s="24">
        <f t="shared" si="27"/>
        <v>80374.875</v>
      </c>
      <c r="P131" s="24">
        <f t="shared" si="28"/>
        <v>-6.3477393282721958E-10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6.597946550702804E-6</v>
      </c>
      <c r="V131" s="24">
        <f t="shared" si="31"/>
        <v>0.26460379598179179</v>
      </c>
      <c r="W131" s="63">
        <f>B131+([1]User!D$6-25)*[1]User!C$6*[1]Calc!V$6</f>
        <v>1.35976156E-2</v>
      </c>
      <c r="AH131" s="24"/>
    </row>
    <row r="132" spans="1:34">
      <c r="A132" s="5">
        <v>1.7956799999999998E-2</v>
      </c>
      <c r="B132" s="63">
        <v>1.3330699999999999E-2</v>
      </c>
      <c r="C132" s="24">
        <v>-1.6166000000000001E-5</v>
      </c>
      <c r="D132" s="61">
        <f t="shared" si="18"/>
        <v>-1.9087148338641595E-4</v>
      </c>
      <c r="E132" s="49">
        <f t="shared" si="37"/>
        <v>-3</v>
      </c>
      <c r="F132" s="49">
        <f t="shared" si="36"/>
        <v>-3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3.3983521460999999E-4</v>
      </c>
      <c r="K132" s="5" t="str">
        <f t="shared" si="29"/>
        <v/>
      </c>
      <c r="M132" s="24">
        <f t="shared" si="25"/>
        <v>202303.51467894847</v>
      </c>
      <c r="N132" s="24">
        <f>IF($X$76,D132-1.602E-19*$P$6*M132/$B$6,D132)</f>
        <v>-1.9087148342530677E-4</v>
      </c>
      <c r="O132" s="24">
        <f t="shared" si="27"/>
        <v>80404.25</v>
      </c>
      <c r="P132" s="24">
        <f>O132/(($B$6*D132)/(1.602E-19*$P$6)-M132)</f>
        <v>-8.0980735008793013E-11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6.6009936394456387E-6</v>
      </c>
      <c r="V132" s="24">
        <f t="shared" si="31"/>
        <v>0.26448002955959249</v>
      </c>
      <c r="W132" s="63">
        <f>B132+([1]User!D$6-25)*[1]User!C$6*[1]Calc!V$6</f>
        <v>1.3607015599999999E-2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-170764412.10900554</v>
      </c>
      <c r="N133" s="24">
        <f>IF($X$76,D133-1.602E-19*$P$6*M133/$B$6,D133)</f>
        <v>3.2827750583835222E-11</v>
      </c>
      <c r="O133" s="24">
        <f t="shared" si="27"/>
        <v>47857.25</v>
      </c>
      <c r="P133" s="24">
        <f>O133/(($B$6*D133)/(1.602E-19*$P$6)-M133)</f>
        <v>2.8025306566482286E-4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0.74276303015551282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-9.7656300000000008E-3</v>
      </c>
      <c r="D150" s="5" t="s">
        <v>104</v>
      </c>
      <c r="O150" s="66"/>
    </row>
    <row r="152" spans="1:15">
      <c r="A152" s="5" t="s">
        <v>105</v>
      </c>
      <c r="B152" s="5">
        <v>0.71383600000000003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-1.47291E-2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H508"/>
  <sheetViews>
    <sheetView workbookViewId="0">
      <selection sqref="A1:XFD1048576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0.71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0.53230324074074076</v>
      </c>
      <c r="K3" s="21"/>
      <c r="M3" s="23"/>
      <c r="Q3" s="24">
        <f>100*(SUM(V22:V132))</f>
        <v>86485.280600572936</v>
      </c>
      <c r="R3" s="24">
        <f>100*SUM(V114:V132)</f>
        <v>1.0375934495700023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1.0092559442450666</v>
      </c>
      <c r="D6" s="36">
        <f>INTERCEPT(K$15:K$102,H$15:H$102)</f>
        <v>0.53184993494504385</v>
      </c>
      <c r="E6" s="36">
        <f>INDEX(W9:W133,MATCH(O6,J9:J133,0))</f>
        <v>0.44753431560000001</v>
      </c>
      <c r="F6" s="36">
        <f>INDEX(I9:I133,MATCH(O6,J9:J133,0))</f>
        <v>2.3074902462807162E-2</v>
      </c>
      <c r="G6" s="37">
        <f>E6*F6/B6/D6</f>
        <v>0.77667101208134803</v>
      </c>
      <c r="H6" s="38">
        <f>1000*MAX(J20:J110)</f>
        <v>10.326810681229158</v>
      </c>
      <c r="I6" s="35">
        <f>-SLOPE(K20:K129,I20:I129)</f>
        <v>1.1065487733851442</v>
      </c>
      <c r="J6" s="39">
        <f>AVERAGE(L20:L131)/(0.025*$B$6)</f>
        <v>647.98770495999997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1.4445349925221591</v>
      </c>
      <c r="O6" s="42">
        <f>MAX(J16:J132)</f>
        <v>1.0326810681229159E-2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0.53188276969005421</v>
      </c>
      <c r="T6" s="44">
        <f>(LOG(0.1)-INTERCEPT(T25:T120,R25:R120))/SLOPE(T25:T120,R25:R120)</f>
        <v>0.45733960218664488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96835.318363846876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1.0092559442450666</v>
      </c>
      <c r="T7" s="49">
        <f>SLOPE(R25:R120, T25:T120)/0.06</f>
        <v>1.4445349925221591</v>
      </c>
      <c r="X7" s="47"/>
      <c r="Y7" s="5">
        <f>1/Y6</f>
        <v>1.0326810681229158E-5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0.59585100000000002</v>
      </c>
      <c r="C9" s="60">
        <v>0.56890099999999999</v>
      </c>
      <c r="D9" s="61">
        <f t="shared" ref="D9:D72" si="0">C9/$A$6</f>
        <v>6.7169972640118401</v>
      </c>
      <c r="E9" s="49">
        <f t="shared" ref="E9:E72" si="1">IF(D9&gt;0,LOG10(D9),-3)</f>
        <v>0.8271751714005533</v>
      </c>
      <c r="F9" s="49">
        <f t="shared" ref="F9:F72" si="2">IF($D9&gt;0,LOG10(D9),-3)</f>
        <v>0.8271751714005533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0.61863699999999999</v>
      </c>
      <c r="C10" s="60">
        <v>0.69597100000000001</v>
      </c>
      <c r="D10" s="61">
        <f t="shared" si="0"/>
        <v>8.2173089919539333</v>
      </c>
      <c r="E10" s="49">
        <f t="shared" si="1"/>
        <v>0.91472961787024099</v>
      </c>
      <c r="F10" s="49">
        <f t="shared" si="2"/>
        <v>0.91472961787024099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877662305136661.37</v>
      </c>
      <c r="P10" s="24" t="e">
        <f>O10/(($B$6*D10)/(1.602E-19*$P$6)-M10)</f>
        <v>#DIV/0!</v>
      </c>
      <c r="W10" s="63">
        <f>B10+([1]User!D$6-25)*[1]User!C$6*[1]Calc!V$6</f>
        <v>0.61891331559999996</v>
      </c>
      <c r="AH10" s="24"/>
    </row>
    <row r="11" spans="1:34">
      <c r="A11" s="24">
        <v>3.634E-4</v>
      </c>
      <c r="B11" s="59">
        <v>0.62204099999999996</v>
      </c>
      <c r="C11" s="64">
        <v>0.71187299999999998</v>
      </c>
      <c r="D11" s="61">
        <f t="shared" si="0"/>
        <v>8.4050634351563822</v>
      </c>
      <c r="E11" s="49">
        <f t="shared" si="1"/>
        <v>0.92454099551902502</v>
      </c>
      <c r="F11" s="49">
        <f t="shared" si="2"/>
        <v>0.92454099551902502</v>
      </c>
      <c r="G11" s="49">
        <f t="shared" si="3"/>
        <v>8.2825521438836951</v>
      </c>
      <c r="H11" s="5" t="str">
        <f t="shared" si="6"/>
        <v/>
      </c>
      <c r="I11" s="24">
        <f t="shared" si="4"/>
        <v>-0.1820638035970924</v>
      </c>
      <c r="J11" s="24">
        <f t="shared" si="5"/>
        <v>-0.11330145752246815</v>
      </c>
      <c r="M11" s="24">
        <f t="shared" ref="M11:M74" si="7">2.88E+21*(EXP(38.921*W11)/SQRT($X$21^2+296000000000000000000*EXP(38.921*W11)))*SLOPE(W10:W11,A10:A11)</f>
        <v>6.3728303824743744E+17</v>
      </c>
      <c r="N11" s="24">
        <f t="shared" ref="N11:N74" si="8">IF($X$76,D11-1.602E-19*$P$6*M11/$B$6,D11)</f>
        <v>8.2825521438836951</v>
      </c>
      <c r="O11" s="24">
        <f t="shared" ref="O11:O74" si="9">(SQRT($X$21^2+296000000000000000000*EXP(38.921*W11))-$X$21)/2</f>
        <v>966720459945928.87</v>
      </c>
      <c r="P11" s="24">
        <f t="shared" ref="P11:P74" si="10">O11/(($B$6*D11)/(1.602E-19*$P$6)-M11)</f>
        <v>2.2437811195338121E-5</v>
      </c>
      <c r="W11" s="63">
        <f>B11+([1]User!D$6-25)*[1]User!C$6*[1]Calc!V$6</f>
        <v>0.62231731559999992</v>
      </c>
      <c r="X11" s="5" t="s">
        <v>62</v>
      </c>
      <c r="AH11" s="24"/>
    </row>
    <row r="12" spans="1:34">
      <c r="A12" s="24">
        <v>5.0880000000000001E-4</v>
      </c>
      <c r="B12" s="59">
        <v>0.62019000000000002</v>
      </c>
      <c r="C12" s="64">
        <v>0.710727</v>
      </c>
      <c r="D12" s="61">
        <f t="shared" si="0"/>
        <v>8.3915326470850697</v>
      </c>
      <c r="E12" s="49">
        <f t="shared" si="1"/>
        <v>0.92384128852630687</v>
      </c>
      <c r="F12" s="49">
        <f t="shared" si="2"/>
        <v>0.92384128852630687</v>
      </c>
      <c r="G12" s="49">
        <f t="shared" si="3"/>
        <v>8.4553195585981928</v>
      </c>
      <c r="H12" s="5" t="str">
        <f t="shared" si="6"/>
        <v/>
      </c>
      <c r="I12" s="24">
        <f>B$6-G12*B$6</f>
        <v>-0.18638298896495484</v>
      </c>
      <c r="J12" s="24">
        <f t="shared" si="5"/>
        <v>-0.11564436645360099</v>
      </c>
      <c r="M12" s="24">
        <f t="shared" si="7"/>
        <v>-3.3180873654350426E+17</v>
      </c>
      <c r="N12" s="24">
        <f t="shared" si="8"/>
        <v>8.4553195585981928</v>
      </c>
      <c r="O12" s="24">
        <f t="shared" si="9"/>
        <v>917408118642334.87</v>
      </c>
      <c r="P12" s="24">
        <f t="shared" si="10"/>
        <v>2.0858175200304499E-5</v>
      </c>
      <c r="W12" s="63">
        <f>B12+([1]User!D$6-25)*[1]User!C$6*[1]Calc!V$6</f>
        <v>0.62046631559999998</v>
      </c>
      <c r="X12" s="62">
        <f>MAX(B9:B133)</f>
        <v>0.62204099999999996</v>
      </c>
      <c r="AH12" s="24"/>
    </row>
    <row r="13" spans="1:34">
      <c r="A13" s="24">
        <v>6.5419999999999996E-4</v>
      </c>
      <c r="B13" s="59">
        <v>0.61789300000000003</v>
      </c>
      <c r="C13" s="64">
        <v>0.70589299999999999</v>
      </c>
      <c r="D13" s="61">
        <f t="shared" si="0"/>
        <v>8.3344577522013683</v>
      </c>
      <c r="E13" s="49">
        <f t="shared" si="1"/>
        <v>0.9208773494684781</v>
      </c>
      <c r="F13" s="49">
        <f t="shared" si="2"/>
        <v>0.9208773494684781</v>
      </c>
      <c r="G13" s="49">
        <f t="shared" si="3"/>
        <v>8.4094157139015842</v>
      </c>
      <c r="H13" s="5" t="str">
        <f t="shared" si="6"/>
        <v/>
      </c>
      <c r="I13" s="24">
        <f t="shared" si="4"/>
        <v>-0.18523539284753962</v>
      </c>
      <c r="J13" s="24">
        <f t="shared" si="5"/>
        <v>-0.1145068360214607</v>
      </c>
      <c r="M13" s="24">
        <f t="shared" si="7"/>
        <v>-3.8991865220669504E+17</v>
      </c>
      <c r="N13" s="24">
        <f t="shared" si="8"/>
        <v>8.4094157139015842</v>
      </c>
      <c r="O13" s="24">
        <f t="shared" si="9"/>
        <v>859134186713398.87</v>
      </c>
      <c r="P13" s="24">
        <f t="shared" si="10"/>
        <v>1.9639884823479269E-5</v>
      </c>
      <c r="W13" s="63">
        <f>B13+([1]User!D$6-25)*[1]User!C$6*[1]Calc!V$6</f>
        <v>0.61816931559999999</v>
      </c>
      <c r="AH13" s="24"/>
    </row>
    <row r="14" spans="1:34">
      <c r="A14" s="24">
        <v>7.9960000000000003E-4</v>
      </c>
      <c r="B14" s="59">
        <v>0.61546900000000004</v>
      </c>
      <c r="C14" s="64">
        <v>0.70021</v>
      </c>
      <c r="D14" s="61">
        <f t="shared" si="0"/>
        <v>8.2673587394533161</v>
      </c>
      <c r="E14" s="49">
        <f t="shared" si="1"/>
        <v>0.91736678305957764</v>
      </c>
      <c r="F14" s="49">
        <f t="shared" si="2"/>
        <v>0.91736678305957764</v>
      </c>
      <c r="G14" s="49">
        <f t="shared" si="3"/>
        <v>8.3419833276309578</v>
      </c>
      <c r="H14" s="5" t="str">
        <f t="shared" si="6"/>
        <v/>
      </c>
      <c r="I14" s="24">
        <f>B$6-G14*B$6</f>
        <v>-0.18354958319077397</v>
      </c>
      <c r="J14" s="24">
        <f t="shared" si="5"/>
        <v>-0.11301979603005158</v>
      </c>
      <c r="M14" s="24">
        <f t="shared" si="7"/>
        <v>-3.8818449946755136E+17</v>
      </c>
      <c r="N14" s="24">
        <f t="shared" si="8"/>
        <v>8.3419833276309578</v>
      </c>
      <c r="O14" s="24">
        <f t="shared" si="9"/>
        <v>801008250577775.62</v>
      </c>
      <c r="P14" s="24">
        <f t="shared" si="10"/>
        <v>1.845913855773697E-5</v>
      </c>
      <c r="W14" s="63">
        <f>B14+([1]User!D$6-25)*[1]User!C$6*[1]Calc!V$6</f>
        <v>0.61574531560000001</v>
      </c>
      <c r="X14" s="9" t="s">
        <v>63</v>
      </c>
      <c r="AH14" s="24"/>
    </row>
    <row r="15" spans="1:34">
      <c r="A15" s="24">
        <v>9.4499999999999998E-4</v>
      </c>
      <c r="B15" s="59">
        <v>0.61303700000000005</v>
      </c>
      <c r="C15" s="64">
        <v>0.69400799999999996</v>
      </c>
      <c r="D15" s="61">
        <f t="shared" si="0"/>
        <v>8.1941319090708742</v>
      </c>
      <c r="E15" s="49">
        <f t="shared" si="1"/>
        <v>0.91350295094254275</v>
      </c>
      <c r="F15" s="49">
        <f t="shared" si="2"/>
        <v>0.91350295094254275</v>
      </c>
      <c r="G15" s="49">
        <f>IF(N15&lt;0.001, 0.001, N15)</f>
        <v>8.2646927545454307</v>
      </c>
      <c r="H15" s="5" t="str">
        <f t="shared" si="6"/>
        <v/>
      </c>
      <c r="I15" s="24">
        <f t="shared" si="4"/>
        <v>-0.18161731886363577</v>
      </c>
      <c r="J15" s="24">
        <f t="shared" si="5"/>
        <v>-0.11138832000263889</v>
      </c>
      <c r="K15" s="5" t="str">
        <f t="shared" ref="K15:K78" si="11">IF(G15&gt;0.85,IF(G15&lt;1.1,W15,""),"")</f>
        <v/>
      </c>
      <c r="M15" s="24">
        <f t="shared" si="7"/>
        <v>-3.6704559651766726E+17</v>
      </c>
      <c r="N15" s="24">
        <f t="shared" si="8"/>
        <v>8.2646927545454307</v>
      </c>
      <c r="O15" s="24">
        <f t="shared" si="9"/>
        <v>746019173250787.37</v>
      </c>
      <c r="P15" s="24">
        <f t="shared" si="10"/>
        <v>1.7352699020402887E-5</v>
      </c>
      <c r="W15" s="63">
        <f>B15+([1]User!D$6-25)*[1]User!C$6*[1]Calc!V$6</f>
        <v>0.61331331560000002</v>
      </c>
      <c r="X15" s="9">
        <f>AVERAGE(B9:B133)</f>
        <v>0.453849536</v>
      </c>
      <c r="AH15" s="24"/>
    </row>
    <row r="16" spans="1:34">
      <c r="A16" s="24">
        <v>1.0904E-3</v>
      </c>
      <c r="B16" s="59">
        <v>0.61060099999999995</v>
      </c>
      <c r="C16" s="64">
        <v>0.68730100000000005</v>
      </c>
      <c r="D16" s="61">
        <f t="shared" si="0"/>
        <v>8.1149425586395569</v>
      </c>
      <c r="E16" s="49">
        <f t="shared" si="1"/>
        <v>0.90928545003357975</v>
      </c>
      <c r="F16" s="49">
        <f t="shared" si="2"/>
        <v>0.90928545003357975</v>
      </c>
      <c r="G16" s="49">
        <f t="shared" si="3"/>
        <v>8.1814865988280197</v>
      </c>
      <c r="H16" s="5" t="str">
        <f t="shared" si="6"/>
        <v/>
      </c>
      <c r="I16" s="24">
        <f t="shared" si="4"/>
        <v>-0.17953716497070052</v>
      </c>
      <c r="J16" s="24">
        <f t="shared" si="5"/>
        <v>-0.10967518138773587</v>
      </c>
      <c r="K16" s="5" t="str">
        <f t="shared" si="11"/>
        <v/>
      </c>
      <c r="M16" s="24">
        <f t="shared" si="7"/>
        <v>-3.4615085408063859E+17</v>
      </c>
      <c r="N16" s="24">
        <f t="shared" si="8"/>
        <v>8.1814865988280197</v>
      </c>
      <c r="O16" s="24">
        <f t="shared" si="9"/>
        <v>694134984924497.62</v>
      </c>
      <c r="P16" s="24">
        <f t="shared" si="10"/>
        <v>1.6310056600349439E-5</v>
      </c>
      <c r="W16" s="63">
        <f>B16+([1]User!D$6-25)*[1]User!C$6*[1]Calc!V$6</f>
        <v>0.61087731559999991</v>
      </c>
      <c r="AH16" s="24"/>
    </row>
    <row r="17" spans="1:34">
      <c r="A17" s="24">
        <v>1.2358E-3</v>
      </c>
      <c r="B17" s="59">
        <v>0.60814900000000005</v>
      </c>
      <c r="C17" s="64">
        <v>0.68012099999999998</v>
      </c>
      <c r="D17" s="61">
        <f t="shared" si="0"/>
        <v>8.0301685112119632</v>
      </c>
      <c r="E17" s="49">
        <f>IF(D17&gt;0,LOG10(D17),-3)</f>
        <v>0.90472465894264353</v>
      </c>
      <c r="F17" s="49">
        <f t="shared" si="2"/>
        <v>0.90472465894264353</v>
      </c>
      <c r="G17" s="49">
        <f t="shared" si="3"/>
        <v>8.0931502076632551</v>
      </c>
      <c r="H17" s="5" t="str">
        <f t="shared" si="6"/>
        <v/>
      </c>
      <c r="I17" s="24">
        <f t="shared" si="4"/>
        <v>-0.17732875519158139</v>
      </c>
      <c r="J17" s="24">
        <f t="shared" si="5"/>
        <v>-0.10789130384239305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-3.2762014383734707E+17</v>
      </c>
      <c r="N17" s="24">
        <f t="shared" si="8"/>
        <v>8.0931502076632551</v>
      </c>
      <c r="O17" s="24">
        <f t="shared" si="9"/>
        <v>644995595823279.37</v>
      </c>
      <c r="P17" s="24">
        <f t="shared" si="10"/>
        <v>1.5320851604071257E-5</v>
      </c>
      <c r="W17" s="63">
        <f>B17+([1]User!D$6-25)*[1]User!C$6*[1]Calc!V$6</f>
        <v>0.60842531560000002</v>
      </c>
      <c r="AH17" s="24"/>
    </row>
    <row r="18" spans="1:34">
      <c r="A18" s="24">
        <v>1.3812E-3</v>
      </c>
      <c r="B18" s="59">
        <v>0.60573699999999997</v>
      </c>
      <c r="C18" s="64">
        <v>0.67228500000000002</v>
      </c>
      <c r="D18" s="61">
        <f t="shared" si="0"/>
        <v>7.937649091206028</v>
      </c>
      <c r="E18" s="49">
        <f t="shared" si="1"/>
        <v>0.89969189563924301</v>
      </c>
      <c r="F18" s="49">
        <f t="shared" si="2"/>
        <v>0.89969189563924301</v>
      </c>
      <c r="G18" s="49">
        <f t="shared" si="3"/>
        <v>7.9959082527959628</v>
      </c>
      <c r="H18" s="5" t="str">
        <f t="shared" si="6"/>
        <v/>
      </c>
      <c r="I18" s="24">
        <f t="shared" si="4"/>
        <v>-0.17489770631989909</v>
      </c>
      <c r="J18" s="24">
        <f t="shared" si="5"/>
        <v>-0.10599033889775711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-3.0305431538667578E+17</v>
      </c>
      <c r="N18" s="24">
        <f t="shared" si="8"/>
        <v>7.9959082527959628</v>
      </c>
      <c r="O18" s="24">
        <f t="shared" si="9"/>
        <v>599542431530612.62</v>
      </c>
      <c r="P18" s="24">
        <f t="shared" si="10"/>
        <v>1.4414377128094598E-5</v>
      </c>
      <c r="U18" s="24">
        <f>(K$6*EXP(W18/0.02585)+L$6*EXP(W18/(2*0.02585))+W18/M$6)/B$6</f>
        <v>1.497146490088459</v>
      </c>
      <c r="V18" s="24">
        <f t="shared" ref="V18:V81" si="13">((U18)-G18)*((U18)-G18)*U$22/U18</f>
        <v>30.377804140638542</v>
      </c>
      <c r="W18" s="63">
        <f>B18+([1]User!D$6-25)*[1]User!C$6*[1]Calc!V$6</f>
        <v>0.60601331559999994</v>
      </c>
      <c r="AH18" s="24"/>
    </row>
    <row r="19" spans="1:34" ht="15">
      <c r="A19" s="5">
        <v>1.5265999999999999E-3</v>
      </c>
      <c r="B19" s="59">
        <v>0.60334200000000004</v>
      </c>
      <c r="C19" s="64">
        <v>0.66381599999999996</v>
      </c>
      <c r="D19" s="61">
        <f t="shared" si="0"/>
        <v>7.8376558589408063</v>
      </c>
      <c r="E19" s="49">
        <f t="shared" si="1"/>
        <v>0.89418619026683255</v>
      </c>
      <c r="F19" s="49">
        <f t="shared" si="2"/>
        <v>0.89418619026683255</v>
      </c>
      <c r="G19" s="49">
        <f t="shared" si="3"/>
        <v>7.8920261506767888</v>
      </c>
      <c r="H19" s="5" t="str">
        <f t="shared" si="6"/>
        <v/>
      </c>
      <c r="I19" s="24">
        <f t="shared" si="4"/>
        <v>-0.17230065376691975</v>
      </c>
      <c r="J19" s="24">
        <f t="shared" si="5"/>
        <v>-0.10400383040356689</v>
      </c>
      <c r="K19" s="5" t="str">
        <f t="shared" si="11"/>
        <v/>
      </c>
      <c r="L19" s="5" t="str">
        <f t="shared" si="12"/>
        <v/>
      </c>
      <c r="M19" s="24">
        <f t="shared" si="7"/>
        <v>-2.8282507145225862E+17</v>
      </c>
      <c r="N19" s="24">
        <f t="shared" si="8"/>
        <v>7.8920261506767888</v>
      </c>
      <c r="O19" s="24">
        <f t="shared" si="9"/>
        <v>557112211059163.37</v>
      </c>
      <c r="P19" s="24">
        <f t="shared" si="10"/>
        <v>1.3570564695205573E-5</v>
      </c>
      <c r="U19" s="24">
        <f t="shared" ref="U19:U82" si="14">(K$6*EXP(W19/0.02585)+L$6*EXP(W19/(2*0.02585))+W19/M$6)/B$6</f>
        <v>1.3768475642728668</v>
      </c>
      <c r="V19" s="24">
        <f t="shared" si="13"/>
        <v>33.199093822489701</v>
      </c>
      <c r="W19" s="63">
        <f>B19+([1]User!D$6-25)*[1]User!C$6*[1]Calc!V$6</f>
        <v>0.60361831560000001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0.60097800000000001</v>
      </c>
      <c r="C20" s="64">
        <v>0.654358</v>
      </c>
      <c r="D20" s="61">
        <f t="shared" si="0"/>
        <v>7.7259855329561029</v>
      </c>
      <c r="E20" s="49">
        <f t="shared" si="1"/>
        <v>0.88795389058550145</v>
      </c>
      <c r="F20" s="49">
        <f t="shared" si="2"/>
        <v>0.88795389058550145</v>
      </c>
      <c r="G20" s="49">
        <f t="shared" si="3"/>
        <v>7.7764174946683173</v>
      </c>
      <c r="H20" s="5" t="str">
        <f t="shared" si="6"/>
        <v/>
      </c>
      <c r="I20" s="24">
        <f t="shared" si="4"/>
        <v>-0.16941043736670794</v>
      </c>
      <c r="J20" s="24">
        <f t="shared" si="5"/>
        <v>-0.10185875657441665</v>
      </c>
      <c r="K20" s="5" t="str">
        <f t="shared" si="11"/>
        <v/>
      </c>
      <c r="L20" s="5" t="str">
        <f t="shared" si="12"/>
        <v/>
      </c>
      <c r="M20" s="24">
        <f t="shared" si="7"/>
        <v>-2.623385440710264E+17</v>
      </c>
      <c r="N20" s="24">
        <f t="shared" si="8"/>
        <v>7.7764174946683173</v>
      </c>
      <c r="O20" s="24">
        <f t="shared" si="9"/>
        <v>517752360557603.37</v>
      </c>
      <c r="P20" s="24">
        <f t="shared" si="10"/>
        <v>1.2799301717254183E-5</v>
      </c>
      <c r="U20" s="24">
        <f t="shared" si="14"/>
        <v>1.2680085141329016</v>
      </c>
      <c r="V20" s="24">
        <f t="shared" si="13"/>
        <v>35.973851935411552</v>
      </c>
      <c r="W20" s="63">
        <f>B20+([1]User!D$6-25)*[1]User!C$6*[1]Calc!V$6</f>
        <v>0.60125431559999998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0.59863</v>
      </c>
      <c r="C21" s="64">
        <v>0.64383999999999997</v>
      </c>
      <c r="D21" s="61">
        <f t="shared" si="0"/>
        <v>7.601799818353955</v>
      </c>
      <c r="E21" s="49">
        <f t="shared" si="1"/>
        <v>0.88091642894388955</v>
      </c>
      <c r="F21" s="49">
        <f t="shared" si="2"/>
        <v>0.88091642894388955</v>
      </c>
      <c r="G21" s="49">
        <f t="shared" si="3"/>
        <v>7.6488456796684003</v>
      </c>
      <c r="H21" s="5" t="str">
        <f t="shared" si="6"/>
        <v/>
      </c>
      <c r="I21" s="24">
        <f t="shared" si="4"/>
        <v>-0.16622114199171004</v>
      </c>
      <c r="J21" s="24">
        <f t="shared" si="5"/>
        <v>-9.9550891725079499E-2</v>
      </c>
      <c r="K21" s="5" t="str">
        <f t="shared" si="11"/>
        <v/>
      </c>
      <c r="L21" s="5" t="str">
        <f t="shared" si="12"/>
        <v/>
      </c>
      <c r="M21" s="24">
        <f t="shared" si="7"/>
        <v>-2.447246219020273E+17</v>
      </c>
      <c r="N21" s="24">
        <f t="shared" si="8"/>
        <v>7.6488456796684003</v>
      </c>
      <c r="O21" s="24">
        <f t="shared" si="9"/>
        <v>481025035301746.62</v>
      </c>
      <c r="P21" s="24">
        <f t="shared" si="10"/>
        <v>1.2089700414823468E-5</v>
      </c>
      <c r="Q21" s="5" t="str">
        <f>IF(G21&gt;0.85,IF(G21&lt;1.15,W21,""),"")</f>
        <v/>
      </c>
      <c r="U21" s="24">
        <f t="shared" si="14"/>
        <v>1.1688155912295743</v>
      </c>
      <c r="V21" s="24">
        <f t="shared" si="13"/>
        <v>38.687217029880593</v>
      </c>
      <c r="W21" s="63">
        <f>B21+([1]User!D$6-25)*[1]User!C$6*[1]Calc!V$6</f>
        <v>0.59890631559999996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0.59625799999999995</v>
      </c>
      <c r="C22" s="64">
        <v>0.63199099999999997</v>
      </c>
      <c r="D22" s="61">
        <f t="shared" si="0"/>
        <v>7.4618990261576386</v>
      </c>
      <c r="E22" s="49">
        <f t="shared" si="1"/>
        <v>0.87284936790512435</v>
      </c>
      <c r="F22" s="49">
        <f t="shared" si="2"/>
        <v>0.87284936790512435</v>
      </c>
      <c r="G22" s="49">
        <f t="shared" si="3"/>
        <v>7.5064635695830084</v>
      </c>
      <c r="H22" s="5" t="str">
        <f t="shared" si="6"/>
        <v/>
      </c>
      <c r="I22" s="24">
        <f t="shared" si="4"/>
        <v>-0.16266158923957522</v>
      </c>
      <c r="J22" s="24">
        <f t="shared" si="5"/>
        <v>-9.7033219811438309E-2</v>
      </c>
      <c r="K22" s="5" t="str">
        <f t="shared" si="11"/>
        <v/>
      </c>
      <c r="L22" s="5" t="str">
        <f t="shared" si="12"/>
        <v/>
      </c>
      <c r="M22" s="24">
        <f t="shared" si="7"/>
        <v>-2.3181722547529293E+17</v>
      </c>
      <c r="N22" s="24">
        <f t="shared" si="8"/>
        <v>7.5064635695830084</v>
      </c>
      <c r="O22" s="24">
        <f t="shared" si="9"/>
        <v>446205788617309.87</v>
      </c>
      <c r="P22" s="24">
        <f t="shared" si="10"/>
        <v>1.1427298621867117E-5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1.0768604854255486</v>
      </c>
      <c r="V22" s="24">
        <f t="shared" si="13"/>
        <v>41.339795819807122</v>
      </c>
      <c r="W22" s="63">
        <f>B22+([1]User!D$6-25)*[1]User!C$6*[1]Calc!V$6</f>
        <v>0.59653431559999992</v>
      </c>
      <c r="AH22" s="24"/>
    </row>
    <row r="23" spans="1:34">
      <c r="A23" s="5">
        <v>2.1082000000000002E-3</v>
      </c>
      <c r="B23" s="59">
        <v>0.59391300000000002</v>
      </c>
      <c r="C23" s="64">
        <v>0.61826199999999998</v>
      </c>
      <c r="D23" s="61">
        <f t="shared" si="0"/>
        <v>7.2998011296209508</v>
      </c>
      <c r="E23" s="49">
        <f t="shared" si="1"/>
        <v>0.8633110286841954</v>
      </c>
      <c r="F23" s="49">
        <f t="shared" si="2"/>
        <v>0.8633110286841954</v>
      </c>
      <c r="G23" s="49">
        <f t="shared" si="3"/>
        <v>7.3411010198967022</v>
      </c>
      <c r="H23" s="5" t="str">
        <f t="shared" si="6"/>
        <v/>
      </c>
      <c r="I23" s="24">
        <f t="shared" si="4"/>
        <v>-0.15852752549741758</v>
      </c>
      <c r="J23" s="24">
        <f t="shared" si="5"/>
        <v>-9.4195361879072098E-2</v>
      </c>
      <c r="K23" s="5" t="str">
        <f t="shared" si="11"/>
        <v/>
      </c>
      <c r="L23" s="5" t="str">
        <f t="shared" si="12"/>
        <v/>
      </c>
      <c r="M23" s="24">
        <f t="shared" si="7"/>
        <v>-2.1483505137198928E+17</v>
      </c>
      <c r="N23" s="24">
        <f t="shared" si="8"/>
        <v>7.3411010198967022</v>
      </c>
      <c r="O23" s="24">
        <f t="shared" si="9"/>
        <v>413932788656486.37</v>
      </c>
      <c r="P23" s="24">
        <f t="shared" si="10"/>
        <v>1.0839578296995379E-5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0.9934163865111697</v>
      </c>
      <c r="V23" s="24">
        <f t="shared" si="13"/>
        <v>43.677603908219091</v>
      </c>
      <c r="W23" s="63">
        <f>B23+([1]User!D$6-25)*[1]User!C$6*[1]Calc!V$6</f>
        <v>0.59418931559999999</v>
      </c>
      <c r="AH23" s="24"/>
    </row>
    <row r="24" spans="1:34">
      <c r="A24" s="5">
        <v>2.2536000000000001E-3</v>
      </c>
      <c r="B24" s="59">
        <v>0.59158299999999997</v>
      </c>
      <c r="C24" s="64">
        <v>0.60208399999999995</v>
      </c>
      <c r="D24" s="61">
        <f t="shared" si="0"/>
        <v>7.1087879625898083</v>
      </c>
      <c r="E24" s="49">
        <f t="shared" si="1"/>
        <v>0.85179556050049132</v>
      </c>
      <c r="F24" s="49">
        <f t="shared" si="2"/>
        <v>0.85179556050049132</v>
      </c>
      <c r="G24" s="49">
        <f t="shared" si="3"/>
        <v>7.1472324881798759</v>
      </c>
      <c r="H24" s="5" t="str">
        <f t="shared" si="6"/>
        <v/>
      </c>
      <c r="I24" s="24">
        <f t="shared" si="4"/>
        <v>-0.15368081220449692</v>
      </c>
      <c r="J24" s="24">
        <f t="shared" si="5"/>
        <v>-9.0957420332205663E-2</v>
      </c>
      <c r="K24" s="5" t="str">
        <f t="shared" si="11"/>
        <v/>
      </c>
      <c r="L24" s="5" t="str">
        <f t="shared" si="12"/>
        <v/>
      </c>
      <c r="M24" s="24">
        <f t="shared" si="7"/>
        <v>-1.9998192670655034E+17</v>
      </c>
      <c r="N24" s="24">
        <f t="shared" si="8"/>
        <v>7.1472324881798759</v>
      </c>
      <c r="O24" s="24">
        <f t="shared" si="9"/>
        <v>383882010006541.62</v>
      </c>
      <c r="P24" s="24">
        <f t="shared" si="10"/>
        <v>1.0325322105542829E-5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0.91723826375069872</v>
      </c>
      <c r="V24" s="24">
        <f t="shared" si="13"/>
        <v>45.567223361495657</v>
      </c>
      <c r="W24" s="63">
        <f>B24+([1]User!D$6-25)*[1]User!C$6*[1]Calc!V$6</f>
        <v>0.59185931559999994</v>
      </c>
      <c r="X24" s="69"/>
      <c r="AH24" s="24"/>
    </row>
    <row r="25" spans="1:34">
      <c r="A25" s="5">
        <v>2.3990000000000001E-3</v>
      </c>
      <c r="B25" s="59">
        <v>0.58920799999999995</v>
      </c>
      <c r="C25" s="64">
        <v>0.58242000000000005</v>
      </c>
      <c r="D25" s="61">
        <f t="shared" si="0"/>
        <v>6.8766156967658283</v>
      </c>
      <c r="E25" s="49">
        <f t="shared" si="1"/>
        <v>0.83737475424785945</v>
      </c>
      <c r="F25" s="49">
        <f t="shared" si="2"/>
        <v>0.83737475424785945</v>
      </c>
      <c r="G25" s="49">
        <f t="shared" si="3"/>
        <v>6.9132436748882613</v>
      </c>
      <c r="H25" s="5" t="str">
        <f t="shared" si="6"/>
        <v/>
      </c>
      <c r="I25" s="24">
        <f t="shared" si="4"/>
        <v>-0.14783109187220655</v>
      </c>
      <c r="J25" s="24">
        <f t="shared" si="5"/>
        <v>-8.7144110016688398E-2</v>
      </c>
      <c r="K25" s="5" t="str">
        <f t="shared" si="11"/>
        <v/>
      </c>
      <c r="L25" s="5" t="str">
        <f t="shared" si="12"/>
        <v/>
      </c>
      <c r="M25" s="24">
        <f t="shared" si="7"/>
        <v>-1.9053255369555418E+17</v>
      </c>
      <c r="N25" s="24">
        <f t="shared" si="8"/>
        <v>6.9132436748882613</v>
      </c>
      <c r="O25" s="24">
        <f t="shared" si="9"/>
        <v>355217641119858.62</v>
      </c>
      <c r="P25" s="24">
        <f t="shared" si="10"/>
        <v>9.8777133485006702E-6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0.84591495003097184</v>
      </c>
      <c r="V25" s="24">
        <f t="shared" si="13"/>
        <v>46.86275230354574</v>
      </c>
      <c r="W25" s="63">
        <f>B25+([1]User!D$6-25)*[1]User!C$6*[1]Calc!V$6</f>
        <v>0.58948431559999992</v>
      </c>
      <c r="AH25" s="24"/>
    </row>
    <row r="26" spans="1:34">
      <c r="A26" s="5">
        <v>2.5444E-3</v>
      </c>
      <c r="B26" s="59">
        <v>0.58694500000000005</v>
      </c>
      <c r="C26" s="64">
        <v>0.55833699999999997</v>
      </c>
      <c r="D26" s="61">
        <f t="shared" si="0"/>
        <v>6.5922684287715771</v>
      </c>
      <c r="E26" s="49">
        <f t="shared" si="1"/>
        <v>0.81903488296709515</v>
      </c>
      <c r="F26" s="49">
        <f t="shared" si="2"/>
        <v>0.81903488296709515</v>
      </c>
      <c r="G26" s="49">
        <f t="shared" si="3"/>
        <v>6.6249616446341246</v>
      </c>
      <c r="H26" s="5" t="str">
        <f t="shared" si="6"/>
        <v/>
      </c>
      <c r="I26" s="24">
        <f t="shared" si="4"/>
        <v>-0.14062404111585314</v>
      </c>
      <c r="J26" s="24">
        <f t="shared" si="5"/>
        <v>-8.2577434429039767E-2</v>
      </c>
      <c r="K26" s="5" t="str">
        <f t="shared" si="11"/>
        <v/>
      </c>
      <c r="L26" s="5" t="str">
        <f t="shared" si="12"/>
        <v/>
      </c>
      <c r="M26" s="24">
        <f t="shared" si="7"/>
        <v>-1.7006458521924547E+17</v>
      </c>
      <c r="N26" s="24">
        <f t="shared" si="8"/>
        <v>6.6249616446341246</v>
      </c>
      <c r="O26" s="24">
        <f t="shared" si="9"/>
        <v>329661108121014.12</v>
      </c>
      <c r="P26" s="24">
        <f t="shared" si="10"/>
        <v>9.5659499367084559E-6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0.78340394090646592</v>
      </c>
      <c r="V26" s="24">
        <f t="shared" si="13"/>
        <v>46.906284285201856</v>
      </c>
      <c r="W26" s="63">
        <f>B26+([1]User!D$6-25)*[1]User!C$6*[1]Calc!V$6</f>
        <v>0.58722131560000002</v>
      </c>
      <c r="AH26" s="24"/>
    </row>
    <row r="27" spans="1:34">
      <c r="A27" s="5">
        <v>2.6898E-3</v>
      </c>
      <c r="B27" s="59">
        <v>0.58462999999999998</v>
      </c>
      <c r="C27" s="64">
        <v>0.52907599999999999</v>
      </c>
      <c r="D27" s="61">
        <f t="shared" si="0"/>
        <v>6.2467846680781518</v>
      </c>
      <c r="E27" s="49">
        <f t="shared" si="1"/>
        <v>0.79565653570795059</v>
      </c>
      <c r="F27" s="49">
        <f t="shared" si="2"/>
        <v>0.79565653570795059</v>
      </c>
      <c r="G27" s="49">
        <f t="shared" si="3"/>
        <v>6.2780354018436331</v>
      </c>
      <c r="H27" s="5" t="str">
        <f t="shared" si="6"/>
        <v/>
      </c>
      <c r="I27" s="24">
        <f t="shared" si="4"/>
        <v>-0.13195088504609084</v>
      </c>
      <c r="J27" s="24">
        <f t="shared" si="5"/>
        <v>-7.7178906012468129E-2</v>
      </c>
      <c r="K27" s="5" t="str">
        <f t="shared" si="11"/>
        <v/>
      </c>
      <c r="L27" s="5" t="str">
        <f t="shared" si="12"/>
        <v/>
      </c>
      <c r="M27" s="24">
        <f t="shared" si="7"/>
        <v>-1.6256103706554909E+17</v>
      </c>
      <c r="N27" s="24">
        <f t="shared" si="8"/>
        <v>6.2780354018436331</v>
      </c>
      <c r="O27" s="24">
        <f t="shared" si="9"/>
        <v>305201132348036.37</v>
      </c>
      <c r="P27" s="24">
        <f t="shared" si="10"/>
        <v>9.3455773864156118E-6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0.72450357132380294</v>
      </c>
      <c r="V27" s="24">
        <f t="shared" si="13"/>
        <v>45.841354486476618</v>
      </c>
      <c r="W27" s="63">
        <f>B27+([1]User!D$6-25)*[1]User!C$6*[1]Calc!V$6</f>
        <v>0.58490631559999995</v>
      </c>
      <c r="AH27" s="24"/>
    </row>
    <row r="28" spans="1:34">
      <c r="A28" s="5">
        <v>2.8352E-3</v>
      </c>
      <c r="B28" s="59">
        <v>0.58233299999999999</v>
      </c>
      <c r="C28" s="64">
        <v>0.49604399999999998</v>
      </c>
      <c r="D28" s="61">
        <f t="shared" si="0"/>
        <v>5.8567768220296488</v>
      </c>
      <c r="E28" s="49">
        <f t="shared" si="1"/>
        <v>0.76765867514496688</v>
      </c>
      <c r="F28" s="49">
        <f t="shared" si="2"/>
        <v>0.76765867514496688</v>
      </c>
      <c r="G28" s="49">
        <f t="shared" si="3"/>
        <v>5.885736952106412</v>
      </c>
      <c r="H28" s="5" t="str">
        <f t="shared" si="6"/>
        <v/>
      </c>
      <c r="I28" s="24">
        <f t="shared" si="4"/>
        <v>-0.1221434238026603</v>
      </c>
      <c r="J28" s="24">
        <f t="shared" si="5"/>
        <v>-7.1161896546708667E-2</v>
      </c>
      <c r="K28" s="5" t="str">
        <f t="shared" si="11"/>
        <v/>
      </c>
      <c r="L28" s="5" t="str">
        <f t="shared" si="12"/>
        <v/>
      </c>
      <c r="M28" s="24">
        <f t="shared" si="7"/>
        <v>-1.5064570368686592E+17</v>
      </c>
      <c r="N28" s="24">
        <f t="shared" si="8"/>
        <v>5.885736952106412</v>
      </c>
      <c r="O28" s="24">
        <f t="shared" si="9"/>
        <v>282528616029970.37</v>
      </c>
      <c r="P28" s="24">
        <f t="shared" si="10"/>
        <v>9.2279525210795623E-6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0.67069429117598689</v>
      </c>
      <c r="V28" s="24">
        <f t="shared" si="13"/>
        <v>43.666719092982675</v>
      </c>
      <c r="W28" s="63">
        <f>B28+([1]User!D$6-25)*[1]User!C$6*[1]Calc!V$6</f>
        <v>0.58260931559999996</v>
      </c>
      <c r="AH28" s="24"/>
    </row>
    <row r="29" spans="1:34">
      <c r="A29" s="5">
        <v>2.9805999999999999E-3</v>
      </c>
      <c r="B29" s="59">
        <v>0.58006899999999995</v>
      </c>
      <c r="C29" s="64">
        <v>0.46216499999999999</v>
      </c>
      <c r="D29" s="61">
        <f t="shared" si="0"/>
        <v>5.4567684720575853</v>
      </c>
      <c r="E29" s="49">
        <f t="shared" si="1"/>
        <v>0.73693552727756828</v>
      </c>
      <c r="F29" s="49">
        <f t="shared" si="2"/>
        <v>0.73693552727756828</v>
      </c>
      <c r="G29" s="49">
        <f t="shared" si="3"/>
        <v>5.4834278893157187</v>
      </c>
      <c r="H29" s="5" t="str">
        <f t="shared" si="6"/>
        <v/>
      </c>
      <c r="I29" s="24">
        <f t="shared" si="4"/>
        <v>-0.11208569723289297</v>
      </c>
      <c r="J29" s="24">
        <f t="shared" si="5"/>
        <v>-6.50484093348693E-2</v>
      </c>
      <c r="K29" s="5" t="str">
        <f t="shared" si="11"/>
        <v/>
      </c>
      <c r="L29" s="5" t="str">
        <f t="shared" si="12"/>
        <v/>
      </c>
      <c r="M29" s="24">
        <f t="shared" si="7"/>
        <v>-1.3867778432237323E+17</v>
      </c>
      <c r="N29" s="24">
        <f t="shared" si="8"/>
        <v>5.4834278893157187</v>
      </c>
      <c r="O29" s="24">
        <f t="shared" si="9"/>
        <v>261657467115192.25</v>
      </c>
      <c r="P29" s="24">
        <f t="shared" si="10"/>
        <v>9.1732822047745855E-6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0.62180588698486006</v>
      </c>
      <c r="V29" s="24">
        <f t="shared" si="13"/>
        <v>40.932379255188678</v>
      </c>
      <c r="W29" s="63">
        <f>B29+([1]User!D$6-25)*[1]User!C$6*[1]Calc!V$6</f>
        <v>0.58034531559999991</v>
      </c>
      <c r="AH29" s="24"/>
    </row>
    <row r="30" spans="1:34">
      <c r="A30" s="5">
        <v>3.1259999999999999E-3</v>
      </c>
      <c r="B30" s="59">
        <v>0.57785399999999998</v>
      </c>
      <c r="C30" s="64">
        <v>0.42965399999999998</v>
      </c>
      <c r="D30" s="61">
        <f t="shared" si="0"/>
        <v>5.0729120575842606</v>
      </c>
      <c r="E30" s="49">
        <f t="shared" si="1"/>
        <v>0.70525733358944653</v>
      </c>
      <c r="F30" s="49">
        <f t="shared" si="2"/>
        <v>0.70525733358944653</v>
      </c>
      <c r="G30" s="49">
        <f t="shared" si="3"/>
        <v>5.0972858442626121</v>
      </c>
      <c r="H30" s="5" t="str">
        <f t="shared" si="6"/>
        <v/>
      </c>
      <c r="I30" s="24">
        <f t="shared" si="4"/>
        <v>-0.10243214610656531</v>
      </c>
      <c r="J30" s="24">
        <f t="shared" si="5"/>
        <v>-5.9219128956173914E-2</v>
      </c>
      <c r="K30" s="5" t="str">
        <f t="shared" si="11"/>
        <v/>
      </c>
      <c r="L30" s="5" t="str">
        <f t="shared" si="12"/>
        <v/>
      </c>
      <c r="M30" s="24">
        <f t="shared" si="7"/>
        <v>-1.2678832021614216E+17</v>
      </c>
      <c r="N30" s="24">
        <f t="shared" si="8"/>
        <v>5.0972858442626121</v>
      </c>
      <c r="O30" s="24">
        <f t="shared" si="9"/>
        <v>242581114446600.37</v>
      </c>
      <c r="P30" s="24">
        <f t="shared" si="10"/>
        <v>9.1487499163313317E-6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0.57764076980323042</v>
      </c>
      <c r="V30" s="24">
        <f t="shared" si="13"/>
        <v>38.081168454859103</v>
      </c>
      <c r="W30" s="63">
        <f>B30+([1]User!D$6-25)*[1]User!C$6*[1]Calc!V$6</f>
        <v>0.57813031559999994</v>
      </c>
      <c r="AH30" s="24"/>
    </row>
    <row r="31" spans="1:34">
      <c r="A31" s="5">
        <v>3.2713999999999998E-3</v>
      </c>
      <c r="B31" s="59">
        <v>0.57559400000000005</v>
      </c>
      <c r="C31" s="64">
        <v>0.39928900000000001</v>
      </c>
      <c r="D31" s="61">
        <f t="shared" si="0"/>
        <v>4.7143934015760633</v>
      </c>
      <c r="E31" s="49">
        <f t="shared" si="1"/>
        <v>0.67342582023432029</v>
      </c>
      <c r="F31" s="49">
        <f t="shared" si="2"/>
        <v>0.67342582023432029</v>
      </c>
      <c r="G31" s="49">
        <f t="shared" si="3"/>
        <v>4.737579653616244</v>
      </c>
      <c r="H31" s="5" t="str">
        <f t="shared" si="6"/>
        <v/>
      </c>
      <c r="I31" s="24">
        <f t="shared" si="4"/>
        <v>-9.3439491340406106E-2</v>
      </c>
      <c r="J31" s="24">
        <f t="shared" si="5"/>
        <v>-5.3809029367703133E-2</v>
      </c>
      <c r="K31" s="5" t="str">
        <f t="shared" si="11"/>
        <v/>
      </c>
      <c r="L31" s="5" t="str">
        <f t="shared" si="12"/>
        <v/>
      </c>
      <c r="M31" s="24">
        <f t="shared" si="7"/>
        <v>-1.2061096566885646E+17</v>
      </c>
      <c r="N31" s="24">
        <f t="shared" si="8"/>
        <v>4.737579653616244</v>
      </c>
      <c r="O31" s="24">
        <f t="shared" si="9"/>
        <v>224412968482003.25</v>
      </c>
      <c r="P31" s="24">
        <f t="shared" si="10"/>
        <v>9.1061580417017811E-6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0.53601693021256624</v>
      </c>
      <c r="V31" s="24">
        <f t="shared" si="13"/>
        <v>35.465218234564951</v>
      </c>
      <c r="W31" s="63">
        <f>B31+([1]User!D$6-25)*[1]User!C$6*[1]Calc!V$6</f>
        <v>0.57587031560000002</v>
      </c>
      <c r="AH31" s="24"/>
    </row>
    <row r="32" spans="1:34">
      <c r="A32" s="5">
        <v>3.4167999999999998E-3</v>
      </c>
      <c r="B32" s="59">
        <v>0.57336200000000004</v>
      </c>
      <c r="C32" s="64">
        <v>0.37123899999999999</v>
      </c>
      <c r="D32" s="61">
        <f t="shared" si="0"/>
        <v>4.3832078820295477</v>
      </c>
      <c r="E32" s="49">
        <f t="shared" si="1"/>
        <v>0.64179206839007297</v>
      </c>
      <c r="F32" s="49">
        <f t="shared" si="2"/>
        <v>0.64179206839007297</v>
      </c>
      <c r="G32" s="49">
        <f t="shared" si="3"/>
        <v>4.4045565917380545</v>
      </c>
      <c r="H32" s="5" t="str">
        <f t="shared" si="6"/>
        <v/>
      </c>
      <c r="I32" s="24">
        <f t="shared" si="4"/>
        <v>-8.5113914793451373E-2</v>
      </c>
      <c r="J32" s="24">
        <f t="shared" si="5"/>
        <v>-4.882460271623737E-2</v>
      </c>
      <c r="K32" s="5" t="str">
        <f t="shared" si="11"/>
        <v/>
      </c>
      <c r="L32" s="5" t="str">
        <f t="shared" si="12"/>
        <v/>
      </c>
      <c r="M32" s="24">
        <f t="shared" si="7"/>
        <v>-1.1105238092231958E+17</v>
      </c>
      <c r="N32" s="24">
        <f t="shared" si="8"/>
        <v>4.4045565917380545</v>
      </c>
      <c r="O32" s="24">
        <f t="shared" si="9"/>
        <v>207684386681301.5</v>
      </c>
      <c r="P32" s="24">
        <f t="shared" si="10"/>
        <v>9.0645325276337841E-6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0.49804768359353641</v>
      </c>
      <c r="V32" s="24">
        <f t="shared" si="13"/>
        <v>32.996369218249598</v>
      </c>
      <c r="W32" s="63">
        <f>B32+([1]User!D$6-25)*[1]User!C$6*[1]Calc!V$6</f>
        <v>0.5736383156</v>
      </c>
      <c r="AH32" s="24"/>
    </row>
    <row r="33" spans="1:34">
      <c r="A33" s="5">
        <v>3.5622000000000002E-3</v>
      </c>
      <c r="B33" s="59">
        <v>0.57122499999999998</v>
      </c>
      <c r="C33" s="64">
        <v>0.345281</v>
      </c>
      <c r="D33" s="61">
        <f t="shared" si="0"/>
        <v>4.076722544546894</v>
      </c>
      <c r="E33" s="49">
        <f t="shared" si="1"/>
        <v>0.61031115504484801</v>
      </c>
      <c r="F33" s="49">
        <f t="shared" si="2"/>
        <v>0.61031115504484801</v>
      </c>
      <c r="G33" s="49">
        <f t="shared" si="3"/>
        <v>4.0958198833740003</v>
      </c>
      <c r="H33" s="5" t="str">
        <f t="shared" si="6"/>
        <v/>
      </c>
      <c r="I33" s="24">
        <f t="shared" si="4"/>
        <v>-7.7395497084350007E-2</v>
      </c>
      <c r="J33" s="24">
        <f t="shared" si="5"/>
        <v>-4.423162840522199E-2</v>
      </c>
      <c r="K33" s="5" t="str">
        <f t="shared" si="11"/>
        <v/>
      </c>
      <c r="L33" s="5" t="str">
        <f t="shared" si="12"/>
        <v/>
      </c>
      <c r="M33" s="24">
        <f t="shared" si="7"/>
        <v>-9.9341129978706832E+16</v>
      </c>
      <c r="N33" s="24">
        <f t="shared" si="8"/>
        <v>4.0958198833740003</v>
      </c>
      <c r="O33" s="24">
        <f t="shared" si="9"/>
        <v>192736359813831.12</v>
      </c>
      <c r="P33" s="24">
        <f t="shared" si="10"/>
        <v>9.0462078083592346E-6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0.46438896232661941</v>
      </c>
      <c r="V33" s="24">
        <f t="shared" si="13"/>
        <v>30.579693399922256</v>
      </c>
      <c r="W33" s="63">
        <f>B33+([1]User!D$6-25)*[1]User!C$6*[1]Calc!V$6</f>
        <v>0.57150131559999995</v>
      </c>
      <c r="AH33" s="24"/>
    </row>
    <row r="34" spans="1:34">
      <c r="A34" s="70">
        <v>3.7076000000000001E-3</v>
      </c>
      <c r="B34" s="59">
        <v>0.56901000000000002</v>
      </c>
      <c r="C34" s="64">
        <v>0.32124200000000003</v>
      </c>
      <c r="D34" s="61">
        <f t="shared" si="0"/>
        <v>3.7928947832499711</v>
      </c>
      <c r="E34" s="49">
        <f t="shared" si="1"/>
        <v>0.57897079532927698</v>
      </c>
      <c r="F34" s="49">
        <f t="shared" si="2"/>
        <v>0.57897079532927698</v>
      </c>
      <c r="G34" s="49">
        <f t="shared" si="3"/>
        <v>3.8113276266121119</v>
      </c>
      <c r="H34" s="5" t="str">
        <f t="shared" si="6"/>
        <v/>
      </c>
      <c r="I34" s="24">
        <f t="shared" si="4"/>
        <v>-7.0283190665302808E-2</v>
      </c>
      <c r="J34" s="24">
        <f t="shared" si="5"/>
        <v>-4.0011258662462544E-2</v>
      </c>
      <c r="K34" s="5" t="str">
        <f t="shared" si="11"/>
        <v/>
      </c>
      <c r="L34" s="5" t="str">
        <f t="shared" si="12"/>
        <v/>
      </c>
      <c r="M34" s="24">
        <f t="shared" si="7"/>
        <v>-9.5884536840100416E+16</v>
      </c>
      <c r="N34" s="24">
        <f t="shared" si="8"/>
        <v>3.8113276266121119</v>
      </c>
      <c r="O34" s="24">
        <f t="shared" si="9"/>
        <v>178284177777770.62</v>
      </c>
      <c r="P34" s="24">
        <f t="shared" si="10"/>
        <v>8.9924964982514998E-6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0.43206800503576959</v>
      </c>
      <c r="V34" s="24">
        <f t="shared" si="13"/>
        <v>28.461019411315274</v>
      </c>
      <c r="W34" s="63">
        <f>B34+([1]User!D$6-25)*[1]User!C$6*[1]Calc!V$6</f>
        <v>0.56928631559999998</v>
      </c>
      <c r="AH34" s="24"/>
    </row>
    <row r="35" spans="1:34">
      <c r="A35" s="70">
        <v>3.8530000000000001E-3</v>
      </c>
      <c r="B35" s="59">
        <v>0.56686300000000001</v>
      </c>
      <c r="C35" s="64">
        <v>0.299126</v>
      </c>
      <c r="D35" s="61">
        <f t="shared" si="0"/>
        <v>3.5317718260203548</v>
      </c>
      <c r="E35" s="49">
        <f t="shared" si="1"/>
        <v>0.54799263774209228</v>
      </c>
      <c r="F35" s="49">
        <f t="shared" si="2"/>
        <v>0.54799263774209228</v>
      </c>
      <c r="G35" s="49">
        <f t="shared" si="3"/>
        <v>3.5484330491481426</v>
      </c>
      <c r="H35" s="5" t="str">
        <f t="shared" si="6"/>
        <v/>
      </c>
      <c r="I35" s="24">
        <f t="shared" si="4"/>
        <v>-6.3710826228703582E-2</v>
      </c>
      <c r="J35" s="24">
        <f t="shared" si="5"/>
        <v>-3.6132914383657476E-2</v>
      </c>
      <c r="K35" s="5" t="str">
        <f t="shared" si="11"/>
        <v/>
      </c>
      <c r="L35" s="5" t="str">
        <f t="shared" si="12"/>
        <v/>
      </c>
      <c r="M35" s="24">
        <f t="shared" si="7"/>
        <v>-8.6668867705928112E+16</v>
      </c>
      <c r="N35" s="24">
        <f t="shared" si="8"/>
        <v>3.5484330491481426</v>
      </c>
      <c r="O35" s="24">
        <f t="shared" si="9"/>
        <v>165230322152708.62</v>
      </c>
      <c r="P35" s="24">
        <f t="shared" si="10"/>
        <v>8.9515221763200867E-6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0.40304205479765498</v>
      </c>
      <c r="V35" s="24">
        <f t="shared" si="13"/>
        <v>26.433724228788648</v>
      </c>
      <c r="W35" s="63">
        <f>B35+([1]User!D$6-25)*[1]User!C$6*[1]Calc!V$6</f>
        <v>0.56713931559999997</v>
      </c>
      <c r="AH35" s="24"/>
    </row>
    <row r="36" spans="1:34">
      <c r="A36" s="70">
        <v>3.9984E-3</v>
      </c>
      <c r="B36" s="59">
        <v>0.56471099999999996</v>
      </c>
      <c r="C36" s="64">
        <v>0.27859499999999998</v>
      </c>
      <c r="D36" s="61">
        <f t="shared" si="0"/>
        <v>3.2893629168649352</v>
      </c>
      <c r="E36" s="49">
        <f t="shared" si="1"/>
        <v>0.51711179202834234</v>
      </c>
      <c r="F36" s="49">
        <f t="shared" si="2"/>
        <v>0.51711179202834234</v>
      </c>
      <c r="G36" s="49">
        <f t="shared" si="3"/>
        <v>3.3049215846492732</v>
      </c>
      <c r="H36" s="5" t="str">
        <f t="shared" si="6"/>
        <v/>
      </c>
      <c r="I36" s="24">
        <f t="shared" si="4"/>
        <v>-5.7623039616231837E-2</v>
      </c>
      <c r="J36" s="24">
        <f t="shared" si="5"/>
        <v>-3.2556286469487279E-2</v>
      </c>
      <c r="K36" s="5" t="str">
        <f t="shared" si="11"/>
        <v/>
      </c>
      <c r="L36" s="5" t="str">
        <f t="shared" si="12"/>
        <v/>
      </c>
      <c r="M36" s="24">
        <f t="shared" si="7"/>
        <v>-8.0933561092062944E+16</v>
      </c>
      <c r="N36" s="24">
        <f t="shared" si="8"/>
        <v>3.3049215846492732</v>
      </c>
      <c r="O36" s="24">
        <f t="shared" si="9"/>
        <v>153034630355647.87</v>
      </c>
      <c r="P36" s="24">
        <f t="shared" si="10"/>
        <v>8.9016869496139056E-6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0.37604943873872293</v>
      </c>
      <c r="V36" s="24">
        <f t="shared" si="13"/>
        <v>24.564918296209541</v>
      </c>
      <c r="W36" s="63">
        <f>B36+([1]User!D$6-25)*[1]User!C$6*[1]Calc!V$6</f>
        <v>0.56498731559999993</v>
      </c>
      <c r="AH36" s="24"/>
    </row>
    <row r="37" spans="1:34">
      <c r="A37" s="70">
        <v>4.1437999999999996E-3</v>
      </c>
      <c r="B37" s="59">
        <v>0.56257500000000005</v>
      </c>
      <c r="C37" s="64">
        <v>0.25962499999999999</v>
      </c>
      <c r="D37" s="61">
        <f t="shared" si="0"/>
        <v>3.0653846884942619</v>
      </c>
      <c r="E37" s="49">
        <f t="shared" si="1"/>
        <v>0.48648498378324934</v>
      </c>
      <c r="F37" s="49">
        <f t="shared" si="2"/>
        <v>0.48648498378324934</v>
      </c>
      <c r="G37" s="49">
        <f t="shared" si="3"/>
        <v>3.0797693130701744</v>
      </c>
      <c r="H37" s="5" t="str">
        <f t="shared" si="6"/>
        <v/>
      </c>
      <c r="I37" s="24">
        <f t="shared" si="4"/>
        <v>-5.1994232826754368E-2</v>
      </c>
      <c r="J37" s="24">
        <f t="shared" si="5"/>
        <v>-2.9265022350151403E-2</v>
      </c>
      <c r="K37" s="5" t="str">
        <f t="shared" si="11"/>
        <v/>
      </c>
      <c r="L37" s="5" t="str">
        <f t="shared" si="12"/>
        <v/>
      </c>
      <c r="M37" s="24">
        <f t="shared" si="7"/>
        <v>-7.4826386682857792E+16</v>
      </c>
      <c r="N37" s="24">
        <f t="shared" si="8"/>
        <v>3.0797693130701744</v>
      </c>
      <c r="O37" s="24">
        <f t="shared" si="9"/>
        <v>141758089687345.12</v>
      </c>
      <c r="P37" s="24">
        <f t="shared" si="10"/>
        <v>8.8485767573054186E-6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0.35118072050629429</v>
      </c>
      <c r="V37" s="24">
        <f t="shared" si="13"/>
        <v>22.829946507528653</v>
      </c>
      <c r="W37" s="63">
        <f>B37+([1]User!D$6-25)*[1]User!C$6*[1]Calc!V$6</f>
        <v>0.56285131560000001</v>
      </c>
      <c r="AH37" s="24"/>
    </row>
    <row r="38" spans="1:34">
      <c r="A38" s="71">
        <v>4.2892E-3</v>
      </c>
      <c r="B38" s="59">
        <v>0.560473</v>
      </c>
      <c r="C38" s="64">
        <v>0.242087</v>
      </c>
      <c r="D38" s="61">
        <f t="shared" si="0"/>
        <v>2.8583140417275317</v>
      </c>
      <c r="E38" s="49">
        <f t="shared" si="1"/>
        <v>0.4561099428232902</v>
      </c>
      <c r="F38" s="49">
        <f t="shared" si="2"/>
        <v>0.4561099428232902</v>
      </c>
      <c r="G38" s="49">
        <f t="shared" si="3"/>
        <v>2.8715054232621782</v>
      </c>
      <c r="H38" s="5" t="str">
        <f t="shared" si="6"/>
        <v/>
      </c>
      <c r="I38" s="24">
        <f t="shared" si="4"/>
        <v>-4.6787635581554458E-2</v>
      </c>
      <c r="J38" s="24">
        <f t="shared" si="5"/>
        <v>-2.6236134630898869E-2</v>
      </c>
      <c r="K38" s="5" t="str">
        <f t="shared" si="11"/>
        <v/>
      </c>
      <c r="L38" s="5" t="str">
        <f t="shared" si="12"/>
        <v/>
      </c>
      <c r="M38" s="24">
        <f t="shared" si="7"/>
        <v>-6.8619337987132352E+16</v>
      </c>
      <c r="N38" s="24">
        <f t="shared" si="8"/>
        <v>2.8715054232621782</v>
      </c>
      <c r="O38" s="24">
        <f t="shared" si="9"/>
        <v>131419334893427.12</v>
      </c>
      <c r="P38" s="24">
        <f t="shared" si="10"/>
        <v>8.7981909193858198E-6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0.3284386290021496</v>
      </c>
      <c r="V38" s="24">
        <f t="shared" si="13"/>
        <v>21.204143999716472</v>
      </c>
      <c r="W38" s="63">
        <f>B38+([1]User!D$6-25)*[1]User!C$6*[1]Calc!V$6</f>
        <v>0.56074931559999996</v>
      </c>
      <c r="X38" s="72" t="s">
        <v>67</v>
      </c>
      <c r="AH38" s="24"/>
    </row>
    <row r="39" spans="1:34">
      <c r="A39" s="70">
        <v>4.4346000000000003E-3</v>
      </c>
      <c r="B39" s="59">
        <v>0.55842000000000003</v>
      </c>
      <c r="C39" s="64">
        <v>0.225826</v>
      </c>
      <c r="D39" s="61">
        <f t="shared" si="0"/>
        <v>2.666320896153703</v>
      </c>
      <c r="E39" s="49">
        <f t="shared" si="1"/>
        <v>0.42591241628645649</v>
      </c>
      <c r="F39" s="49">
        <f t="shared" si="2"/>
        <v>0.42591241628645649</v>
      </c>
      <c r="G39" s="49">
        <f t="shared" si="3"/>
        <v>2.6783392861955786</v>
      </c>
      <c r="H39" s="5" t="str">
        <f t="shared" si="6"/>
        <v/>
      </c>
      <c r="I39" s="24">
        <f t="shared" si="4"/>
        <v>-4.1958482154889461E-2</v>
      </c>
      <c r="J39" s="24">
        <f t="shared" si="5"/>
        <v>-2.3442049388105089E-2</v>
      </c>
      <c r="K39" s="5" t="str">
        <f t="shared" si="11"/>
        <v/>
      </c>
      <c r="L39" s="5" t="str">
        <f t="shared" si="12"/>
        <v/>
      </c>
      <c r="M39" s="24">
        <f t="shared" si="7"/>
        <v>-6.2517634425071208E+16</v>
      </c>
      <c r="N39" s="24">
        <f t="shared" si="8"/>
        <v>2.6783392861955786</v>
      </c>
      <c r="O39" s="24">
        <f t="shared" si="9"/>
        <v>122004776047025.12</v>
      </c>
      <c r="P39" s="24">
        <f t="shared" si="10"/>
        <v>8.756992912796869E-6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0.30776228064480166</v>
      </c>
      <c r="V39" s="24">
        <f t="shared" si="13"/>
        <v>19.663108899038264</v>
      </c>
      <c r="W39" s="63">
        <f>B39+([1]User!D$6-25)*[1]User!C$6*[1]Calc!V$6</f>
        <v>0.55869631559999999</v>
      </c>
      <c r="X39" s="9" t="s">
        <v>68</v>
      </c>
      <c r="AH39" s="24"/>
    </row>
    <row r="40" spans="1:34">
      <c r="A40" s="70">
        <v>4.5799999999999999E-3</v>
      </c>
      <c r="B40" s="59">
        <v>0.55636399999999997</v>
      </c>
      <c r="C40" s="64">
        <v>0.21063499999999999</v>
      </c>
      <c r="D40" s="61">
        <f t="shared" si="0"/>
        <v>2.4869612089012567</v>
      </c>
      <c r="E40" s="49">
        <f t="shared" si="1"/>
        <v>0.39566901128862653</v>
      </c>
      <c r="F40" s="49">
        <f t="shared" si="2"/>
        <v>0.39566901128862653</v>
      </c>
      <c r="G40" s="49">
        <f t="shared" si="3"/>
        <v>2.4981807301059451</v>
      </c>
      <c r="H40" s="5" t="str">
        <f t="shared" si="6"/>
        <v/>
      </c>
      <c r="I40" s="24">
        <f t="shared" si="4"/>
        <v>-3.745451825264863E-2</v>
      </c>
      <c r="J40" s="24">
        <f t="shared" si="5"/>
        <v>-2.0848694860800293E-2</v>
      </c>
      <c r="K40" s="5" t="str">
        <f t="shared" si="11"/>
        <v/>
      </c>
      <c r="L40" s="5" t="str">
        <f t="shared" si="12"/>
        <v/>
      </c>
      <c r="M40" s="24">
        <f t="shared" si="7"/>
        <v>-5.8362053707284584E+16</v>
      </c>
      <c r="N40" s="24">
        <f t="shared" si="8"/>
        <v>2.4981807301059451</v>
      </c>
      <c r="O40" s="24">
        <f t="shared" si="9"/>
        <v>113212892286869</v>
      </c>
      <c r="P40" s="24">
        <f t="shared" si="10"/>
        <v>8.7119583266918823E-6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0.28846646141633198</v>
      </c>
      <c r="V40" s="24">
        <f t="shared" si="13"/>
        <v>18.227888112118908</v>
      </c>
      <c r="W40" s="63">
        <f>B40+([1]User!D$6-25)*[1]User!C$6*[1]Calc!V$6</f>
        <v>0.55664031559999994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0.5544</v>
      </c>
      <c r="C41" s="64">
        <v>0.196656</v>
      </c>
      <c r="D41" s="61">
        <f t="shared" si="0"/>
        <v>2.3219115697661148</v>
      </c>
      <c r="E41" s="49">
        <f t="shared" si="1"/>
        <v>0.3658456755688233</v>
      </c>
      <c r="F41" s="49">
        <f t="shared" si="2"/>
        <v>0.3658456755688233</v>
      </c>
      <c r="G41" s="49">
        <f t="shared" si="3"/>
        <v>2.3319280843478061</v>
      </c>
      <c r="H41" s="5" t="str">
        <f t="shared" si="6"/>
        <v/>
      </c>
      <c r="I41" s="24">
        <f t="shared" si="4"/>
        <v>-3.3298202108695156E-2</v>
      </c>
      <c r="J41" s="24">
        <f t="shared" si="5"/>
        <v>-1.8469724061755177E-2</v>
      </c>
      <c r="K41" s="5" t="str">
        <f t="shared" si="11"/>
        <v/>
      </c>
      <c r="L41" s="5" t="str">
        <f t="shared" si="12"/>
        <v/>
      </c>
      <c r="M41" s="24">
        <f t="shared" si="7"/>
        <v>-5.2104216509005312E+16</v>
      </c>
      <c r="N41" s="24">
        <f t="shared" si="8"/>
        <v>2.3319280843478061</v>
      </c>
      <c r="O41" s="24">
        <f t="shared" si="9"/>
        <v>105374083690124.5</v>
      </c>
      <c r="P41" s="24">
        <f t="shared" si="10"/>
        <v>8.6868518735881356E-6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0.2712593162537234</v>
      </c>
      <c r="V41" s="24">
        <f t="shared" si="13"/>
        <v>16.857421897470488</v>
      </c>
      <c r="W41" s="63">
        <f>B41+([1]User!D$6-25)*[1]User!C$6*[1]Calc!V$6</f>
        <v>0.55467631559999997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0.55241899999999999</v>
      </c>
      <c r="C42" s="64">
        <v>0.183671</v>
      </c>
      <c r="D42" s="61">
        <f t="shared" si="0"/>
        <v>2.168598059202425</v>
      </c>
      <c r="E42" s="49">
        <f t="shared" si="1"/>
        <v>0.33617906476362014</v>
      </c>
      <c r="F42" s="49">
        <f t="shared" si="2"/>
        <v>0.33617906476362014</v>
      </c>
      <c r="G42" s="49">
        <f t="shared" si="3"/>
        <v>2.1780301120834586</v>
      </c>
      <c r="H42" s="5" t="str">
        <f t="shared" si="6"/>
        <v/>
      </c>
      <c r="I42" s="24">
        <f t="shared" si="4"/>
        <v>-2.945075280208647E-2</v>
      </c>
      <c r="J42" s="24">
        <f t="shared" si="5"/>
        <v>-1.6277293114606763E-2</v>
      </c>
      <c r="K42" s="5" t="str">
        <f t="shared" si="11"/>
        <v/>
      </c>
      <c r="L42" s="5" t="str">
        <f t="shared" si="12"/>
        <v/>
      </c>
      <c r="M42" s="24">
        <f t="shared" si="7"/>
        <v>-4.9063945490188184E+16</v>
      </c>
      <c r="N42" s="24">
        <f t="shared" si="8"/>
        <v>2.1780301120834586</v>
      </c>
      <c r="O42" s="24">
        <f t="shared" si="9"/>
        <v>97988572387740.75</v>
      </c>
      <c r="P42" s="24">
        <f t="shared" si="10"/>
        <v>8.6487891289068924E-6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0.25503147820066341</v>
      </c>
      <c r="V42" s="24">
        <f t="shared" si="13"/>
        <v>15.6143390148865</v>
      </c>
      <c r="W42" s="63">
        <f>B42+([1]User!D$6-25)*[1]User!C$6*[1]Calc!V$6</f>
        <v>0.55269531559999996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0.55053099999999999</v>
      </c>
      <c r="C43" s="64">
        <v>0.171621</v>
      </c>
      <c r="D43" s="61">
        <f t="shared" si="0"/>
        <v>2.0263240659569521</v>
      </c>
      <c r="E43" s="49">
        <f t="shared" si="1"/>
        <v>0.30670890242709431</v>
      </c>
      <c r="F43" s="49">
        <f t="shared" si="2"/>
        <v>0.30670890242709431</v>
      </c>
      <c r="G43" s="49">
        <f t="shared" si="3"/>
        <v>2.0347394143291888</v>
      </c>
      <c r="H43" s="5" t="str">
        <f t="shared" si="6"/>
        <v/>
      </c>
      <c r="I43" s="24">
        <f t="shared" si="4"/>
        <v>-2.586848535822972E-2</v>
      </c>
      <c r="J43" s="24">
        <f t="shared" si="5"/>
        <v>-1.4248550978804415E-2</v>
      </c>
      <c r="K43" s="5" t="str">
        <f t="shared" si="11"/>
        <v/>
      </c>
      <c r="L43" s="5" t="str">
        <f t="shared" si="12"/>
        <v/>
      </c>
      <c r="M43" s="24">
        <f t="shared" si="7"/>
        <v>-4.3775220413216264E+16</v>
      </c>
      <c r="N43" s="24">
        <f t="shared" si="8"/>
        <v>2.0347394143291888</v>
      </c>
      <c r="O43" s="24">
        <f t="shared" si="9"/>
        <v>91408412653212.25</v>
      </c>
      <c r="P43" s="24">
        <f t="shared" si="10"/>
        <v>8.6361688994198594E-6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0.24054867773834152</v>
      </c>
      <c r="V43" s="24">
        <f t="shared" si="13"/>
        <v>14.41098570315244</v>
      </c>
      <c r="W43" s="63">
        <f>B43+([1]User!D$6-25)*[1]User!C$6*[1]Calc!V$6</f>
        <v>0.55080731559999996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0.54860200000000003</v>
      </c>
      <c r="C44" s="64">
        <v>0.16037299999999999</v>
      </c>
      <c r="D44" s="61">
        <f t="shared" si="0"/>
        <v>1.8935192629673192</v>
      </c>
      <c r="E44" s="49">
        <f t="shared" si="1"/>
        <v>0.27726972760200408</v>
      </c>
      <c r="F44" s="49">
        <f t="shared" si="2"/>
        <v>0.27726972760200408</v>
      </c>
      <c r="G44" s="49">
        <f t="shared" si="3"/>
        <v>1.9015533383769458</v>
      </c>
      <c r="H44" s="5" t="str">
        <f t="shared" si="6"/>
        <v/>
      </c>
      <c r="I44" s="24">
        <f t="shared" si="4"/>
        <v>-2.2538833459423646E-2</v>
      </c>
      <c r="J44" s="24">
        <f t="shared" si="5"/>
        <v>-1.2371076944797372E-2</v>
      </c>
      <c r="K44" s="5" t="str">
        <f t="shared" si="11"/>
        <v/>
      </c>
      <c r="L44" s="5" t="str">
        <f t="shared" si="12"/>
        <v/>
      </c>
      <c r="M44" s="24">
        <f t="shared" si="7"/>
        <v>-4.179190287987256E+16</v>
      </c>
      <c r="N44" s="24">
        <f t="shared" si="8"/>
        <v>1.9015533383769458</v>
      </c>
      <c r="O44" s="24">
        <f t="shared" si="9"/>
        <v>85120418196097</v>
      </c>
      <c r="P44" s="24">
        <f t="shared" si="10"/>
        <v>8.6053590313615119E-6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0.22667590841444771</v>
      </c>
      <c r="V44" s="24">
        <f t="shared" si="13"/>
        <v>13.326623757458202</v>
      </c>
      <c r="W44" s="63">
        <f>B44+([1]User!D$6-25)*[1]User!C$6*[1]Calc!V$6</f>
        <v>0.5488783156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0.54678499999999997</v>
      </c>
      <c r="C45" s="64">
        <v>0.14986099999999999</v>
      </c>
      <c r="D45" s="61">
        <f t="shared" si="0"/>
        <v>1.7694043901875343</v>
      </c>
      <c r="E45" s="49">
        <f t="shared" si="1"/>
        <v>0.24782710049385431</v>
      </c>
      <c r="F45" s="49">
        <f t="shared" si="2"/>
        <v>0.24782710049385431</v>
      </c>
      <c r="G45" s="49">
        <f t="shared" si="3"/>
        <v>1.7765007039909306</v>
      </c>
      <c r="H45" s="5" t="str">
        <f t="shared" si="6"/>
        <v/>
      </c>
      <c r="I45" s="24">
        <f t="shared" si="4"/>
        <v>-1.941251759977327E-2</v>
      </c>
      <c r="J45" s="24">
        <f t="shared" si="5"/>
        <v>-1.0619837417240117E-2</v>
      </c>
      <c r="K45" s="5" t="str">
        <f t="shared" si="11"/>
        <v/>
      </c>
      <c r="L45" s="5" t="str">
        <f t="shared" si="12"/>
        <v/>
      </c>
      <c r="M45" s="24">
        <f t="shared" si="7"/>
        <v>-3.6913825444217744E+16</v>
      </c>
      <c r="N45" s="24">
        <f t="shared" si="8"/>
        <v>1.7765007039909306</v>
      </c>
      <c r="O45" s="24">
        <f t="shared" si="9"/>
        <v>79576359249958.5</v>
      </c>
      <c r="P45" s="24">
        <f t="shared" si="10"/>
        <v>8.6111754798888708E-6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0.21440760741001785</v>
      </c>
      <c r="V45" s="24">
        <f t="shared" si="13"/>
        <v>12.255557639101443</v>
      </c>
      <c r="W45" s="63">
        <f>B45+([1]User!D$6-25)*[1]User!C$6*[1]Calc!V$6</f>
        <v>0.54706131559999993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0.54499799999999998</v>
      </c>
      <c r="C46" s="64">
        <v>0.14016000000000001</v>
      </c>
      <c r="D46" s="61">
        <f t="shared" si="0"/>
        <v>1.6548649703971334</v>
      </c>
      <c r="E46" s="49">
        <f t="shared" si="1"/>
        <v>0.2187625630640993</v>
      </c>
      <c r="F46" s="49">
        <f t="shared" si="2"/>
        <v>0.2187625630640993</v>
      </c>
      <c r="G46" s="49">
        <f t="shared" si="3"/>
        <v>1.6614141040981683</v>
      </c>
      <c r="H46" s="5" t="str">
        <f t="shared" si="6"/>
        <v/>
      </c>
      <c r="I46" s="24">
        <f t="shared" si="4"/>
        <v>-1.6535352602454208E-2</v>
      </c>
      <c r="J46" s="24">
        <f t="shared" si="5"/>
        <v>-9.0163030735078958E-3</v>
      </c>
      <c r="K46" s="5" t="str">
        <f t="shared" si="11"/>
        <v/>
      </c>
      <c r="L46" s="5" t="str">
        <f t="shared" si="12"/>
        <v/>
      </c>
      <c r="M46" s="24">
        <f t="shared" si="7"/>
        <v>-3.4067487000805844E+16</v>
      </c>
      <c r="N46" s="24">
        <f t="shared" si="8"/>
        <v>1.6614141040981683</v>
      </c>
      <c r="O46" s="24">
        <f t="shared" si="9"/>
        <v>74461630295265</v>
      </c>
      <c r="P46" s="24">
        <f t="shared" si="10"/>
        <v>8.6158554767607396E-6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0.2030496042194794</v>
      </c>
      <c r="V46" s="24">
        <f t="shared" si="13"/>
        <v>11.279489955478741</v>
      </c>
      <c r="W46" s="63">
        <f>B46+([1]User!D$6-25)*[1]User!C$6*[1]Calc!V$6</f>
        <v>0.54527431559999995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0.543153</v>
      </c>
      <c r="C47" s="64">
        <v>0.13116</v>
      </c>
      <c r="D47" s="61">
        <f t="shared" si="0"/>
        <v>1.548602236852797</v>
      </c>
      <c r="E47" s="49">
        <f t="shared" si="1"/>
        <v>0.18993988223742142</v>
      </c>
      <c r="F47" s="49">
        <f t="shared" si="2"/>
        <v>0.18993988223742142</v>
      </c>
      <c r="G47" s="49">
        <f t="shared" si="3"/>
        <v>1.5549320058806919</v>
      </c>
      <c r="H47" s="5" t="str">
        <f t="shared" si="6"/>
        <v/>
      </c>
      <c r="I47" s="24">
        <f t="shared" si="4"/>
        <v>-1.3873300147017299E-2</v>
      </c>
      <c r="J47" s="24">
        <f t="shared" si="5"/>
        <v>-7.5391580040069898E-3</v>
      </c>
      <c r="K47" s="5" t="str">
        <f t="shared" si="11"/>
        <v/>
      </c>
      <c r="L47" s="5" t="str">
        <f t="shared" si="12"/>
        <v/>
      </c>
      <c r="M47" s="24">
        <f t="shared" si="7"/>
        <v>-3.2926389033993632E+16</v>
      </c>
      <c r="N47" s="24">
        <f t="shared" si="8"/>
        <v>1.5549320058806919</v>
      </c>
      <c r="O47" s="24">
        <f t="shared" si="9"/>
        <v>69512178245939.625</v>
      </c>
      <c r="P47" s="24">
        <f t="shared" si="10"/>
        <v>8.5939585110223525E-6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0.19201314502897521</v>
      </c>
      <c r="V47" s="24">
        <f t="shared" si="13"/>
        <v>10.417619315631294</v>
      </c>
      <c r="W47" s="63">
        <f>B47+([1]User!D$6-25)*[1]User!C$6*[1]Calc!V$6</f>
        <v>0.54342931559999996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0.54142000000000001</v>
      </c>
      <c r="C48" s="64">
        <v>0.122729</v>
      </c>
      <c r="D48" s="61">
        <f t="shared" si="0"/>
        <v>1.4490576694625412</v>
      </c>
      <c r="E48" s="49">
        <f t="shared" si="1"/>
        <v>0.1610856698265711</v>
      </c>
      <c r="F48" s="49">
        <f t="shared" si="2"/>
        <v>0.1610856698265711</v>
      </c>
      <c r="G48" s="49">
        <f t="shared" si="3"/>
        <v>1.4546440125462732</v>
      </c>
      <c r="H48" s="5" t="str">
        <f t="shared" si="6"/>
        <v/>
      </c>
      <c r="I48" s="24">
        <f t="shared" si="4"/>
        <v>-1.1366100313656827E-2</v>
      </c>
      <c r="J48" s="24">
        <f t="shared" si="5"/>
        <v>-6.156974662647907E-3</v>
      </c>
      <c r="K48" s="5" t="str">
        <f t="shared" si="11"/>
        <v/>
      </c>
      <c r="L48" s="5" t="str">
        <f t="shared" si="12"/>
        <v/>
      </c>
      <c r="M48" s="24">
        <f t="shared" si="7"/>
        <v>-2.9059212878339324E+16</v>
      </c>
      <c r="N48" s="24">
        <f t="shared" si="8"/>
        <v>1.4546440125462732</v>
      </c>
      <c r="O48" s="24">
        <f t="shared" si="9"/>
        <v>65152207338865.5</v>
      </c>
      <c r="P48" s="24">
        <f t="shared" si="10"/>
        <v>8.6102580636890219E-6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0.18224591630535658</v>
      </c>
      <c r="V48" s="24">
        <f t="shared" si="13"/>
        <v>9.566380632694786</v>
      </c>
      <c r="W48" s="63">
        <f>B48+([1]User!D$6-25)*[1]User!C$6*[1]Calc!V$6</f>
        <v>0.54169631559999998</v>
      </c>
      <c r="AH48" s="24"/>
    </row>
    <row r="49" spans="1:34">
      <c r="A49" s="64">
        <v>5.8885999999999999E-3</v>
      </c>
      <c r="B49" s="59">
        <v>0.53966999999999998</v>
      </c>
      <c r="C49" s="64">
        <v>0.11493100000000001</v>
      </c>
      <c r="D49" s="61">
        <f t="shared" si="0"/>
        <v>1.3569869143315707</v>
      </c>
      <c r="E49" s="49">
        <f t="shared" si="1"/>
        <v>0.13257565970027352</v>
      </c>
      <c r="F49" s="49">
        <f t="shared" si="2"/>
        <v>0.13257565970027352</v>
      </c>
      <c r="G49" s="49">
        <f t="shared" si="3"/>
        <v>1.3622824850888624</v>
      </c>
      <c r="H49" s="5" t="str">
        <f t="shared" si="6"/>
        <v/>
      </c>
      <c r="I49" s="24">
        <f t="shared" si="4"/>
        <v>-9.0570621272215573E-3</v>
      </c>
      <c r="J49" s="24">
        <f t="shared" si="5"/>
        <v>-4.8903273257535776E-3</v>
      </c>
      <c r="K49" s="5" t="str">
        <f t="shared" si="11"/>
        <v/>
      </c>
      <c r="L49" s="5" t="str">
        <f t="shared" si="12"/>
        <v/>
      </c>
      <c r="M49" s="24">
        <f t="shared" si="7"/>
        <v>-2.75466643637731E+16</v>
      </c>
      <c r="N49" s="24">
        <f t="shared" si="8"/>
        <v>1.3622824850888624</v>
      </c>
      <c r="O49" s="24">
        <f t="shared" si="9"/>
        <v>61017293652176.625</v>
      </c>
      <c r="P49" s="24">
        <f t="shared" si="10"/>
        <v>8.6105228982146676E-6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0.17293595351397656</v>
      </c>
      <c r="V49" s="24">
        <f t="shared" si="13"/>
        <v>8.8082771095681576</v>
      </c>
      <c r="W49" s="63">
        <f>B49+([1]User!D$6-25)*[1]User!C$6*[1]Calc!V$6</f>
        <v>0.53994631559999995</v>
      </c>
      <c r="AH49" s="24"/>
    </row>
    <row r="50" spans="1:34">
      <c r="A50" s="64">
        <v>6.0340000000000003E-3</v>
      </c>
      <c r="B50" s="59">
        <v>0.53797300000000003</v>
      </c>
      <c r="C50" s="64">
        <v>0.107625</v>
      </c>
      <c r="D50" s="61">
        <f t="shared" si="0"/>
        <v>1.2707251886343569</v>
      </c>
      <c r="E50" s="49">
        <f t="shared" si="1"/>
        <v>0.10405163870180492</v>
      </c>
      <c r="F50" s="49">
        <f t="shared" si="2"/>
        <v>0.10405163870180492</v>
      </c>
      <c r="G50" s="49">
        <f t="shared" si="3"/>
        <v>1.2755537538199202</v>
      </c>
      <c r="H50" s="5" t="str">
        <f t="shared" si="6"/>
        <v/>
      </c>
      <c r="I50" s="24">
        <f t="shared" si="4"/>
        <v>-6.8888438454980036E-3</v>
      </c>
      <c r="J50" s="24">
        <f t="shared" si="5"/>
        <v>-3.7079154851145726E-3</v>
      </c>
      <c r="K50" s="5" t="str">
        <f t="shared" si="11"/>
        <v/>
      </c>
      <c r="L50" s="5" t="str">
        <f t="shared" si="12"/>
        <v/>
      </c>
      <c r="M50" s="24">
        <f t="shared" si="7"/>
        <v>-2.5117380282788208E+16</v>
      </c>
      <c r="N50" s="24">
        <f t="shared" si="8"/>
        <v>1.2755537538199202</v>
      </c>
      <c r="O50" s="24">
        <f t="shared" si="9"/>
        <v>57250177137021.75</v>
      </c>
      <c r="P50" s="24">
        <f t="shared" si="10"/>
        <v>8.6282322637222469E-6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0.16440725505594841</v>
      </c>
      <c r="V50" s="24">
        <f t="shared" si="13"/>
        <v>8.0868820161750659</v>
      </c>
      <c r="W50" s="63">
        <f>B50+([1]User!D$6-25)*[1]User!C$6*[1]Calc!V$6</f>
        <v>0.5382493156</v>
      </c>
      <c r="AH50" s="24"/>
    </row>
    <row r="51" spans="1:34">
      <c r="A51" s="64">
        <v>6.1793999999999998E-3</v>
      </c>
      <c r="B51" s="59">
        <v>0.53630199999999995</v>
      </c>
      <c r="C51" s="64">
        <v>0.100824</v>
      </c>
      <c r="D51" s="61">
        <f t="shared" si="0"/>
        <v>1.19042598298602</v>
      </c>
      <c r="E51" s="49">
        <f t="shared" si="1"/>
        <v>7.570239748969175E-2</v>
      </c>
      <c r="F51" s="49">
        <f t="shared" si="2"/>
        <v>7.570239748969175E-2</v>
      </c>
      <c r="G51" s="49">
        <f t="shared" si="3"/>
        <v>1.194899796787362</v>
      </c>
      <c r="H51" s="5" t="str">
        <f t="shared" si="6"/>
        <v/>
      </c>
      <c r="I51" s="24">
        <f t="shared" si="4"/>
        <v>-4.8724949196840492E-3</v>
      </c>
      <c r="J51" s="24">
        <f t="shared" si="5"/>
        <v>-2.614475116773624E-3</v>
      </c>
      <c r="K51" s="5" t="str">
        <f t="shared" si="11"/>
        <v/>
      </c>
      <c r="L51" s="5" t="str">
        <f t="shared" si="12"/>
        <v/>
      </c>
      <c r="M51" s="24">
        <f t="shared" si="7"/>
        <v>-2.3272023519257928E+16</v>
      </c>
      <c r="N51" s="24">
        <f t="shared" si="8"/>
        <v>1.194899796787362</v>
      </c>
      <c r="O51" s="24">
        <f t="shared" si="9"/>
        <v>53761066254704.875</v>
      </c>
      <c r="P51" s="24">
        <f t="shared" si="10"/>
        <v>8.6492837345788157E-6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0.15646152120018567</v>
      </c>
      <c r="V51" s="24">
        <f t="shared" si="13"/>
        <v>7.4218687074616874</v>
      </c>
      <c r="W51" s="63">
        <f>B51+([1]User!D$6-25)*[1]User!C$6*[1]Calc!V$6</f>
        <v>0.53657831559999991</v>
      </c>
      <c r="AH51" s="24"/>
    </row>
    <row r="52" spans="1:34">
      <c r="A52" s="64">
        <v>6.3248000000000002E-3</v>
      </c>
      <c r="B52" s="59">
        <v>0.53455399999999997</v>
      </c>
      <c r="C52" s="64">
        <v>9.4398200000000002E-2</v>
      </c>
      <c r="D52" s="61">
        <f t="shared" si="0"/>
        <v>1.1145567526294426</v>
      </c>
      <c r="E52" s="49">
        <f t="shared" si="1"/>
        <v>4.710218742036134E-2</v>
      </c>
      <c r="F52" s="49">
        <f t="shared" si="2"/>
        <v>4.710218742036134E-2</v>
      </c>
      <c r="G52" s="49">
        <f t="shared" si="3"/>
        <v>1.1189469376333148</v>
      </c>
      <c r="H52" s="5" t="str">
        <f t="shared" si="6"/>
        <v/>
      </c>
      <c r="I52" s="24">
        <f t="shared" si="4"/>
        <v>-2.9736734408328698E-3</v>
      </c>
      <c r="J52" s="24">
        <f t="shared" si="5"/>
        <v>-1.5904107048519815E-3</v>
      </c>
      <c r="K52" s="5" t="str">
        <f t="shared" si="11"/>
        <v/>
      </c>
      <c r="L52" s="5" t="str">
        <f t="shared" si="12"/>
        <v/>
      </c>
      <c r="M52" s="24">
        <f t="shared" si="7"/>
        <v>-2.28370006443622E+16</v>
      </c>
      <c r="N52" s="24">
        <f t="shared" si="8"/>
        <v>1.1189469376333148</v>
      </c>
      <c r="O52" s="24">
        <f t="shared" si="9"/>
        <v>50331891964923.625</v>
      </c>
      <c r="P52" s="24">
        <f t="shared" si="10"/>
        <v>8.6472401736960035E-6</v>
      </c>
      <c r="Q52" s="5">
        <f t="shared" si="15"/>
        <v>0.53483031559999994</v>
      </c>
      <c r="R52" s="5" t="str">
        <f t="shared" si="16"/>
        <v/>
      </c>
      <c r="S52" s="5">
        <f t="shared" si="17"/>
        <v>4.880949203375777E-2</v>
      </c>
      <c r="T52" s="5" t="str">
        <f t="shared" si="17"/>
        <v/>
      </c>
      <c r="U52" s="24">
        <f t="shared" si="14"/>
        <v>0.14860195350870553</v>
      </c>
      <c r="V52" s="24">
        <f t="shared" si="13"/>
        <v>6.8231866709376137</v>
      </c>
      <c r="W52" s="63">
        <f>B52+([1]User!D$6-25)*[1]User!C$6*[1]Calc!V$6</f>
        <v>0.53483031559999994</v>
      </c>
      <c r="AH52" s="24"/>
    </row>
    <row r="53" spans="1:34">
      <c r="A53" s="64">
        <v>6.4701999999999997E-3</v>
      </c>
      <c r="B53" s="59">
        <v>0.53284200000000004</v>
      </c>
      <c r="C53" s="64">
        <v>8.8400500000000007E-2</v>
      </c>
      <c r="D53" s="61">
        <f t="shared" si="0"/>
        <v>1.0437420862984574</v>
      </c>
      <c r="E53" s="49">
        <f t="shared" si="1"/>
        <v>1.8593195662972885E-2</v>
      </c>
      <c r="F53" s="49">
        <f t="shared" si="2"/>
        <v>1.8593195662972885E-2</v>
      </c>
      <c r="G53" s="49">
        <f t="shared" si="3"/>
        <v>1.0477799889450634</v>
      </c>
      <c r="H53" s="5">
        <f t="shared" si="6"/>
        <v>-1.1944997236265839E-3</v>
      </c>
      <c r="I53" s="24">
        <f t="shared" si="4"/>
        <v>-1.1944997236265839E-3</v>
      </c>
      <c r="J53" s="24">
        <f t="shared" si="5"/>
        <v>-6.3680968064446994E-4</v>
      </c>
      <c r="K53" s="5">
        <f t="shared" si="11"/>
        <v>0.5331183156</v>
      </c>
      <c r="L53" s="5" t="str">
        <f t="shared" si="12"/>
        <v/>
      </c>
      <c r="M53" s="24">
        <f t="shared" si="7"/>
        <v>-2.100448734189572E+16</v>
      </c>
      <c r="N53" s="24">
        <f t="shared" si="8"/>
        <v>1.0477799889450634</v>
      </c>
      <c r="O53" s="24">
        <f t="shared" si="9"/>
        <v>47179618201735.125</v>
      </c>
      <c r="P53" s="24">
        <f t="shared" si="10"/>
        <v>8.6562159029524103E-6</v>
      </c>
      <c r="Q53" s="5">
        <f t="shared" si="15"/>
        <v>0.5331183156</v>
      </c>
      <c r="R53" s="5" t="str">
        <f t="shared" si="16"/>
        <v/>
      </c>
      <c r="S53" s="5">
        <f t="shared" si="17"/>
        <v>2.0270099806024386E-2</v>
      </c>
      <c r="T53" s="5" t="str">
        <f t="shared" si="17"/>
        <v/>
      </c>
      <c r="U53" s="24">
        <f t="shared" si="14"/>
        <v>0.14132642160030667</v>
      </c>
      <c r="V53" s="24">
        <f t="shared" si="13"/>
        <v>6.2607621266275375</v>
      </c>
      <c r="W53" s="63">
        <f>B53+([1]User!D$6-25)*[1]User!C$6*[1]Calc!V$6</f>
        <v>0.5331183156</v>
      </c>
      <c r="AH53" s="24"/>
    </row>
    <row r="54" spans="1:34">
      <c r="A54" s="64">
        <v>6.6156000000000001E-3</v>
      </c>
      <c r="B54" s="59">
        <v>0.53112499999999996</v>
      </c>
      <c r="C54" s="64">
        <v>8.2837300000000003E-2</v>
      </c>
      <c r="D54" s="61">
        <f t="shared" si="0"/>
        <v>0.97805754860358496</v>
      </c>
      <c r="E54" s="49">
        <f t="shared" si="1"/>
        <v>-9.6355907076210914E-3</v>
      </c>
      <c r="F54" s="49">
        <f t="shared" si="2"/>
        <v>-9.6355907076210914E-3</v>
      </c>
      <c r="G54" s="49">
        <f t="shared" si="3"/>
        <v>0.98185907565342423</v>
      </c>
      <c r="H54" s="5">
        <f t="shared" si="6"/>
        <v>4.5352310866439427E-4</v>
      </c>
      <c r="I54" s="24">
        <f t="shared" si="4"/>
        <v>4.5352310866439427E-4</v>
      </c>
      <c r="J54" s="24">
        <f t="shared" si="5"/>
        <v>2.4100277659926085E-4</v>
      </c>
      <c r="K54" s="5">
        <f t="shared" si="11"/>
        <v>0.53140131559999992</v>
      </c>
      <c r="L54" s="5" t="str">
        <f t="shared" si="12"/>
        <v/>
      </c>
      <c r="M54" s="24">
        <f t="shared" si="7"/>
        <v>-1.9774901424465868E+16</v>
      </c>
      <c r="N54" s="24">
        <f t="shared" si="8"/>
        <v>0.98185907565342423</v>
      </c>
      <c r="O54" s="24">
        <f t="shared" si="9"/>
        <v>44211274311035.875</v>
      </c>
      <c r="P54" s="24">
        <f t="shared" si="10"/>
        <v>8.6562069693121278E-6</v>
      </c>
      <c r="Q54" s="5">
        <f t="shared" si="15"/>
        <v>0.53140131559999992</v>
      </c>
      <c r="R54" s="5" t="str">
        <f t="shared" si="16"/>
        <v/>
      </c>
      <c r="S54" s="5">
        <f t="shared" si="17"/>
        <v>-7.9508411927082696E-3</v>
      </c>
      <c r="T54" s="5" t="str">
        <f t="shared" si="17"/>
        <v/>
      </c>
      <c r="U54" s="24">
        <f t="shared" si="14"/>
        <v>0.13442463434313812</v>
      </c>
      <c r="V54" s="24">
        <f t="shared" si="13"/>
        <v>5.7529791289655581</v>
      </c>
      <c r="W54" s="63">
        <f>B54+([1]User!D$6-25)*[1]User!C$6*[1]Calc!V$6</f>
        <v>0.53140131559999992</v>
      </c>
      <c r="AH54" s="24"/>
    </row>
    <row r="55" spans="1:34">
      <c r="A55" s="64">
        <v>6.7609999999999996E-3</v>
      </c>
      <c r="B55" s="59">
        <v>0.52942599999999995</v>
      </c>
      <c r="C55" s="64">
        <v>7.7632800000000002E-2</v>
      </c>
      <c r="D55" s="61">
        <f t="shared" si="0"/>
        <v>0.91660817118897386</v>
      </c>
      <c r="E55" s="49">
        <f t="shared" si="1"/>
        <v>-3.7816275515338379E-2</v>
      </c>
      <c r="F55" s="49">
        <f t="shared" si="2"/>
        <v>-3.7816275515338379E-2</v>
      </c>
      <c r="G55" s="49">
        <f t="shared" si="3"/>
        <v>0.92014094349166009</v>
      </c>
      <c r="H55" s="5">
        <f t="shared" si="6"/>
        <v>1.9964764127084964E-3</v>
      </c>
      <c r="I55" s="24">
        <f t="shared" si="4"/>
        <v>1.9964764127084964E-3</v>
      </c>
      <c r="J55" s="24">
        <f t="shared" si="5"/>
        <v>1.0575381788524717E-3</v>
      </c>
      <c r="K55" s="5">
        <f t="shared" si="11"/>
        <v>0.52970231559999992</v>
      </c>
      <c r="L55" s="5" t="str">
        <f t="shared" si="12"/>
        <v/>
      </c>
      <c r="M55" s="24">
        <f t="shared" si="7"/>
        <v>-1.8376884637360952E+16</v>
      </c>
      <c r="N55" s="24">
        <f t="shared" si="8"/>
        <v>0.92014094349166009</v>
      </c>
      <c r="O55" s="24">
        <f t="shared" si="9"/>
        <v>41453423329808.125</v>
      </c>
      <c r="P55" s="24">
        <f t="shared" si="10"/>
        <v>8.6606363484732168E-6</v>
      </c>
      <c r="Q55" s="5">
        <f t="shared" si="15"/>
        <v>0.52970231559999992</v>
      </c>
      <c r="R55" s="5" t="str">
        <f t="shared" si="16"/>
        <v/>
      </c>
      <c r="S55" s="5">
        <f t="shared" si="17"/>
        <v>-3.6145644075724334E-2</v>
      </c>
      <c r="T55" s="5" t="str">
        <f t="shared" si="17"/>
        <v/>
      </c>
      <c r="U55" s="24">
        <f t="shared" si="14"/>
        <v>0.127962004592653</v>
      </c>
      <c r="V55" s="24">
        <f t="shared" si="13"/>
        <v>5.2811072837840394</v>
      </c>
      <c r="W55" s="63">
        <f>B55+([1]User!D$6-25)*[1]User!C$6*[1]Calc!V$6</f>
        <v>0.52970231559999992</v>
      </c>
      <c r="X55" s="74" t="s">
        <v>77</v>
      </c>
      <c r="Y55" s="66"/>
      <c r="AH55" s="24"/>
    </row>
    <row r="56" spans="1:34">
      <c r="A56" s="64">
        <v>6.9064E-3</v>
      </c>
      <c r="B56" s="59">
        <v>0.52771299999999999</v>
      </c>
      <c r="C56" s="64">
        <v>7.2780899999999996E-2</v>
      </c>
      <c r="D56" s="61">
        <f t="shared" si="0"/>
        <v>0.85932193153522196</v>
      </c>
      <c r="E56" s="49">
        <f t="shared" si="1"/>
        <v>-6.5844104042294668E-2</v>
      </c>
      <c r="F56" s="49">
        <f t="shared" si="2"/>
        <v>-6.5844104042294668E-2</v>
      </c>
      <c r="G56" s="49">
        <f t="shared" si="3"/>
        <v>0.86266468463484136</v>
      </c>
      <c r="H56" s="5">
        <f t="shared" si="6"/>
        <v>3.4333828841289667E-3</v>
      </c>
      <c r="I56" s="24">
        <f t="shared" si="4"/>
        <v>3.4333828841289667E-3</v>
      </c>
      <c r="J56" s="24">
        <f t="shared" si="5"/>
        <v>1.8127894791840071E-3</v>
      </c>
      <c r="K56" s="5">
        <f t="shared" si="11"/>
        <v>0.52798931559999995</v>
      </c>
      <c r="L56" s="5" t="str">
        <f t="shared" si="12"/>
        <v/>
      </c>
      <c r="M56" s="24">
        <f t="shared" si="7"/>
        <v>-1.7388436847791022E+16</v>
      </c>
      <c r="N56" s="24">
        <f t="shared" si="8"/>
        <v>0.86266468463484136</v>
      </c>
      <c r="O56" s="24">
        <f t="shared" si="9"/>
        <v>38842971267350.75</v>
      </c>
      <c r="P56" s="24">
        <f t="shared" si="10"/>
        <v>8.6559388942602859E-6</v>
      </c>
      <c r="Q56" s="5">
        <f t="shared" si="15"/>
        <v>0.52798931559999995</v>
      </c>
      <c r="R56" s="5" t="str">
        <f t="shared" si="16"/>
        <v/>
      </c>
      <c r="S56" s="5">
        <f t="shared" si="17"/>
        <v>-6.4157980543486773E-2</v>
      </c>
      <c r="T56" s="5" t="str">
        <f t="shared" si="17"/>
        <v/>
      </c>
      <c r="U56" s="24">
        <f t="shared" si="14"/>
        <v>0.1217941618566368</v>
      </c>
      <c r="V56" s="24">
        <f t="shared" si="13"/>
        <v>4.8530816880284062</v>
      </c>
      <c r="W56" s="63">
        <f>B56+([1]User!D$6-25)*[1]User!C$6*[1]Calc!V$6</f>
        <v>0.52798931559999995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0.52596399999999999</v>
      </c>
      <c r="C57" s="64">
        <v>6.8210400000000004E-2</v>
      </c>
      <c r="D57" s="61">
        <f t="shared" si="0"/>
        <v>0.80535817335028992</v>
      </c>
      <c r="E57" s="49">
        <f t="shared" si="1"/>
        <v>-9.4010929427945852E-2</v>
      </c>
      <c r="F57" s="49">
        <f t="shared" si="2"/>
        <v>-9.4010929427945852E-2</v>
      </c>
      <c r="G57" s="49">
        <f t="shared" si="3"/>
        <v>0.80855631982905196</v>
      </c>
      <c r="H57" s="5" t="str">
        <f t="shared" si="6"/>
        <v/>
      </c>
      <c r="I57" s="24">
        <f t="shared" si="4"/>
        <v>4.7860920042737017E-3</v>
      </c>
      <c r="J57" s="24">
        <f t="shared" si="5"/>
        <v>2.5186345668196291E-3</v>
      </c>
      <c r="K57" s="5" t="str">
        <f t="shared" si="11"/>
        <v/>
      </c>
      <c r="L57" s="5" t="str">
        <f t="shared" si="12"/>
        <v/>
      </c>
      <c r="M57" s="24">
        <f t="shared" si="7"/>
        <v>-1.66362176381711E+16</v>
      </c>
      <c r="N57" s="24">
        <f t="shared" si="8"/>
        <v>0.80855631982905196</v>
      </c>
      <c r="O57" s="24">
        <f t="shared" si="9"/>
        <v>36343519477769.625</v>
      </c>
      <c r="P57" s="24">
        <f t="shared" si="10"/>
        <v>8.6409295346100081E-6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0.11583635426377757</v>
      </c>
      <c r="V57" s="24">
        <f t="shared" si="13"/>
        <v>4.46097686330027</v>
      </c>
      <c r="W57" s="63">
        <f>B57+([1]User!D$6-25)*[1]User!C$6*[1]Calc!V$6</f>
        <v>0.52624031559999995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0.52417999999999998</v>
      </c>
      <c r="C58" s="64">
        <v>6.3936699999999999E-2</v>
      </c>
      <c r="D58" s="61">
        <f t="shared" si="0"/>
        <v>0.75489872397824198</v>
      </c>
      <c r="E58" s="49">
        <f t="shared" si="1"/>
        <v>-0.12211130872531911</v>
      </c>
      <c r="F58" s="49">
        <f t="shared" si="2"/>
        <v>-0.12211130872531911</v>
      </c>
      <c r="G58" s="49">
        <f t="shared" si="3"/>
        <v>0.75795095681682845</v>
      </c>
      <c r="H58" s="5" t="str">
        <f t="shared" si="6"/>
        <v/>
      </c>
      <c r="I58" s="24">
        <f t="shared" si="4"/>
        <v>6.0512260795792874E-3</v>
      </c>
      <c r="J58" s="24">
        <f t="shared" si="5"/>
        <v>3.173603734558785E-3</v>
      </c>
      <c r="K58" s="5" t="str">
        <f t="shared" si="11"/>
        <v/>
      </c>
      <c r="L58" s="5" t="str">
        <f t="shared" si="12"/>
        <v/>
      </c>
      <c r="M58" s="24">
        <f t="shared" si="7"/>
        <v>-1.5877199534885846E+16</v>
      </c>
      <c r="N58" s="24">
        <f t="shared" si="8"/>
        <v>0.75795095681682845</v>
      </c>
      <c r="O58" s="24">
        <f t="shared" si="9"/>
        <v>33956306468469.125</v>
      </c>
      <c r="P58" s="24">
        <f t="shared" si="10"/>
        <v>8.6123782769708229E-6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0.11009211888521546</v>
      </c>
      <c r="V58" s="24">
        <f t="shared" si="13"/>
        <v>4.1054804280728208</v>
      </c>
      <c r="W58" s="63">
        <f>B58+([1]User!D$6-25)*[1]User!C$6*[1]Calc!V$6</f>
        <v>0.52445631559999994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0.52243399999999995</v>
      </c>
      <c r="C59" s="64">
        <v>5.99506E-2</v>
      </c>
      <c r="D59" s="61">
        <f t="shared" si="0"/>
        <v>0.70783495929145535</v>
      </c>
      <c r="E59" s="49">
        <f t="shared" si="1"/>
        <v>-0.15006799177983141</v>
      </c>
      <c r="F59" s="49">
        <f t="shared" si="2"/>
        <v>-0.15006799177983141</v>
      </c>
      <c r="G59" s="49">
        <f t="shared" si="3"/>
        <v>0.71063342909606364</v>
      </c>
      <c r="H59" s="5" t="str">
        <f t="shared" si="6"/>
        <v/>
      </c>
      <c r="I59" s="24">
        <f t="shared" si="4"/>
        <v>7.2341642725984104E-3</v>
      </c>
      <c r="J59" s="24">
        <f t="shared" si="5"/>
        <v>3.7813722900321587E-3</v>
      </c>
      <c r="K59" s="5" t="str">
        <f t="shared" si="11"/>
        <v/>
      </c>
      <c r="L59" s="5" t="str">
        <f t="shared" si="12"/>
        <v/>
      </c>
      <c r="M59" s="24">
        <f t="shared" si="7"/>
        <v>-1.455716710678466E+16</v>
      </c>
      <c r="N59" s="24">
        <f t="shared" si="8"/>
        <v>0.71063342909606364</v>
      </c>
      <c r="O59" s="24">
        <f t="shared" si="9"/>
        <v>31768943378453.875</v>
      </c>
      <c r="P59" s="24">
        <f t="shared" si="10"/>
        <v>8.594109740717518E-6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0.10477649706930353</v>
      </c>
      <c r="V59" s="24">
        <f t="shared" si="13"/>
        <v>3.7725562932156937</v>
      </c>
      <c r="W59" s="63">
        <f>B59+([1]User!D$6-25)*[1]User!C$6*[1]Calc!V$6</f>
        <v>0.52271031559999992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0.52063300000000001</v>
      </c>
      <c r="C60" s="64">
        <v>5.6221599999999997E-2</v>
      </c>
      <c r="D60" s="61">
        <f t="shared" si="0"/>
        <v>0.6638067666929186</v>
      </c>
      <c r="E60" s="49">
        <f t="shared" si="1"/>
        <v>-0.17795832480717258</v>
      </c>
      <c r="F60" s="49">
        <f t="shared" si="2"/>
        <v>-0.17795832480717258</v>
      </c>
      <c r="G60" s="49">
        <f t="shared" si="3"/>
        <v>0.66650498109166778</v>
      </c>
      <c r="H60" s="5" t="str">
        <f t="shared" si="6"/>
        <v/>
      </c>
      <c r="I60" s="24">
        <f t="shared" si="4"/>
        <v>8.3373754727083076E-3</v>
      </c>
      <c r="J60" s="24">
        <f t="shared" si="5"/>
        <v>4.3430165513887106E-3</v>
      </c>
      <c r="K60" s="5" t="str">
        <f t="shared" si="11"/>
        <v/>
      </c>
      <c r="L60" s="5" t="str">
        <f t="shared" si="12"/>
        <v/>
      </c>
      <c r="M60" s="24">
        <f t="shared" si="7"/>
        <v>-1.4035655424204904E+16</v>
      </c>
      <c r="N60" s="24">
        <f t="shared" si="8"/>
        <v>0.66650498109166778</v>
      </c>
      <c r="O60" s="24">
        <f t="shared" si="9"/>
        <v>29657566841505.375</v>
      </c>
      <c r="P60" s="24">
        <f t="shared" si="10"/>
        <v>8.5541305937019763E-6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9.9592039140393732E-2</v>
      </c>
      <c r="V60" s="24">
        <f t="shared" si="13"/>
        <v>3.4751020258174248</v>
      </c>
      <c r="W60" s="63">
        <f>B60+([1]User!D$6-25)*[1]User!C$6*[1]Calc!V$6</f>
        <v>0.52090931559999998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0.51882099999999998</v>
      </c>
      <c r="C61" s="64">
        <v>5.2700200000000003E-2</v>
      </c>
      <c r="D61" s="61">
        <f t="shared" si="0"/>
        <v>0.62222970114813791</v>
      </c>
      <c r="E61" s="49">
        <f t="shared" si="1"/>
        <v>-0.20604926237408516</v>
      </c>
      <c r="F61" s="49">
        <f t="shared" si="2"/>
        <v>-0.20604926237408516</v>
      </c>
      <c r="G61" s="49">
        <f t="shared" si="3"/>
        <v>0.62476574346020319</v>
      </c>
      <c r="H61" s="5" t="str">
        <f t="shared" si="6"/>
        <v/>
      </c>
      <c r="I61" s="24">
        <f t="shared" si="4"/>
        <v>9.3808564134949205E-3</v>
      </c>
      <c r="J61" s="24">
        <f t="shared" si="5"/>
        <v>4.8695773822742565E-3</v>
      </c>
      <c r="K61" s="5" t="str">
        <f t="shared" si="11"/>
        <v/>
      </c>
      <c r="L61" s="5" t="str">
        <f t="shared" si="12"/>
        <v/>
      </c>
      <c r="M61" s="24">
        <f t="shared" si="7"/>
        <v>-1.3192063629136724E+16</v>
      </c>
      <c r="N61" s="24">
        <f t="shared" si="8"/>
        <v>0.62476574346020319</v>
      </c>
      <c r="O61" s="24">
        <f t="shared" si="9"/>
        <v>27672513141549</v>
      </c>
      <c r="P61" s="24">
        <f t="shared" si="10"/>
        <v>8.5148137234099835E-6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9.4663766694992768E-2</v>
      </c>
      <c r="V61" s="24">
        <f t="shared" si="13"/>
        <v>3.1966457257443532</v>
      </c>
      <c r="W61" s="63">
        <f>B61+([1]User!D$6-25)*[1]User!C$6*[1]Calc!V$6</f>
        <v>0.51909731559999994</v>
      </c>
      <c r="X61" s="75"/>
      <c r="Y61" s="66"/>
      <c r="AH61" s="24"/>
    </row>
    <row r="62" spans="1:34">
      <c r="A62" s="64">
        <v>7.7787999999999998E-3</v>
      </c>
      <c r="B62" s="59">
        <v>0.51699499999999998</v>
      </c>
      <c r="C62" s="64">
        <v>4.9383700000000003E-2</v>
      </c>
      <c r="D62" s="61">
        <f t="shared" si="0"/>
        <v>0.58307188383704989</v>
      </c>
      <c r="E62" s="49">
        <f t="shared" si="1"/>
        <v>-0.2342779000792492</v>
      </c>
      <c r="F62" s="49">
        <f t="shared" si="2"/>
        <v>-0.2342779000792492</v>
      </c>
      <c r="G62" s="49">
        <f t="shared" si="3"/>
        <v>0.58545770391832719</v>
      </c>
      <c r="H62" s="5" t="str">
        <f t="shared" si="6"/>
        <v/>
      </c>
      <c r="I62" s="24">
        <f t="shared" si="4"/>
        <v>1.0363557402041821E-2</v>
      </c>
      <c r="J62" s="24">
        <f t="shared" si="5"/>
        <v>5.3607709716502906E-3</v>
      </c>
      <c r="K62" s="5" t="str">
        <f t="shared" si="11"/>
        <v/>
      </c>
      <c r="L62" s="5" t="str">
        <f t="shared" si="12"/>
        <v/>
      </c>
      <c r="M62" s="24">
        <f t="shared" si="7"/>
        <v>-1.2410632965446052E+16</v>
      </c>
      <c r="N62" s="24">
        <f t="shared" si="8"/>
        <v>0.58545770391832719</v>
      </c>
      <c r="O62" s="24">
        <f t="shared" si="9"/>
        <v>25804399213005.125</v>
      </c>
      <c r="P62" s="24">
        <f t="shared" si="10"/>
        <v>8.4730932251941541E-6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8.99719608419456E-2</v>
      </c>
      <c r="V62" s="24">
        <f t="shared" si="13"/>
        <v>2.9384248025547244</v>
      </c>
      <c r="W62" s="63">
        <f>B62+([1]User!D$6-25)*[1]User!C$6*[1]Calc!V$6</f>
        <v>0.51727131559999995</v>
      </c>
      <c r="X62" s="75"/>
      <c r="Y62" s="66"/>
      <c r="AH62" s="24"/>
    </row>
    <row r="63" spans="1:34">
      <c r="A63" s="64">
        <v>7.9241999999999993E-3</v>
      </c>
      <c r="B63" s="59">
        <v>0.51513200000000003</v>
      </c>
      <c r="C63" s="64">
        <v>4.6305499999999999E-2</v>
      </c>
      <c r="D63" s="61">
        <f t="shared" si="0"/>
        <v>0.54672766757080804</v>
      </c>
      <c r="E63" s="49">
        <f t="shared" si="1"/>
        <v>-0.26222894774866917</v>
      </c>
      <c r="F63" s="49">
        <f t="shared" si="2"/>
        <v>-0.26222894774866917</v>
      </c>
      <c r="G63" s="49">
        <f t="shared" si="3"/>
        <v>0.54899657451821859</v>
      </c>
      <c r="H63" s="5" t="str">
        <f t="shared" si="6"/>
        <v/>
      </c>
      <c r="I63" s="24">
        <f t="shared" si="4"/>
        <v>1.1275085637044536E-2</v>
      </c>
      <c r="J63" s="24">
        <f t="shared" si="5"/>
        <v>5.811272896434877E-3</v>
      </c>
      <c r="K63" s="5" t="str">
        <f t="shared" si="11"/>
        <v/>
      </c>
      <c r="L63" s="5" t="str">
        <f t="shared" si="12"/>
        <v/>
      </c>
      <c r="M63" s="24">
        <f t="shared" si="7"/>
        <v>-1.1802470596184906E+16</v>
      </c>
      <c r="N63" s="24">
        <f t="shared" si="8"/>
        <v>0.54899657451821859</v>
      </c>
      <c r="O63" s="24">
        <f t="shared" si="9"/>
        <v>24026439272099.5</v>
      </c>
      <c r="P63" s="24">
        <f t="shared" si="10"/>
        <v>8.4132450001564258E-6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8.5451937501067138E-2</v>
      </c>
      <c r="V63" s="24">
        <f t="shared" si="13"/>
        <v>2.7078253439299593</v>
      </c>
      <c r="W63" s="63">
        <f>B63+([1]User!D$6-25)*[1]User!C$6*[1]Calc!V$6</f>
        <v>0.5154083156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0.51322900000000005</v>
      </c>
      <c r="C64" s="64">
        <v>4.34229E-2</v>
      </c>
      <c r="D64" s="61">
        <f t="shared" si="0"/>
        <v>0.51269289471359647</v>
      </c>
      <c r="E64" s="49">
        <f t="shared" si="1"/>
        <v>-0.29014270129972142</v>
      </c>
      <c r="F64" s="49">
        <f t="shared" si="2"/>
        <v>-0.29014270129972142</v>
      </c>
      <c r="G64" s="49">
        <f t="shared" si="3"/>
        <v>0.51484958993978247</v>
      </c>
      <c r="H64" s="5" t="str">
        <f t="shared" si="6"/>
        <v/>
      </c>
      <c r="I64" s="24">
        <f t="shared" si="4"/>
        <v>1.2128760251505439E-2</v>
      </c>
      <c r="J64" s="24">
        <f t="shared" si="5"/>
        <v>6.2281828607860358E-3</v>
      </c>
      <c r="K64" s="5" t="str">
        <f t="shared" si="11"/>
        <v/>
      </c>
      <c r="L64" s="5" t="str">
        <f t="shared" si="12"/>
        <v/>
      </c>
      <c r="M64" s="24">
        <f t="shared" si="7"/>
        <v>-1.1218764181159058E+16</v>
      </c>
      <c r="N64" s="24">
        <f t="shared" si="8"/>
        <v>0.51484958993978247</v>
      </c>
      <c r="O64" s="24">
        <f t="shared" si="9"/>
        <v>22334991492765.75</v>
      </c>
      <c r="P64" s="24">
        <f t="shared" si="10"/>
        <v>8.3396759917231025E-6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8.1096097536817485E-2</v>
      </c>
      <c r="V64" s="24">
        <f t="shared" si="13"/>
        <v>2.4983049845658503</v>
      </c>
      <c r="W64" s="63">
        <f>B64+([1]User!D$6-25)*[1]User!C$6*[1]Calc!V$6</f>
        <v>0.51350531560000001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0.51127299999999998</v>
      </c>
      <c r="C65" s="64">
        <v>4.0716200000000001E-2</v>
      </c>
      <c r="D65" s="61">
        <f t="shared" si="0"/>
        <v>0.480734967948657</v>
      </c>
      <c r="E65" s="49">
        <f t="shared" si="1"/>
        <v>-0.3180942867858233</v>
      </c>
      <c r="F65" s="49">
        <f t="shared" si="2"/>
        <v>-0.3180942867858233</v>
      </c>
      <c r="G65" s="49">
        <f t="shared" si="3"/>
        <v>0.48279337029969049</v>
      </c>
      <c r="H65" s="5" t="str">
        <f t="shared" si="6"/>
        <v/>
      </c>
      <c r="I65" s="24">
        <f t="shared" si="4"/>
        <v>1.2930165742507738E-2</v>
      </c>
      <c r="J65" s="24">
        <f t="shared" si="5"/>
        <v>6.6144174361743987E-3</v>
      </c>
      <c r="K65" s="5" t="str">
        <f t="shared" si="11"/>
        <v/>
      </c>
      <c r="L65" s="5" t="str">
        <f t="shared" si="12"/>
        <v/>
      </c>
      <c r="M65" s="24">
        <f t="shared" si="7"/>
        <v>-1.0707461251734808E+16</v>
      </c>
      <c r="N65" s="24">
        <f t="shared" si="8"/>
        <v>0.48279337029969049</v>
      </c>
      <c r="O65" s="24">
        <f t="shared" si="9"/>
        <v>20718873458067.375</v>
      </c>
      <c r="P65" s="24">
        <f t="shared" si="10"/>
        <v>8.2498983594295322E-6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7.6876921174919247E-2</v>
      </c>
      <c r="V65" s="24">
        <f t="shared" si="13"/>
        <v>2.3080050813781394</v>
      </c>
      <c r="W65" s="63">
        <f>B65+([1]User!D$6-25)*[1]User!C$6*[1]Calc!V$6</f>
        <v>0.51154931559999994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0.509355</v>
      </c>
      <c r="C66" s="64">
        <v>3.81827E-2</v>
      </c>
      <c r="D66" s="61">
        <f t="shared" si="0"/>
        <v>0.45082200845592624</v>
      </c>
      <c r="E66" s="49">
        <f t="shared" si="1"/>
        <v>-0.34599489050159021</v>
      </c>
      <c r="F66" s="49">
        <f t="shared" si="2"/>
        <v>-0.34599489050159021</v>
      </c>
      <c r="G66" s="49">
        <f t="shared" si="3"/>
        <v>0.45269867716230072</v>
      </c>
      <c r="H66" s="5" t="str">
        <f t="shared" si="6"/>
        <v/>
      </c>
      <c r="I66" s="24">
        <f t="shared" si="4"/>
        <v>1.3682533070942483E-2</v>
      </c>
      <c r="J66" s="24">
        <f t="shared" si="5"/>
        <v>6.9730473296849256E-3</v>
      </c>
      <c r="K66" s="5" t="str">
        <f t="shared" si="11"/>
        <v/>
      </c>
      <c r="L66" s="5" t="str">
        <f t="shared" si="12"/>
        <v/>
      </c>
      <c r="M66" s="24">
        <f t="shared" si="7"/>
        <v>-9762113537112242</v>
      </c>
      <c r="N66" s="24">
        <f t="shared" si="8"/>
        <v>0.45269867716230072</v>
      </c>
      <c r="O66" s="24">
        <f t="shared" si="9"/>
        <v>19246414016802.875</v>
      </c>
      <c r="P66" s="24">
        <f t="shared" si="10"/>
        <v>8.1730537711814258E-6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7.2977733658952354E-2</v>
      </c>
      <c r="V66" s="24">
        <f t="shared" si="13"/>
        <v>2.1276401229989688</v>
      </c>
      <c r="W66" s="63">
        <f>B66+([1]User!D$6-25)*[1]User!C$6*[1]Calc!V$6</f>
        <v>0.50963131559999997</v>
      </c>
      <c r="Y66" s="66"/>
      <c r="AH66" s="24"/>
    </row>
    <row r="67" spans="1:34">
      <c r="A67" s="64">
        <v>8.5058000000000009E-3</v>
      </c>
      <c r="B67" s="59">
        <v>0.50736700000000001</v>
      </c>
      <c r="C67" s="64">
        <v>3.5772900000000003E-2</v>
      </c>
      <c r="D67" s="61">
        <f t="shared" si="0"/>
        <v>0.42236957120091051</v>
      </c>
      <c r="E67" s="49">
        <f t="shared" si="1"/>
        <v>-0.37430737725348368</v>
      </c>
      <c r="F67" s="49">
        <f t="shared" si="2"/>
        <v>-0.37430737725348368</v>
      </c>
      <c r="G67" s="49">
        <f t="shared" si="3"/>
        <v>0.42417309188978647</v>
      </c>
      <c r="H67" s="5" t="str">
        <f t="shared" si="6"/>
        <v/>
      </c>
      <c r="I67" s="24">
        <f t="shared" si="4"/>
        <v>1.4395672702755338E-2</v>
      </c>
      <c r="J67" s="24">
        <f t="shared" si="5"/>
        <v>7.3078670211191325E-3</v>
      </c>
      <c r="K67" s="5" t="str">
        <f t="shared" si="11"/>
        <v/>
      </c>
      <c r="L67" s="5" t="str">
        <f t="shared" si="12"/>
        <v/>
      </c>
      <c r="M67" s="24">
        <f t="shared" si="7"/>
        <v>-9381609908842830</v>
      </c>
      <c r="N67" s="24">
        <f t="shared" si="8"/>
        <v>0.42417309188978647</v>
      </c>
      <c r="O67" s="24">
        <f t="shared" si="9"/>
        <v>17829347324058</v>
      </c>
      <c r="P67" s="24">
        <f t="shared" si="10"/>
        <v>8.080460064797052E-6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6.9169227889468748E-2</v>
      </c>
      <c r="V67" s="24">
        <f t="shared" si="13"/>
        <v>1.962061759762231</v>
      </c>
      <c r="W67" s="63">
        <f>B67+([1]User!D$6-25)*[1]User!C$6*[1]Calc!V$6</f>
        <v>0.50764331559999998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0.50537299999999996</v>
      </c>
      <c r="C68" s="64">
        <v>3.35021E-2</v>
      </c>
      <c r="D68" s="61">
        <f t="shared" si="0"/>
        <v>0.39555830283063498</v>
      </c>
      <c r="E68" s="49">
        <f t="shared" si="1"/>
        <v>-0.4027894951461195</v>
      </c>
      <c r="F68" s="49">
        <f t="shared" si="2"/>
        <v>-0.4027894951461195</v>
      </c>
      <c r="G68" s="49">
        <f t="shared" si="3"/>
        <v>0.39723494914996649</v>
      </c>
      <c r="H68" s="5" t="str">
        <f t="shared" si="6"/>
        <v/>
      </c>
      <c r="I68" s="24">
        <f t="shared" si="4"/>
        <v>1.5069126271250838E-2</v>
      </c>
      <c r="J68" s="24">
        <f t="shared" si="5"/>
        <v>7.6196933857479651E-3</v>
      </c>
      <c r="K68" s="5" t="str">
        <f t="shared" si="11"/>
        <v/>
      </c>
      <c r="L68" s="5" t="str">
        <f t="shared" si="12"/>
        <v/>
      </c>
      <c r="M68" s="24">
        <f t="shared" si="7"/>
        <v>-8721630874591650</v>
      </c>
      <c r="N68" s="24">
        <f t="shared" si="8"/>
        <v>0.39723494914996649</v>
      </c>
      <c r="O68" s="24">
        <f t="shared" si="9"/>
        <v>16511732749761.75</v>
      </c>
      <c r="P68" s="24">
        <f t="shared" si="10"/>
        <v>7.9907760145642411E-6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6.5572344213501194E-2</v>
      </c>
      <c r="V68" s="24">
        <f t="shared" si="13"/>
        <v>1.8064741279225294</v>
      </c>
      <c r="W68" s="63">
        <f>B68+([1]User!D$6-25)*[1]User!C$6*[1]Calc!V$6</f>
        <v>0.50564931559999993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0.50332699999999997</v>
      </c>
      <c r="C69" s="64">
        <v>3.1306500000000001E-2</v>
      </c>
      <c r="D69" s="61">
        <f t="shared" si="0"/>
        <v>0.36963491863397446</v>
      </c>
      <c r="E69" s="49">
        <f t="shared" si="1"/>
        <v>-0.43222700862691271</v>
      </c>
      <c r="F69" s="49">
        <f t="shared" si="2"/>
        <v>-0.43222700862691271</v>
      </c>
      <c r="G69" s="49">
        <f t="shared" si="3"/>
        <v>0.37122610052285843</v>
      </c>
      <c r="H69" s="5" t="str">
        <f t="shared" si="6"/>
        <v/>
      </c>
      <c r="I69" s="24">
        <f t="shared" si="4"/>
        <v>1.5719347486928541E-2</v>
      </c>
      <c r="J69" s="24">
        <f t="shared" si="5"/>
        <v>7.9163155134857402E-3</v>
      </c>
      <c r="K69" s="5" t="str">
        <f t="shared" si="11"/>
        <v/>
      </c>
      <c r="L69" s="5" t="str">
        <f t="shared" si="12"/>
        <v/>
      </c>
      <c r="M69" s="24">
        <f t="shared" si="7"/>
        <v>-8277059347086829</v>
      </c>
      <c r="N69" s="24">
        <f t="shared" si="8"/>
        <v>0.37122610052285843</v>
      </c>
      <c r="O69" s="24">
        <f t="shared" si="9"/>
        <v>15259948848503.5</v>
      </c>
      <c r="P69" s="24">
        <f t="shared" si="10"/>
        <v>7.9023876890781181E-6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6.2098942474990482E-2</v>
      </c>
      <c r="V69" s="24">
        <f t="shared" si="13"/>
        <v>1.6571032125898109</v>
      </c>
      <c r="W69" s="63">
        <f>B69+([1]User!D$6-25)*[1]User!C$6*[1]Calc!V$6</f>
        <v>0.50360331559999993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0.50123899999999999</v>
      </c>
      <c r="C70" s="64">
        <v>2.93292E-2</v>
      </c>
      <c r="D70" s="61">
        <f t="shared" si="0"/>
        <v>0.34628899607428371</v>
      </c>
      <c r="E70" s="49">
        <f t="shared" si="1"/>
        <v>-0.46056130868197614</v>
      </c>
      <c r="F70" s="49">
        <f t="shared" si="2"/>
        <v>-0.46056130868197614</v>
      </c>
      <c r="G70" s="49">
        <f t="shared" si="3"/>
        <v>0.34778831779435321</v>
      </c>
      <c r="H70" s="5" t="str">
        <f t="shared" si="6"/>
        <v/>
      </c>
      <c r="I70" s="24">
        <f t="shared" si="4"/>
        <v>1.6305292055141168E-2</v>
      </c>
      <c r="J70" s="24">
        <f t="shared" si="5"/>
        <v>8.1773536909842941E-3</v>
      </c>
      <c r="K70" s="5" t="str">
        <f t="shared" si="11"/>
        <v/>
      </c>
      <c r="L70" s="5" t="str">
        <f t="shared" si="12"/>
        <v/>
      </c>
      <c r="M70" s="24">
        <f t="shared" si="7"/>
        <v>-7799218269192192</v>
      </c>
      <c r="N70" s="24">
        <f t="shared" si="8"/>
        <v>0.34778831779435321</v>
      </c>
      <c r="O70" s="24">
        <f t="shared" si="9"/>
        <v>14079402570150.125</v>
      </c>
      <c r="P70" s="24">
        <f t="shared" si="10"/>
        <v>7.7823900677597893E-6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5.8766334280219233E-2</v>
      </c>
      <c r="V70" s="24">
        <f t="shared" si="13"/>
        <v>1.5307088543488929</v>
      </c>
      <c r="W70" s="63">
        <f>B70+([1]User!D$6-25)*[1]User!C$6*[1]Calc!V$6</f>
        <v>0.50151531559999996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0.499087</v>
      </c>
      <c r="C71" s="64">
        <v>2.7458699999999999E-2</v>
      </c>
      <c r="D71" s="61">
        <f t="shared" si="0"/>
        <v>0.32420405795265245</v>
      </c>
      <c r="E71" s="49">
        <f t="shared" si="1"/>
        <v>-0.48918155353619175</v>
      </c>
      <c r="F71" s="49">
        <f t="shared" si="2"/>
        <v>-0.48918155353619175</v>
      </c>
      <c r="G71" s="49">
        <f t="shared" si="3"/>
        <v>0.32562718573495603</v>
      </c>
      <c r="H71" s="5" t="str">
        <f t="shared" si="6"/>
        <v/>
      </c>
      <c r="I71" s="24">
        <f t="shared" si="4"/>
        <v>1.6859320356626101E-2</v>
      </c>
      <c r="J71" s="24">
        <f t="shared" si="5"/>
        <v>8.4189261120473837E-3</v>
      </c>
      <c r="K71" s="5" t="str">
        <f t="shared" si="11"/>
        <v/>
      </c>
      <c r="L71" s="5" t="str">
        <f t="shared" si="12"/>
        <v/>
      </c>
      <c r="M71" s="24">
        <f t="shared" si="7"/>
        <v>-7402870278316527</v>
      </c>
      <c r="N71" s="24">
        <f t="shared" si="8"/>
        <v>0.32562718573495603</v>
      </c>
      <c r="O71" s="24">
        <f t="shared" si="9"/>
        <v>12957394568146.5</v>
      </c>
      <c r="P71" s="24">
        <f t="shared" si="10"/>
        <v>7.6496362739441929E-6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5.5540854314709849E-2</v>
      </c>
      <c r="V71" s="24">
        <f t="shared" si="13"/>
        <v>1.4143343761286615</v>
      </c>
      <c r="W71" s="63">
        <f>B71+([1]User!D$6-25)*[1]User!C$6*[1]Calc!V$6</f>
        <v>0.49936331560000002</v>
      </c>
      <c r="AH71" s="24"/>
    </row>
    <row r="72" spans="1:34">
      <c r="A72" s="64">
        <v>9.2327999999999993E-3</v>
      </c>
      <c r="B72" s="59">
        <v>0.49693300000000001</v>
      </c>
      <c r="C72" s="64">
        <v>2.57118E-2</v>
      </c>
      <c r="D72" s="61">
        <f t="shared" si="0"/>
        <v>0.30357846137169675</v>
      </c>
      <c r="E72" s="49">
        <f t="shared" si="1"/>
        <v>-0.51772904450002533</v>
      </c>
      <c r="F72" s="49">
        <f t="shared" si="2"/>
        <v>-0.51772904450002533</v>
      </c>
      <c r="G72" s="49">
        <f t="shared" si="3"/>
        <v>0.30489006800302904</v>
      </c>
      <c r="H72" s="5" t="str">
        <f t="shared" si="6"/>
        <v/>
      </c>
      <c r="I72" s="24">
        <f t="shared" si="4"/>
        <v>1.7377748299924275E-2</v>
      </c>
      <c r="J72" s="24">
        <f t="shared" si="5"/>
        <v>8.6403783388744135E-3</v>
      </c>
      <c r="K72" s="5" t="str">
        <f t="shared" si="11"/>
        <v/>
      </c>
      <c r="L72" s="5" t="str">
        <f t="shared" si="12"/>
        <v/>
      </c>
      <c r="M72" s="24">
        <f t="shared" si="7"/>
        <v>-6822756093072774</v>
      </c>
      <c r="N72" s="24">
        <f t="shared" si="8"/>
        <v>0.30489006800302904</v>
      </c>
      <c r="O72" s="24">
        <f t="shared" si="9"/>
        <v>11923213884953.625</v>
      </c>
      <c r="P72" s="24">
        <f t="shared" si="10"/>
        <v>7.517852753474123E-6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5.251078266657315E-2</v>
      </c>
      <c r="V72" s="24">
        <f t="shared" si="13"/>
        <v>1.3062261147703664</v>
      </c>
      <c r="W72" s="63">
        <f>B72+([1]User!D$6-25)*[1]User!C$6*[1]Calc!V$6</f>
        <v>0.49720931560000003</v>
      </c>
      <c r="AH72" s="24"/>
    </row>
    <row r="73" spans="1:34">
      <c r="A73" s="64">
        <v>9.3781999999999997E-3</v>
      </c>
      <c r="B73" s="59">
        <v>0.49468299999999998</v>
      </c>
      <c r="C73" s="64">
        <v>2.4064200000000001E-2</v>
      </c>
      <c r="D73" s="61">
        <f t="shared" ref="D73:D133" si="18">C73/$A$6</f>
        <v>0.28412529695084687</v>
      </c>
      <c r="E73" s="49">
        <f t="shared" ref="E73:E104" si="19">IF(D73&gt;0,LOG10(D73),-3)</f>
        <v>-0.54649009736799592</v>
      </c>
      <c r="F73" s="49">
        <f t="shared" ref="F73:F103" si="20">IF($D73&gt;0,LOG10(D73),-3)</f>
        <v>-0.54649009736799592</v>
      </c>
      <c r="G73" s="49">
        <f t="shared" ref="G73:G133" si="21">IF(N73&lt;0.001, 0.001, N73)</f>
        <v>0.28538205614849954</v>
      </c>
      <c r="H73" s="5" t="str">
        <f t="shared" si="6"/>
        <v/>
      </c>
      <c r="I73" s="24">
        <f t="shared" ref="I73:I133" si="22">B$6-G73*B$6</f>
        <v>1.7865448596287511E-2</v>
      </c>
      <c r="J73" s="24">
        <f t="shared" ref="J73:J133" si="23">W73*I73</f>
        <v>8.8426702101054473E-3</v>
      </c>
      <c r="K73" s="5" t="str">
        <f t="shared" si="11"/>
        <v/>
      </c>
      <c r="L73" s="5" t="str">
        <f t="shared" si="12"/>
        <v/>
      </c>
      <c r="M73" s="24">
        <f t="shared" si="7"/>
        <v>-6537449009845341</v>
      </c>
      <c r="N73" s="24">
        <f t="shared" si="8"/>
        <v>0.28538205614849954</v>
      </c>
      <c r="O73" s="24">
        <f t="shared" si="9"/>
        <v>10930374955130.625</v>
      </c>
      <c r="P73" s="24">
        <f t="shared" si="10"/>
        <v>7.3629551546888981E-6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4.9543083943452249E-2</v>
      </c>
      <c r="V73" s="24">
        <f t="shared" si="13"/>
        <v>1.2089478054694458</v>
      </c>
      <c r="W73" s="63">
        <f>B73+([1]User!D$6-25)*[1]User!C$6*[1]Calc!V$6</f>
        <v>0.4949593156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0.492479</v>
      </c>
      <c r="C74" s="64">
        <v>2.25255E-2</v>
      </c>
      <c r="D74" s="61">
        <f t="shared" si="18"/>
        <v>0.2659579116058835</v>
      </c>
      <c r="E74" s="49">
        <f t="shared" si="19"/>
        <v>-0.57518708593873158</v>
      </c>
      <c r="F74" s="49">
        <f t="shared" si="20"/>
        <v>-0.57518708593873158</v>
      </c>
      <c r="G74" s="49">
        <f t="shared" si="21"/>
        <v>0.26708905106612812</v>
      </c>
      <c r="H74" s="5" t="str">
        <f t="shared" ref="H74:H133" si="24">IF(K74="","",I74)</f>
        <v/>
      </c>
      <c r="I74" s="24">
        <f t="shared" si="22"/>
        <v>1.83227737233468E-2</v>
      </c>
      <c r="J74" s="24">
        <f t="shared" si="23"/>
        <v>9.0286441487151398E-3</v>
      </c>
      <c r="K74" s="5" t="str">
        <f t="shared" si="11"/>
        <v/>
      </c>
      <c r="L74" s="5" t="str">
        <f t="shared" si="12"/>
        <v/>
      </c>
      <c r="M74" s="24">
        <f t="shared" si="7"/>
        <v>-5883996359990747</v>
      </c>
      <c r="N74" s="24">
        <f t="shared" si="8"/>
        <v>0.26708905106612812</v>
      </c>
      <c r="O74" s="24">
        <f t="shared" si="9"/>
        <v>10037530924243.625</v>
      </c>
      <c r="P74" s="24">
        <f t="shared" si="10"/>
        <v>7.2246126794573997E-6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4.6818180148132736E-2</v>
      </c>
      <c r="V74" s="24">
        <f t="shared" si="13"/>
        <v>1.1159867816838909</v>
      </c>
      <c r="W74" s="63">
        <f>B74+([1]User!D$6-25)*[1]User!C$6*[1]Calc!V$6</f>
        <v>0.49275531560000002</v>
      </c>
      <c r="AH74" s="24"/>
    </row>
    <row r="75" spans="1:34">
      <c r="A75" s="64">
        <v>9.6690000000000005E-3</v>
      </c>
      <c r="B75" s="59">
        <v>0.49019000000000001</v>
      </c>
      <c r="C75" s="64">
        <v>2.10627E-2</v>
      </c>
      <c r="D75" s="61">
        <f t="shared" si="18"/>
        <v>0.24868667531381067</v>
      </c>
      <c r="E75" s="49">
        <f t="shared" si="19"/>
        <v>-0.60434748369955482</v>
      </c>
      <c r="F75" s="49">
        <f t="shared" si="20"/>
        <v>-0.60434748369955482</v>
      </c>
      <c r="G75" s="49">
        <f t="shared" si="21"/>
        <v>0.24976246145067285</v>
      </c>
      <c r="H75" s="5" t="str">
        <f t="shared" si="24"/>
        <v/>
      </c>
      <c r="I75" s="24">
        <f t="shared" si="22"/>
        <v>1.875593846373318E-2</v>
      </c>
      <c r="J75" s="24">
        <f t="shared" si="23"/>
        <v>9.1991560339275379E-3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-5596057724002260</v>
      </c>
      <c r="N75" s="24">
        <f t="shared" ref="N75:N131" si="26">IF($X$76,D75-1.602E-19*$P$6*M75/$B$6,D75)</f>
        <v>0.24976246145067285</v>
      </c>
      <c r="O75" s="24">
        <f t="shared" ref="O75:O133" si="27">(SQRT($X$21^2+296000000000000000000*EXP(38.921*W75))-$X$21)/2</f>
        <v>9186930541189</v>
      </c>
      <c r="P75" s="24">
        <f t="shared" ref="P75:P131" si="28">O75/(($B$6*D75)/(1.602E-19*$P$6)-M75)</f>
        <v>7.0711007450051495E-6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4.4165676702571155E-2</v>
      </c>
      <c r="V75" s="24">
        <f t="shared" si="13"/>
        <v>1.0306404640226454</v>
      </c>
      <c r="W75" s="63">
        <f>B75+([1]User!D$6-25)*[1]User!C$6*[1]Calc!V$6</f>
        <v>0.49046631560000004</v>
      </c>
      <c r="X75" s="9" t="s">
        <v>91</v>
      </c>
      <c r="AH75" s="24"/>
    </row>
    <row r="76" spans="1:34">
      <c r="A76" s="64">
        <v>9.8143999999999992E-3</v>
      </c>
      <c r="B76" s="59">
        <v>0.48790899999999998</v>
      </c>
      <c r="C76" s="64">
        <v>1.9693200000000001E-2</v>
      </c>
      <c r="D76" s="61">
        <f t="shared" si="18"/>
        <v>0.23251702935948079</v>
      </c>
      <c r="E76" s="49">
        <f t="shared" si="19"/>
        <v>-0.63354523423202036</v>
      </c>
      <c r="F76" s="49">
        <f t="shared" si="20"/>
        <v>-0.63354523423202036</v>
      </c>
      <c r="G76" s="49">
        <f t="shared" si="21"/>
        <v>0.23349894888597675</v>
      </c>
      <c r="H76" s="5" t="str">
        <f t="shared" si="24"/>
        <v/>
      </c>
      <c r="I76" s="24">
        <f t="shared" si="22"/>
        <v>1.9162526277850582E-2</v>
      </c>
      <c r="J76" s="24">
        <f t="shared" si="23"/>
        <v>9.3548639386457789E-3</v>
      </c>
      <c r="K76" s="5" t="str">
        <f t="shared" si="11"/>
        <v/>
      </c>
      <c r="L76" s="5" t="str">
        <f t="shared" si="12"/>
        <v/>
      </c>
      <c r="M76" s="24">
        <f t="shared" si="25"/>
        <v>-5107779476154636</v>
      </c>
      <c r="N76" s="24">
        <f t="shared" si="26"/>
        <v>0.23349894888597675</v>
      </c>
      <c r="O76" s="24">
        <f t="shared" si="27"/>
        <v>8410634986971.875</v>
      </c>
      <c r="P76" s="24">
        <f t="shared" si="28"/>
        <v>6.9244871448437459E-6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4.1689809760192868E-2</v>
      </c>
      <c r="V76" s="24">
        <f t="shared" si="13"/>
        <v>0.95031617235561916</v>
      </c>
      <c r="W76" s="63">
        <f>B76+([1]User!D$6-25)*[1]User!C$6*[1]Calc!V$6</f>
        <v>0.4881853156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0.48553400000000002</v>
      </c>
      <c r="C77" s="64">
        <v>1.84426E-2</v>
      </c>
      <c r="D77" s="61">
        <f t="shared" si="18"/>
        <v>0.21775123218497555</v>
      </c>
      <c r="E77" s="49">
        <f t="shared" si="19"/>
        <v>-0.66203937877898344</v>
      </c>
      <c r="F77" s="49">
        <f t="shared" si="20"/>
        <v>-0.66203937877898344</v>
      </c>
      <c r="G77" s="49">
        <f t="shared" si="21"/>
        <v>0.21868421937429666</v>
      </c>
      <c r="H77" s="5" t="str">
        <f t="shared" si="24"/>
        <v/>
      </c>
      <c r="I77" s="24">
        <f t="shared" si="22"/>
        <v>1.9532894515642586E-2</v>
      </c>
      <c r="J77" s="24">
        <f t="shared" si="23"/>
        <v>9.489281649225835E-3</v>
      </c>
      <c r="K77" s="5" t="str">
        <f t="shared" si="11"/>
        <v/>
      </c>
      <c r="L77" s="5" t="str">
        <f t="shared" si="12"/>
        <v/>
      </c>
      <c r="M77" s="24">
        <f t="shared" si="25"/>
        <v>-4853241725557180</v>
      </c>
      <c r="N77" s="24">
        <f t="shared" si="26"/>
        <v>0.21868421937429666</v>
      </c>
      <c r="O77" s="24">
        <f t="shared" si="27"/>
        <v>7671636777666.5</v>
      </c>
      <c r="P77" s="24">
        <f t="shared" si="28"/>
        <v>6.7439500589403286E-6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3.9276858566726677E-2</v>
      </c>
      <c r="V77" s="24">
        <f t="shared" si="13"/>
        <v>0.88247662635516166</v>
      </c>
      <c r="W77" s="63">
        <f>B77+([1]User!D$6-25)*[1]User!C$6*[1]Calc!V$6</f>
        <v>0.48581031560000004</v>
      </c>
      <c r="AH77" s="24"/>
    </row>
    <row r="78" spans="1:34">
      <c r="A78" s="64">
        <v>1.01052E-2</v>
      </c>
      <c r="B78" s="59">
        <v>0.483155</v>
      </c>
      <c r="C78" s="64">
        <v>1.7220200000000001E-2</v>
      </c>
      <c r="D78" s="61">
        <f t="shared" si="18"/>
        <v>0.20331839157557591</v>
      </c>
      <c r="E78" s="49">
        <f t="shared" si="19"/>
        <v>-0.69182333460092427</v>
      </c>
      <c r="F78" s="49">
        <f t="shared" si="20"/>
        <v>-0.69182333460092427</v>
      </c>
      <c r="G78" s="49">
        <f t="shared" si="21"/>
        <v>0.20417103161266653</v>
      </c>
      <c r="H78" s="5" t="str">
        <f t="shared" si="24"/>
        <v/>
      </c>
      <c r="I78" s="24">
        <f t="shared" si="22"/>
        <v>1.9895724209683337E-2</v>
      </c>
      <c r="J78" s="24">
        <f t="shared" si="23"/>
        <v>9.6182161295019861E-3</v>
      </c>
      <c r="K78" s="5" t="str">
        <f t="shared" si="11"/>
        <v/>
      </c>
      <c r="L78" s="5" t="str">
        <f t="shared" si="12"/>
        <v/>
      </c>
      <c r="M78" s="24">
        <f t="shared" si="25"/>
        <v>-4435289414745215.5</v>
      </c>
      <c r="N78" s="24">
        <f t="shared" si="26"/>
        <v>0.20417103161266653</v>
      </c>
      <c r="O78" s="24">
        <f t="shared" si="27"/>
        <v>6996199419951</v>
      </c>
      <c r="P78" s="24">
        <f t="shared" si="28"/>
        <v>6.5873663167010265E-6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3.7016500864554276E-2</v>
      </c>
      <c r="V78" s="24">
        <f t="shared" si="13"/>
        <v>0.81283123421457781</v>
      </c>
      <c r="W78" s="63">
        <f>B78+([1]User!D$6-25)*[1]User!C$6*[1]Calc!V$6</f>
        <v>0.48343131560000002</v>
      </c>
      <c r="AH78" s="24"/>
    </row>
    <row r="79" spans="1:34">
      <c r="A79" s="64">
        <v>1.02506E-2</v>
      </c>
      <c r="B79" s="59">
        <v>0.48073100000000002</v>
      </c>
      <c r="C79" s="64">
        <v>1.6096599999999999E-2</v>
      </c>
      <c r="D79" s="61">
        <f t="shared" si="18"/>
        <v>0.19005207964108517</v>
      </c>
      <c r="E79" s="49">
        <f t="shared" si="19"/>
        <v>-0.7211273737761833</v>
      </c>
      <c r="F79" s="49">
        <f t="shared" si="20"/>
        <v>-0.7211273737761833</v>
      </c>
      <c r="G79" s="49">
        <f t="shared" si="21"/>
        <v>0.19084326139694163</v>
      </c>
      <c r="H79" s="5" t="str">
        <f t="shared" si="24"/>
        <v/>
      </c>
      <c r="I79" s="24">
        <f t="shared" si="22"/>
        <v>2.0228918465076462E-2</v>
      </c>
      <c r="J79" s="24">
        <f t="shared" si="23"/>
        <v>9.7302577683777026E-3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-4115593819478043</v>
      </c>
      <c r="N79" s="24">
        <f t="shared" si="26"/>
        <v>0.19084326139694163</v>
      </c>
      <c r="O79" s="24">
        <f t="shared" si="27"/>
        <v>6368870988207</v>
      </c>
      <c r="P79" s="24">
        <f t="shared" si="28"/>
        <v>6.4154833123834597E-6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3.48629869585413E-2</v>
      </c>
      <c r="V79" s="24">
        <f t="shared" si="13"/>
        <v>0.75150903793730695</v>
      </c>
      <c r="W79" s="63">
        <f>B79+([1]User!D$6-25)*[1]User!C$6*[1]Calc!V$6</f>
        <v>0.48100731560000004</v>
      </c>
      <c r="AH79" s="24"/>
    </row>
    <row r="80" spans="1:34">
      <c r="A80" s="64">
        <v>1.0396000000000001E-2</v>
      </c>
      <c r="B80" s="59">
        <v>0.47834500000000002</v>
      </c>
      <c r="C80" s="64">
        <v>1.50381E-2</v>
      </c>
      <c r="D80" s="61">
        <f t="shared" si="18"/>
        <v>0.17755440147923182</v>
      </c>
      <c r="E80" s="49">
        <f t="shared" si="19"/>
        <v>-0.75066855729956994</v>
      </c>
      <c r="F80" s="49">
        <f t="shared" si="20"/>
        <v>-0.75066855729956994</v>
      </c>
      <c r="G80" s="49">
        <f t="shared" si="21"/>
        <v>0.17826462233253038</v>
      </c>
      <c r="H80" s="5" t="str">
        <f t="shared" si="24"/>
        <v/>
      </c>
      <c r="I80" s="24">
        <f t="shared" si="22"/>
        <v>2.0543384441686741E-2</v>
      </c>
      <c r="J80" s="24">
        <f t="shared" si="23"/>
        <v>9.8325016883566794E-3</v>
      </c>
      <c r="K80" s="5" t="str">
        <f t="shared" si="29"/>
        <v/>
      </c>
      <c r="L80" s="5" t="str">
        <f t="shared" si="12"/>
        <v/>
      </c>
      <c r="M80" s="24">
        <f t="shared" si="25"/>
        <v>-3694448883159330.5</v>
      </c>
      <c r="N80" s="24">
        <f t="shared" si="26"/>
        <v>0.17826462233253038</v>
      </c>
      <c r="O80" s="24">
        <f t="shared" si="27"/>
        <v>5806136357750.25</v>
      </c>
      <c r="P80" s="24">
        <f t="shared" si="28"/>
        <v>6.2613189246929171E-6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3.2880086011262626E-2</v>
      </c>
      <c r="V80" s="24">
        <f t="shared" si="13"/>
        <v>0.69224994128232076</v>
      </c>
      <c r="W80" s="63">
        <f>B80+([1]User!D$6-25)*[1]User!C$6*[1]Calc!V$6</f>
        <v>0.47862131560000004</v>
      </c>
      <c r="AH80" s="24"/>
    </row>
    <row r="81" spans="1:34">
      <c r="A81" s="64">
        <v>1.0541399999999999E-2</v>
      </c>
      <c r="B81" s="59">
        <v>0.47584900000000002</v>
      </c>
      <c r="C81" s="64">
        <v>1.40454E-2</v>
      </c>
      <c r="D81" s="61">
        <f t="shared" si="18"/>
        <v>0.16583362196929149</v>
      </c>
      <c r="E81" s="49">
        <f t="shared" si="19"/>
        <v>-0.78032741374106496</v>
      </c>
      <c r="F81" s="49">
        <f t="shared" si="20"/>
        <v>-0.78032741374106496</v>
      </c>
      <c r="G81" s="49">
        <f t="shared" si="21"/>
        <v>0.16650826315614445</v>
      </c>
      <c r="H81" s="5" t="str">
        <f t="shared" si="24"/>
        <v/>
      </c>
      <c r="I81" s="24">
        <f t="shared" si="22"/>
        <v>2.083729342109639E-2</v>
      </c>
      <c r="J81" s="24">
        <f t="shared" si="23"/>
        <v>9.9211629063693241E-3</v>
      </c>
      <c r="K81" s="5" t="str">
        <f t="shared" si="29"/>
        <v/>
      </c>
      <c r="L81" s="5" t="str">
        <f t="shared" si="12"/>
        <v/>
      </c>
      <c r="M81" s="24">
        <f t="shared" si="25"/>
        <v>-3509369469688743</v>
      </c>
      <c r="N81" s="24">
        <f t="shared" si="26"/>
        <v>0.16650826315614445</v>
      </c>
      <c r="O81" s="24">
        <f t="shared" si="27"/>
        <v>5270420112905</v>
      </c>
      <c r="P81" s="24">
        <f t="shared" si="28"/>
        <v>6.0848965889142339E-6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3.0940523021157254E-2</v>
      </c>
      <c r="V81" s="24">
        <f t="shared" si="13"/>
        <v>0.63965309197415732</v>
      </c>
      <c r="W81" s="63">
        <f>B81+([1]User!D$6-25)*[1]User!C$6*[1]Calc!V$6</f>
        <v>0.47612531560000004</v>
      </c>
      <c r="AH81" s="24"/>
    </row>
    <row r="82" spans="1:34">
      <c r="A82" s="64">
        <v>1.06868E-2</v>
      </c>
      <c r="B82" s="59">
        <v>0.47342499999999998</v>
      </c>
      <c r="C82" s="64">
        <v>1.31004E-2</v>
      </c>
      <c r="D82" s="61">
        <f t="shared" si="18"/>
        <v>0.15467603494713617</v>
      </c>
      <c r="E82" s="49">
        <f t="shared" si="19"/>
        <v>-0.81057696940638357</v>
      </c>
      <c r="F82" s="49">
        <f t="shared" si="20"/>
        <v>-0.81057696940638357</v>
      </c>
      <c r="G82" s="49">
        <f t="shared" si="21"/>
        <v>0.15527258761632029</v>
      </c>
      <c r="H82" s="5" t="str">
        <f t="shared" si="24"/>
        <v/>
      </c>
      <c r="I82" s="24">
        <f t="shared" si="22"/>
        <v>2.1118185309591996E-2</v>
      </c>
      <c r="J82" s="24">
        <f t="shared" si="23"/>
        <v>1.0003712164238322E-2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-3103166194257811</v>
      </c>
      <c r="N82" s="24">
        <f t="shared" si="26"/>
        <v>0.15527258761632029</v>
      </c>
      <c r="O82" s="24">
        <f t="shared" si="27"/>
        <v>4797367173240.625</v>
      </c>
      <c r="P82" s="24">
        <f t="shared" si="28"/>
        <v>5.9395278944062813E-6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2.9179282356319197E-2</v>
      </c>
      <c r="V82" s="24">
        <f t="shared" ref="V82:V145" si="31">((U82)-G82)*((U82)-G82)*U$22/U82</f>
        <v>0.58677133909383761</v>
      </c>
      <c r="W82" s="63">
        <f>B82+([1]User!D$6-25)*[1]User!C$6*[1]Calc!V$6</f>
        <v>0.47370131560000001</v>
      </c>
      <c r="AH82" s="24"/>
    </row>
    <row r="83" spans="1:34">
      <c r="A83" s="64">
        <v>1.08322E-2</v>
      </c>
      <c r="B83" s="59">
        <v>0.47086699999999998</v>
      </c>
      <c r="C83" s="64">
        <v>1.22434E-2</v>
      </c>
      <c r="D83" s="61">
        <f t="shared" si="18"/>
        <v>0.14455746131963657</v>
      </c>
      <c r="E83" s="49">
        <f t="shared" si="19"/>
        <v>-0.83995948734636583</v>
      </c>
      <c r="F83" s="49">
        <f t="shared" si="20"/>
        <v>-0.83995948734636583</v>
      </c>
      <c r="G83" s="49">
        <f t="shared" si="21"/>
        <v>0.14512766350186235</v>
      </c>
      <c r="H83" s="5" t="str">
        <f t="shared" si="24"/>
        <v/>
      </c>
      <c r="I83" s="24">
        <f t="shared" si="22"/>
        <v>2.1371808412453442E-2</v>
      </c>
      <c r="J83" s="24">
        <f t="shared" si="23"/>
        <v>1.0069184675811287E-2</v>
      </c>
      <c r="K83" s="5" t="str">
        <f t="shared" si="29"/>
        <v/>
      </c>
      <c r="L83" s="5" t="str">
        <f t="shared" si="30"/>
        <v/>
      </c>
      <c r="M83" s="24">
        <f t="shared" si="25"/>
        <v>-2966095413159527.5</v>
      </c>
      <c r="N83" s="24">
        <f t="shared" si="26"/>
        <v>0.14512766350186235</v>
      </c>
      <c r="O83" s="24">
        <f t="shared" si="27"/>
        <v>4344004248646.25</v>
      </c>
      <c r="P83" s="24">
        <f t="shared" si="28"/>
        <v>5.7541846716841721E-6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2.7441868033177354E-2</v>
      </c>
      <c r="V83" s="24">
        <f t="shared" si="31"/>
        <v>0.54349288629775938</v>
      </c>
      <c r="W83" s="63">
        <f>B83+([1]User!D$6-25)*[1]User!C$6*[1]Calc!V$6</f>
        <v>0.4711433156</v>
      </c>
      <c r="AH83" s="24"/>
    </row>
    <row r="84" spans="1:34">
      <c r="A84" s="64">
        <v>1.0977600000000001E-2</v>
      </c>
      <c r="B84" s="59">
        <v>0.46830100000000002</v>
      </c>
      <c r="C84" s="64">
        <v>1.14112E-2</v>
      </c>
      <c r="D84" s="61">
        <f t="shared" si="18"/>
        <v>0.13473170055790359</v>
      </c>
      <c r="E84" s="49">
        <f t="shared" si="19"/>
        <v>-0.87053020860066443</v>
      </c>
      <c r="F84" s="49">
        <f t="shared" si="20"/>
        <v>-0.87053020860066443</v>
      </c>
      <c r="G84" s="49">
        <f t="shared" si="21"/>
        <v>0.13524959244411908</v>
      </c>
      <c r="H84" s="5" t="str">
        <f t="shared" si="24"/>
        <v/>
      </c>
      <c r="I84" s="24">
        <f t="shared" si="22"/>
        <v>2.1618760188897024E-2</v>
      </c>
      <c r="J84" s="24">
        <f t="shared" si="23"/>
        <v>1.0130060615913518E-2</v>
      </c>
      <c r="K84" s="5" t="str">
        <f t="shared" si="29"/>
        <v/>
      </c>
      <c r="L84" s="5" t="str">
        <f t="shared" si="30"/>
        <v/>
      </c>
      <c r="M84" s="24">
        <f t="shared" si="25"/>
        <v>-2693986091424753.5</v>
      </c>
      <c r="N84" s="24">
        <f t="shared" si="26"/>
        <v>0.13524959244411908</v>
      </c>
      <c r="O84" s="24">
        <f t="shared" si="27"/>
        <v>3932156801471.75</v>
      </c>
      <c r="P84" s="24">
        <f t="shared" si="28"/>
        <v>5.5890580507830418E-6</v>
      </c>
      <c r="Q84" s="5" t="str">
        <f t="shared" si="15"/>
        <v/>
      </c>
      <c r="R84" s="5">
        <f t="shared" si="16"/>
        <v>0.46857731560000004</v>
      </c>
      <c r="S84" s="5" t="str">
        <f t="shared" si="17"/>
        <v/>
      </c>
      <c r="T84" s="5">
        <f t="shared" si="17"/>
        <v>-0.86886403490558395</v>
      </c>
      <c r="U84" s="24">
        <f t="shared" si="32"/>
        <v>2.5814881950633754E-2</v>
      </c>
      <c r="V84" s="24">
        <f t="shared" si="31"/>
        <v>0.49957360511469745</v>
      </c>
      <c r="W84" s="63">
        <f>B84+([1]User!D$6-25)*[1]User!C$6*[1]Calc!V$6</f>
        <v>0.46857731560000004</v>
      </c>
      <c r="AH84" s="24"/>
    </row>
    <row r="85" spans="1:34">
      <c r="A85" s="64">
        <v>1.1122999999999999E-2</v>
      </c>
      <c r="B85" s="59">
        <v>0.46571000000000001</v>
      </c>
      <c r="C85" s="64">
        <v>1.0637499999999999E-2</v>
      </c>
      <c r="D85" s="61">
        <f t="shared" si="18"/>
        <v>0.1255966475642088</v>
      </c>
      <c r="E85" s="49">
        <f t="shared" si="19"/>
        <v>-0.90102195266726193</v>
      </c>
      <c r="F85" s="49">
        <f t="shared" si="20"/>
        <v>-0.90102195266726193</v>
      </c>
      <c r="G85" s="49">
        <f t="shared" si="21"/>
        <v>0.12606964837608303</v>
      </c>
      <c r="H85" s="5" t="str">
        <f t="shared" si="24"/>
        <v/>
      </c>
      <c r="I85" s="24">
        <f t="shared" si="22"/>
        <v>2.1848258790597926E-2</v>
      </c>
      <c r="J85" s="24">
        <f t="shared" si="23"/>
        <v>1.0180989616106041E-2</v>
      </c>
      <c r="K85" s="5" t="str">
        <f t="shared" si="29"/>
        <v/>
      </c>
      <c r="L85" s="5" t="str">
        <f t="shared" si="30"/>
        <v/>
      </c>
      <c r="M85" s="24">
        <f t="shared" si="25"/>
        <v>-2460470307294167.5</v>
      </c>
      <c r="N85" s="24">
        <f t="shared" si="26"/>
        <v>0.12606964837608303</v>
      </c>
      <c r="O85" s="24">
        <f t="shared" si="27"/>
        <v>3555813886525</v>
      </c>
      <c r="P85" s="24">
        <f t="shared" si="28"/>
        <v>5.4221588649663225E-6</v>
      </c>
      <c r="Q85" s="5" t="str">
        <f t="shared" si="15"/>
        <v/>
      </c>
      <c r="R85" s="5">
        <f t="shared" si="16"/>
        <v>0.46598631560000003</v>
      </c>
      <c r="S85" s="5" t="str">
        <f t="shared" si="17"/>
        <v/>
      </c>
      <c r="T85" s="5">
        <f t="shared" si="17"/>
        <v>-0.89938945846580376</v>
      </c>
      <c r="U85" s="24">
        <f t="shared" si="32"/>
        <v>2.4281031835310732E-2</v>
      </c>
      <c r="V85" s="24">
        <f t="shared" si="31"/>
        <v>0.45950551288278668</v>
      </c>
      <c r="W85" s="63">
        <f>B85+([1]User!D$6-25)*[1]User!C$6*[1]Calc!V$6</f>
        <v>0.46598631560000003</v>
      </c>
      <c r="AH85" s="24"/>
    </row>
    <row r="86" spans="1:34">
      <c r="A86" s="64">
        <v>1.12684E-2</v>
      </c>
      <c r="B86" s="59">
        <v>0.46311099999999999</v>
      </c>
      <c r="C86" s="64">
        <v>9.9148199999999995E-3</v>
      </c>
      <c r="D86" s="61">
        <f t="shared" si="18"/>
        <v>0.11706398620000646</v>
      </c>
      <c r="E86" s="49">
        <f t="shared" si="19"/>
        <v>-0.93157669160752465</v>
      </c>
      <c r="F86" s="49">
        <f t="shared" si="20"/>
        <v>-0.93157669160752465</v>
      </c>
      <c r="G86" s="49">
        <f t="shared" si="21"/>
        <v>0.11749298719910432</v>
      </c>
      <c r="H86" s="5" t="str">
        <f t="shared" si="24"/>
        <v/>
      </c>
      <c r="I86" s="24">
        <f t="shared" si="22"/>
        <v>2.2062675320022394E-2</v>
      </c>
      <c r="J86" s="24">
        <f t="shared" si="23"/>
        <v>1.0223563891499549E-2</v>
      </c>
      <c r="K86" s="5" t="str">
        <f t="shared" si="29"/>
        <v/>
      </c>
      <c r="L86" s="5" t="str">
        <f t="shared" si="30"/>
        <v/>
      </c>
      <c r="M86" s="24">
        <f t="shared" si="25"/>
        <v>-2231590715240610.2</v>
      </c>
      <c r="N86" s="24">
        <f t="shared" si="26"/>
        <v>0.11749298719910432</v>
      </c>
      <c r="O86" s="24">
        <f t="shared" si="27"/>
        <v>3214417802191.75</v>
      </c>
      <c r="P86" s="24">
        <f t="shared" si="28"/>
        <v>5.2593749893019374E-6</v>
      </c>
      <c r="Q86" s="5" t="str">
        <f t="shared" ref="Q86:Q132" si="33">IF(G86&gt;0.85,IF(G86&lt;1.15,W86,""),"")</f>
        <v/>
      </c>
      <c r="R86" s="5">
        <f t="shared" si="16"/>
        <v>0.46338731560000002</v>
      </c>
      <c r="S86" s="5" t="str">
        <f t="shared" si="17"/>
        <v/>
      </c>
      <c r="T86" s="5">
        <f t="shared" si="17"/>
        <v>-0.92998805434221776</v>
      </c>
      <c r="U86" s="24">
        <f t="shared" si="32"/>
        <v>2.2844307675713629E-2</v>
      </c>
      <c r="V86" s="24">
        <f t="shared" si="31"/>
        <v>0.42228976838201532</v>
      </c>
      <c r="W86" s="63">
        <f>B86+([1]User!D$6-25)*[1]User!C$6*[1]Calc!V$6</f>
        <v>0.46338731560000002</v>
      </c>
      <c r="AH86" s="24"/>
    </row>
    <row r="87" spans="1:34">
      <c r="A87" s="64">
        <v>1.14138E-2</v>
      </c>
      <c r="B87" s="59">
        <v>0.46052500000000002</v>
      </c>
      <c r="C87" s="64">
        <v>9.2378100000000008E-3</v>
      </c>
      <c r="D87" s="61">
        <f t="shared" si="18"/>
        <v>0.10907054917368966</v>
      </c>
      <c r="E87" s="49">
        <f t="shared" si="19"/>
        <v>-0.96229250017240653</v>
      </c>
      <c r="F87" s="49">
        <f t="shared" si="20"/>
        <v>-0.96229250017240653</v>
      </c>
      <c r="G87" s="49">
        <f t="shared" si="21"/>
        <v>0.10945668401626438</v>
      </c>
      <c r="H87" s="5" t="str">
        <f t="shared" si="24"/>
        <v/>
      </c>
      <c r="I87" s="24">
        <f t="shared" si="22"/>
        <v>2.226358289959339E-2</v>
      </c>
      <c r="J87" s="24">
        <f t="shared" si="23"/>
        <v>1.0259088290102298E-2</v>
      </c>
      <c r="K87" s="5" t="str">
        <f t="shared" si="29"/>
        <v/>
      </c>
      <c r="L87" s="5" t="str">
        <f t="shared" si="30"/>
        <v/>
      </c>
      <c r="M87" s="24">
        <f t="shared" si="25"/>
        <v>-2008608211478977.3</v>
      </c>
      <c r="N87" s="24">
        <f t="shared" si="26"/>
        <v>0.10945668401626438</v>
      </c>
      <c r="O87" s="24">
        <f t="shared" si="27"/>
        <v>2907206683223.25</v>
      </c>
      <c r="P87" s="24">
        <f t="shared" si="28"/>
        <v>5.1059596570620778E-6</v>
      </c>
      <c r="Q87" s="5" t="str">
        <f t="shared" si="33"/>
        <v/>
      </c>
      <c r="R87" s="5">
        <f t="shared" ref="R87:R132" si="34">IF(G87&gt;0.06,IF(G87&lt;0.14,W87,""),"")</f>
        <v>0.46080131560000004</v>
      </c>
      <c r="S87" s="5" t="str">
        <f t="shared" ref="S87:T131" si="35">IF(Q87="","",LOG10($G87))</f>
        <v/>
      </c>
      <c r="T87" s="5">
        <f t="shared" si="35"/>
        <v>-0.96075771291973622</v>
      </c>
      <c r="U87" s="24">
        <f t="shared" si="32"/>
        <v>2.1508552711706506E-2</v>
      </c>
      <c r="V87" s="24">
        <f t="shared" si="31"/>
        <v>0.38725896933087794</v>
      </c>
      <c r="W87" s="63">
        <f>B87+([1]User!D$6-25)*[1]User!C$6*[1]Calc!V$6</f>
        <v>0.46080131560000004</v>
      </c>
      <c r="AH87" s="24"/>
    </row>
    <row r="88" spans="1:34">
      <c r="A88" s="64">
        <v>1.15592E-2</v>
      </c>
      <c r="B88" s="59">
        <v>0.457922</v>
      </c>
      <c r="C88" s="64">
        <v>8.6151999999999999E-3</v>
      </c>
      <c r="D88" s="61">
        <f t="shared" si="18"/>
        <v>0.10171941133679641</v>
      </c>
      <c r="E88" s="49">
        <f t="shared" si="19"/>
        <v>-0.99259616180659971</v>
      </c>
      <c r="F88" s="49">
        <f t="shared" si="20"/>
        <v>-0.99259616180659971</v>
      </c>
      <c r="G88" s="49">
        <f t="shared" si="21"/>
        <v>0.10207076179588494</v>
      </c>
      <c r="H88" s="5" t="str">
        <f t="shared" si="24"/>
        <v/>
      </c>
      <c r="I88" s="24">
        <f t="shared" si="22"/>
        <v>2.2448230955102878E-2</v>
      </c>
      <c r="J88" s="24">
        <f t="shared" si="23"/>
        <v>1.0285741611827919E-2</v>
      </c>
      <c r="K88" s="5" t="str">
        <f t="shared" si="29"/>
        <v/>
      </c>
      <c r="L88" s="5" t="str">
        <f t="shared" si="30"/>
        <v/>
      </c>
      <c r="M88" s="24">
        <f t="shared" si="25"/>
        <v>-1827665725595758.2</v>
      </c>
      <c r="N88" s="24">
        <f t="shared" si="26"/>
        <v>0.10207076179588494</v>
      </c>
      <c r="O88" s="24">
        <f t="shared" si="27"/>
        <v>2627571274189.5</v>
      </c>
      <c r="P88" s="24">
        <f t="shared" si="28"/>
        <v>4.948765864609761E-6</v>
      </c>
      <c r="Q88" s="5" t="str">
        <f t="shared" si="33"/>
        <v/>
      </c>
      <c r="R88" s="5">
        <f t="shared" si="34"/>
        <v>0.45819831560000002</v>
      </c>
      <c r="S88" s="5" t="str">
        <f t="shared" si="35"/>
        <v/>
      </c>
      <c r="T88" s="5">
        <f t="shared" si="35"/>
        <v>-0.99109864389943803</v>
      </c>
      <c r="U88" s="24">
        <f t="shared" si="32"/>
        <v>2.0251562224272962E-2</v>
      </c>
      <c r="V88" s="24">
        <f t="shared" si="31"/>
        <v>0.35596833193202077</v>
      </c>
      <c r="W88" s="63">
        <f>B88+([1]User!D$6-25)*[1]User!C$6*[1]Calc!V$6</f>
        <v>0.45819831560000002</v>
      </c>
      <c r="AH88" s="24"/>
    </row>
    <row r="89" spans="1:34">
      <c r="A89" s="64">
        <v>1.1704600000000001E-2</v>
      </c>
      <c r="B89" s="59">
        <v>0.45526800000000001</v>
      </c>
      <c r="C89" s="64">
        <v>8.0248300000000002E-3</v>
      </c>
      <c r="D89" s="61">
        <f t="shared" si="18"/>
        <v>9.474893022539975E-2</v>
      </c>
      <c r="E89" s="49">
        <f t="shared" si="19"/>
        <v>-1.0234256847881598</v>
      </c>
      <c r="F89" s="49">
        <f t="shared" si="20"/>
        <v>-1.0234256847881598</v>
      </c>
      <c r="G89" s="49">
        <f t="shared" si="21"/>
        <v>9.5072113502517874E-2</v>
      </c>
      <c r="H89" s="5" t="str">
        <f t="shared" si="24"/>
        <v/>
      </c>
      <c r="I89" s="24">
        <f t="shared" si="22"/>
        <v>2.2623197162437055E-2</v>
      </c>
      <c r="J89" s="24">
        <f t="shared" si="23"/>
        <v>1.030586886804625E-2</v>
      </c>
      <c r="K89" s="5" t="str">
        <f t="shared" si="29"/>
        <v/>
      </c>
      <c r="L89" s="5" t="str">
        <f t="shared" si="30"/>
        <v/>
      </c>
      <c r="M89" s="24">
        <f t="shared" si="25"/>
        <v>-1681144803985258.7</v>
      </c>
      <c r="N89" s="24">
        <f t="shared" si="26"/>
        <v>9.5072113502517874E-2</v>
      </c>
      <c r="O89" s="24">
        <f t="shared" si="27"/>
        <v>2370090380197.375</v>
      </c>
      <c r="P89" s="24">
        <f t="shared" si="28"/>
        <v>4.7924271156239374E-6</v>
      </c>
      <c r="Q89" s="5" t="str">
        <f t="shared" si="33"/>
        <v/>
      </c>
      <c r="R89" s="5">
        <f t="shared" si="34"/>
        <v>0.45554431560000003</v>
      </c>
      <c r="S89" s="5" t="str">
        <f t="shared" si="35"/>
        <v/>
      </c>
      <c r="T89" s="5">
        <f t="shared" si="35"/>
        <v>-1.021946851390569</v>
      </c>
      <c r="U89" s="24">
        <f t="shared" si="32"/>
        <v>1.9053753432070324E-2</v>
      </c>
      <c r="V89" s="24">
        <f t="shared" si="31"/>
        <v>0.32659978395490313</v>
      </c>
      <c r="W89" s="63">
        <f>B89+([1]User!D$6-25)*[1]User!C$6*[1]Calc!V$6</f>
        <v>0.45554431560000003</v>
      </c>
      <c r="AH89" s="24"/>
    </row>
    <row r="90" spans="1:34">
      <c r="A90" s="64">
        <v>1.1849999999999999E-2</v>
      </c>
      <c r="B90" s="59">
        <v>0.45260499999999998</v>
      </c>
      <c r="C90" s="64">
        <v>7.4834899999999998E-3</v>
      </c>
      <c r="D90" s="61">
        <f t="shared" si="18"/>
        <v>8.8357344872411842E-2</v>
      </c>
      <c r="E90" s="49">
        <f t="shared" si="19"/>
        <v>-1.0537573431014795</v>
      </c>
      <c r="F90" s="49">
        <f t="shared" si="20"/>
        <v>-1.0537573431014795</v>
      </c>
      <c r="G90" s="49">
        <f t="shared" si="21"/>
        <v>8.8649783745184632E-2</v>
      </c>
      <c r="H90" s="5" t="str">
        <f t="shared" si="24"/>
        <v/>
      </c>
      <c r="I90" s="24">
        <f t="shared" si="22"/>
        <v>2.2783755406370385E-2</v>
      </c>
      <c r="J90" s="24">
        <f t="shared" si="23"/>
        <v>1.0318337122745632E-2</v>
      </c>
      <c r="K90" s="5" t="str">
        <f t="shared" si="29"/>
        <v/>
      </c>
      <c r="L90" s="5" t="str">
        <f t="shared" si="30"/>
        <v/>
      </c>
      <c r="M90" s="24">
        <f t="shared" si="25"/>
        <v>-1521217607016202.7</v>
      </c>
      <c r="N90" s="24">
        <f t="shared" si="26"/>
        <v>8.8649783745184632E-2</v>
      </c>
      <c r="O90" s="24">
        <f t="shared" si="27"/>
        <v>2137058490147.375</v>
      </c>
      <c r="P90" s="24">
        <f t="shared" si="28"/>
        <v>4.6342823049271911E-6</v>
      </c>
      <c r="Q90" s="5" t="str">
        <f t="shared" si="33"/>
        <v/>
      </c>
      <c r="R90" s="5">
        <f t="shared" si="34"/>
        <v>0.4528813156</v>
      </c>
      <c r="S90" s="5" t="str">
        <f t="shared" si="35"/>
        <v/>
      </c>
      <c r="T90" s="5">
        <f t="shared" si="35"/>
        <v>-1.0523223194921389</v>
      </c>
      <c r="U90" s="24">
        <f t="shared" si="32"/>
        <v>1.7930701274076137E-2</v>
      </c>
      <c r="V90" s="24">
        <f t="shared" si="31"/>
        <v>0.30035536974823962</v>
      </c>
      <c r="W90" s="63">
        <f>B90+([1]User!D$6-25)*[1]User!C$6*[1]Calc!V$6</f>
        <v>0.4528813156</v>
      </c>
      <c r="AH90" s="24"/>
    </row>
    <row r="91" spans="1:34">
      <c r="A91" s="64">
        <v>1.19954E-2</v>
      </c>
      <c r="B91" s="59">
        <v>0.44995099999999999</v>
      </c>
      <c r="C91" s="64">
        <v>6.9804300000000001E-3</v>
      </c>
      <c r="D91" s="61">
        <f t="shared" si="18"/>
        <v>8.2417730346099186E-2</v>
      </c>
      <c r="E91" s="49">
        <f t="shared" si="19"/>
        <v>-1.0839793494296921</v>
      </c>
      <c r="F91" s="49">
        <f t="shared" si="20"/>
        <v>-1.0839793494296921</v>
      </c>
      <c r="G91" s="49">
        <f t="shared" si="21"/>
        <v>8.2680648111982502E-2</v>
      </c>
      <c r="H91" s="5" t="str">
        <f t="shared" si="24"/>
        <v/>
      </c>
      <c r="I91" s="24">
        <f t="shared" si="22"/>
        <v>2.2932983797200438E-2</v>
      </c>
      <c r="J91" s="24">
        <f t="shared" si="23"/>
        <v>1.0325055733711848E-2</v>
      </c>
      <c r="K91" s="5" t="str">
        <f t="shared" si="29"/>
        <v/>
      </c>
      <c r="L91" s="5" t="str">
        <f t="shared" si="30"/>
        <v/>
      </c>
      <c r="M91" s="24">
        <f t="shared" si="25"/>
        <v>-1367653796729692.5</v>
      </c>
      <c r="N91" s="24">
        <f t="shared" si="26"/>
        <v>8.2680648111982502E-2</v>
      </c>
      <c r="O91" s="24">
        <f t="shared" si="27"/>
        <v>1927584876165.625</v>
      </c>
      <c r="P91" s="24">
        <f t="shared" si="28"/>
        <v>4.4818095292648835E-6</v>
      </c>
      <c r="Q91" s="5" t="str">
        <f t="shared" si="33"/>
        <v/>
      </c>
      <c r="R91" s="5">
        <f t="shared" si="34"/>
        <v>0.45022731560000001</v>
      </c>
      <c r="S91" s="5" t="str">
        <f t="shared" si="35"/>
        <v/>
      </c>
      <c r="T91" s="5">
        <f t="shared" si="35"/>
        <v>-1.0825961277105154</v>
      </c>
      <c r="U91" s="24">
        <f t="shared" si="32"/>
        <v>1.6884249573460401E-2</v>
      </c>
      <c r="V91" s="24">
        <f t="shared" si="31"/>
        <v>0.27610986471536647</v>
      </c>
      <c r="W91" s="63">
        <f>B91+([1]User!D$6-25)*[1]User!C$6*[1]Calc!V$6</f>
        <v>0.45022731560000001</v>
      </c>
      <c r="AH91" s="24"/>
    </row>
    <row r="92" spans="1:34">
      <c r="A92" s="64">
        <v>1.21408E-2</v>
      </c>
      <c r="B92" s="59">
        <v>0.44725799999999999</v>
      </c>
      <c r="C92" s="64">
        <v>6.50155E-3</v>
      </c>
      <c r="D92" s="61">
        <f t="shared" si="18"/>
        <v>7.6763608363908983E-2</v>
      </c>
      <c r="E92" s="49">
        <f t="shared" si="19"/>
        <v>-1.1148446189326282</v>
      </c>
      <c r="F92" s="49">
        <f t="shared" si="20"/>
        <v>-1.1148446189326282</v>
      </c>
      <c r="G92" s="49">
        <f t="shared" si="21"/>
        <v>7.7003901487713591E-2</v>
      </c>
      <c r="H92" s="5" t="str">
        <f t="shared" si="24"/>
        <v/>
      </c>
      <c r="I92" s="24">
        <f t="shared" si="22"/>
        <v>2.3074902462807162E-2</v>
      </c>
      <c r="J92" s="24">
        <f t="shared" si="23"/>
        <v>1.0326810681229159E-2</v>
      </c>
      <c r="K92" s="5" t="str">
        <f t="shared" si="29"/>
        <v/>
      </c>
      <c r="L92" s="5" t="str">
        <f t="shared" si="30"/>
        <v/>
      </c>
      <c r="M92" s="24">
        <f t="shared" si="25"/>
        <v>-1249964231193369.2</v>
      </c>
      <c r="N92" s="24">
        <f t="shared" si="26"/>
        <v>7.7003901487713591E-2</v>
      </c>
      <c r="O92" s="24">
        <f t="shared" si="27"/>
        <v>1735986861836.25</v>
      </c>
      <c r="P92" s="24">
        <f t="shared" si="28"/>
        <v>4.333885788535644E-6</v>
      </c>
      <c r="Q92" s="5" t="str">
        <f t="shared" si="33"/>
        <v/>
      </c>
      <c r="R92" s="5">
        <f t="shared" si="34"/>
        <v>0.44753431560000001</v>
      </c>
      <c r="S92" s="5" t="str">
        <f t="shared" si="35"/>
        <v/>
      </c>
      <c r="T92" s="5">
        <f t="shared" si="35"/>
        <v>-1.113487270260501</v>
      </c>
      <c r="U92" s="24">
        <f t="shared" si="32"/>
        <v>1.5891297051260453E-2</v>
      </c>
      <c r="V92" s="24">
        <f t="shared" si="31"/>
        <v>0.25308224610836388</v>
      </c>
      <c r="W92" s="63">
        <f>B92+([1]User!D$6-25)*[1]User!C$6*[1]Calc!V$6</f>
        <v>0.44753431560000001</v>
      </c>
      <c r="AH92" s="24"/>
    </row>
    <row r="93" spans="1:34">
      <c r="A93" s="64">
        <v>1.2286200000000001E-2</v>
      </c>
      <c r="B93" s="59">
        <v>0.44460300000000003</v>
      </c>
      <c r="C93" s="64">
        <v>6.0670000000000003E-3</v>
      </c>
      <c r="D93" s="61">
        <f t="shared" si="18"/>
        <v>7.1632889379276601E-2</v>
      </c>
      <c r="E93" s="49">
        <f t="shared" si="19"/>
        <v>-1.1448875308158579</v>
      </c>
      <c r="F93" s="49">
        <f t="shared" si="20"/>
        <v>-1.1448875308158579</v>
      </c>
      <c r="G93" s="49">
        <f t="shared" si="21"/>
        <v>7.1846580266900315E-2</v>
      </c>
      <c r="H93" s="5" t="str">
        <f t="shared" si="24"/>
        <v/>
      </c>
      <c r="I93" s="24">
        <f t="shared" si="22"/>
        <v>2.3203835493327492E-2</v>
      </c>
      <c r="J93" s="24">
        <f t="shared" si="23"/>
        <v>1.0322906453566524E-2</v>
      </c>
      <c r="K93" s="5" t="str">
        <f t="shared" si="29"/>
        <v/>
      </c>
      <c r="L93" s="5" t="str">
        <f t="shared" si="30"/>
        <v/>
      </c>
      <c r="M93" s="24">
        <f t="shared" si="25"/>
        <v>-1111583893173719.2</v>
      </c>
      <c r="N93" s="24">
        <f t="shared" si="26"/>
        <v>7.1846580266900315E-2</v>
      </c>
      <c r="O93" s="24">
        <f t="shared" si="27"/>
        <v>1565725995761.125</v>
      </c>
      <c r="P93" s="24">
        <f t="shared" si="28"/>
        <v>4.1894153390037828E-6</v>
      </c>
      <c r="Q93" s="5" t="str">
        <f t="shared" si="33"/>
        <v/>
      </c>
      <c r="R93" s="5">
        <f t="shared" si="34"/>
        <v>0.44487931560000005</v>
      </c>
      <c r="S93" s="5" t="str">
        <f t="shared" si="35"/>
        <v/>
      </c>
      <c r="T93" s="5">
        <f t="shared" si="35"/>
        <v>-1.1435938984630831</v>
      </c>
      <c r="U93" s="24">
        <f t="shared" si="32"/>
        <v>1.4975368755458046E-2</v>
      </c>
      <c r="V93" s="24">
        <f t="shared" si="31"/>
        <v>0.23257705974596801</v>
      </c>
      <c r="W93" s="63">
        <f>B93+([1]User!D$6-25)*[1]User!C$6*[1]Calc!V$6</f>
        <v>0.44487931560000005</v>
      </c>
      <c r="AH93" s="24"/>
    </row>
    <row r="94" spans="1:34">
      <c r="A94" s="64">
        <v>1.2431599999999999E-2</v>
      </c>
      <c r="B94" s="59">
        <v>0.44188699999999997</v>
      </c>
      <c r="C94" s="64">
        <v>5.65126E-3</v>
      </c>
      <c r="D94" s="61">
        <f t="shared" si="18"/>
        <v>6.6724259507751876E-2</v>
      </c>
      <c r="E94" s="49">
        <f t="shared" si="19"/>
        <v>-1.1757162372254562</v>
      </c>
      <c r="F94" s="49">
        <f t="shared" si="20"/>
        <v>-1.1757162372254562</v>
      </c>
      <c r="G94" s="49">
        <f t="shared" si="21"/>
        <v>6.6920970785250888E-2</v>
      </c>
      <c r="H94" s="5" t="str">
        <f t="shared" si="24"/>
        <v/>
      </c>
      <c r="I94" s="24">
        <f t="shared" si="22"/>
        <v>2.3326975730368731E-2</v>
      </c>
      <c r="J94" s="24">
        <f t="shared" si="23"/>
        <v>1.0314332931860569E-2</v>
      </c>
      <c r="K94" s="5" t="str">
        <f t="shared" si="29"/>
        <v/>
      </c>
      <c r="L94" s="5" t="str">
        <f t="shared" si="30"/>
        <v/>
      </c>
      <c r="M94" s="24">
        <f t="shared" si="25"/>
        <v>-1023258830103047.2</v>
      </c>
      <c r="N94" s="24">
        <f t="shared" si="26"/>
        <v>6.6920970785250888E-2</v>
      </c>
      <c r="O94" s="24">
        <f t="shared" si="27"/>
        <v>1408803101402.375</v>
      </c>
      <c r="P94" s="24">
        <f t="shared" si="28"/>
        <v>4.0469871407376834E-6</v>
      </c>
      <c r="Q94" s="5" t="str">
        <f t="shared" si="33"/>
        <v/>
      </c>
      <c r="R94" s="5">
        <f t="shared" si="34"/>
        <v>0.4421633156</v>
      </c>
      <c r="S94" s="5" t="str">
        <f t="shared" si="35"/>
        <v/>
      </c>
      <c r="T94" s="5">
        <f t="shared" si="35"/>
        <v>-1.1744377675957824</v>
      </c>
      <c r="U94" s="24">
        <f t="shared" si="32"/>
        <v>1.4098465070943421E-2</v>
      </c>
      <c r="V94" s="24">
        <f t="shared" si="31"/>
        <v>0.21312068628258776</v>
      </c>
      <c r="W94" s="63">
        <f>B94+([1]User!D$6-25)*[1]User!C$6*[1]Calc!V$6</f>
        <v>0.4421633156</v>
      </c>
      <c r="AH94" s="24"/>
    </row>
    <row r="95" spans="1:34">
      <c r="A95" s="64">
        <v>1.2577E-2</v>
      </c>
      <c r="B95" s="59">
        <v>0.43911299999999998</v>
      </c>
      <c r="C95" s="64">
        <v>5.2583500000000002E-3</v>
      </c>
      <c r="D95" s="61">
        <f t="shared" si="18"/>
        <v>6.2085182770317972E-2</v>
      </c>
      <c r="E95" s="49">
        <f t="shared" si="19"/>
        <v>-1.2070120360379017</v>
      </c>
      <c r="F95" s="49">
        <f t="shared" si="20"/>
        <v>-1.2070120360379017</v>
      </c>
      <c r="G95" s="49">
        <f t="shared" si="21"/>
        <v>6.2265566127052245E-2</v>
      </c>
      <c r="H95" s="5" t="str">
        <f t="shared" si="24"/>
        <v/>
      </c>
      <c r="I95" s="24">
        <f t="shared" si="22"/>
        <v>2.3443360846823694E-2</v>
      </c>
      <c r="J95" s="24">
        <f t="shared" si="23"/>
        <v>1.03007622778497E-2</v>
      </c>
      <c r="K95" s="5" t="str">
        <f t="shared" si="29"/>
        <v/>
      </c>
      <c r="L95" s="5" t="str">
        <f t="shared" si="30"/>
        <v/>
      </c>
      <c r="M95" s="24">
        <f t="shared" si="25"/>
        <v>-938323744976463.87</v>
      </c>
      <c r="N95" s="24">
        <f t="shared" si="26"/>
        <v>6.2265566127052245E-2</v>
      </c>
      <c r="O95" s="24">
        <f t="shared" si="27"/>
        <v>1264738927498.375</v>
      </c>
      <c r="P95" s="24">
        <f t="shared" si="28"/>
        <v>3.9047811903962514E-6</v>
      </c>
      <c r="Q95" s="5" t="str">
        <f t="shared" si="33"/>
        <v/>
      </c>
      <c r="R95" s="5">
        <f t="shared" si="34"/>
        <v>0.4393893156</v>
      </c>
      <c r="S95" s="5" t="str">
        <f t="shared" si="35"/>
        <v/>
      </c>
      <c r="T95" s="5">
        <f t="shared" si="35"/>
        <v>-1.205752058882958</v>
      </c>
      <c r="U95" s="24">
        <f t="shared" si="32"/>
        <v>1.3261019061808073E-2</v>
      </c>
      <c r="V95" s="24">
        <f t="shared" si="31"/>
        <v>0.19500928986659219</v>
      </c>
      <c r="W95" s="63">
        <f>B95+([1]User!D$6-25)*[1]User!C$6*[1]Calc!V$6</f>
        <v>0.4393893156</v>
      </c>
      <c r="AH95" s="24"/>
    </row>
    <row r="96" spans="1:34">
      <c r="A96" s="64">
        <v>1.27224E-2</v>
      </c>
      <c r="B96" s="59">
        <v>0.40471600000000002</v>
      </c>
      <c r="C96" s="64">
        <v>2.5865699999999998E-3</v>
      </c>
      <c r="D96" s="61">
        <f t="shared" si="18"/>
        <v>3.0539555411530486E-2</v>
      </c>
      <c r="E96" s="49">
        <f t="shared" si="19"/>
        <v>-1.5151372896019437</v>
      </c>
      <c r="F96" s="49">
        <f t="shared" si="20"/>
        <v>-1.5151372896019437</v>
      </c>
      <c r="G96" s="49">
        <f t="shared" si="21"/>
        <v>3.1126652584023331E-2</v>
      </c>
      <c r="H96" s="5" t="str">
        <f t="shared" si="24"/>
        <v/>
      </c>
      <c r="I96" s="24">
        <f t="shared" si="22"/>
        <v>2.4221833685399419E-2</v>
      </c>
      <c r="J96" s="24">
        <f t="shared" si="23"/>
        <v>9.8096565123279942E-3</v>
      </c>
      <c r="K96" s="5" t="str">
        <f t="shared" si="29"/>
        <v/>
      </c>
      <c r="L96" s="5">
        <f t="shared" si="30"/>
        <v>0.40499231560000004</v>
      </c>
      <c r="M96" s="24">
        <f t="shared" si="25"/>
        <v>-3053980298027699</v>
      </c>
      <c r="N96" s="24">
        <f t="shared" si="26"/>
        <v>3.1126652584023331E-2</v>
      </c>
      <c r="O96" s="24">
        <f t="shared" si="27"/>
        <v>331773321840.875</v>
      </c>
      <c r="P96" s="24">
        <f t="shared" si="28"/>
        <v>2.0490511537828136E-6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6.3834621345405431E-3</v>
      </c>
      <c r="V96" s="24">
        <f t="shared" si="31"/>
        <v>0.1032796007583901</v>
      </c>
      <c r="W96" s="63">
        <f>B96+([1]User!D$6-25)*[1]User!C$6*[1]Calc!V$6</f>
        <v>0.40499231560000004</v>
      </c>
      <c r="AH96" s="24"/>
    </row>
    <row r="97" spans="1:34">
      <c r="A97" s="64">
        <v>1.28678E-2</v>
      </c>
      <c r="B97" s="59">
        <v>0.34328500000000001</v>
      </c>
      <c r="C97" s="64">
        <v>4.8165600000000001E-4</v>
      </c>
      <c r="D97" s="61">
        <f t="shared" si="18"/>
        <v>5.686898132003437E-3</v>
      </c>
      <c r="E97" s="49">
        <f t="shared" si="19"/>
        <v>-2.2451245510875588</v>
      </c>
      <c r="F97" s="49">
        <f t="shared" si="20"/>
        <v>-2.2451245510875588</v>
      </c>
      <c r="G97" s="49">
        <f t="shared" si="21"/>
        <v>5.7829189687210415E-3</v>
      </c>
      <c r="H97" s="5" t="str">
        <f t="shared" si="24"/>
        <v/>
      </c>
      <c r="I97" s="24">
        <f t="shared" si="22"/>
        <v>2.4855427025781977E-2</v>
      </c>
      <c r="J97" s="24">
        <f t="shared" si="23"/>
        <v>8.5393632087774514E-3</v>
      </c>
      <c r="K97" s="5" t="str">
        <f t="shared" si="29"/>
        <v/>
      </c>
      <c r="L97" s="5" t="str">
        <f t="shared" si="30"/>
        <v/>
      </c>
      <c r="M97" s="24">
        <f t="shared" si="25"/>
        <v>-499484169359156.31</v>
      </c>
      <c r="N97" s="24">
        <f t="shared" si="26"/>
        <v>5.7829189687210415E-3</v>
      </c>
      <c r="O97" s="24">
        <f t="shared" si="27"/>
        <v>30377093795.25</v>
      </c>
      <c r="P97" s="24">
        <f t="shared" si="28"/>
        <v>1.0098174542622675E-6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1.8961073894091188E-3</v>
      </c>
      <c r="V97" s="24">
        <f t="shared" si="31"/>
        <v>8.5799248936557458E-3</v>
      </c>
      <c r="W97" s="63">
        <f>B97+([1]User!D$6-25)*[1]User!C$6*[1]Calc!V$6</f>
        <v>0.34356131560000003</v>
      </c>
      <c r="AH97" s="24"/>
    </row>
    <row r="98" spans="1:34">
      <c r="A98" s="64">
        <v>1.3013200000000001E-2</v>
      </c>
      <c r="B98" s="59">
        <v>0.30954900000000002</v>
      </c>
      <c r="C98" s="64">
        <v>1.6733000000000001E-4</v>
      </c>
      <c r="D98" s="61">
        <f t="shared" si="18"/>
        <v>1.9756603559970914E-3</v>
      </c>
      <c r="E98" s="49">
        <f t="shared" si="19"/>
        <v>-2.7042877147052189</v>
      </c>
      <c r="F98" s="49">
        <f t="shared" si="20"/>
        <v>-2.7042877147052189</v>
      </c>
      <c r="G98" s="49">
        <f t="shared" si="21"/>
        <v>1.9898456486233062E-3</v>
      </c>
      <c r="H98" s="5" t="str">
        <f t="shared" si="24"/>
        <v/>
      </c>
      <c r="I98" s="24">
        <f t="shared" si="22"/>
        <v>2.4950253858784417E-2</v>
      </c>
      <c r="J98" s="24">
        <f t="shared" si="23"/>
        <v>7.7302202760980007E-3</v>
      </c>
      <c r="K98" s="5" t="str">
        <f t="shared" si="29"/>
        <v/>
      </c>
      <c r="L98" s="5" t="str">
        <f t="shared" si="30"/>
        <v/>
      </c>
      <c r="M98" s="24">
        <f t="shared" si="25"/>
        <v>-73789495558753.016</v>
      </c>
      <c r="N98" s="24">
        <f t="shared" si="26"/>
        <v>1.9898456486233062E-3</v>
      </c>
      <c r="O98" s="24">
        <f t="shared" si="27"/>
        <v>8171595535.25</v>
      </c>
      <c r="P98" s="24">
        <f t="shared" si="28"/>
        <v>7.8946200012212355E-7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1.0104434699102439E-3</v>
      </c>
      <c r="V98" s="24">
        <f t="shared" si="31"/>
        <v>1.0222792629025412E-3</v>
      </c>
      <c r="W98" s="63">
        <f>B98+([1]User!D$6-25)*[1]User!C$6*[1]Calc!V$6</f>
        <v>0.30982531560000004</v>
      </c>
      <c r="AH98" s="24"/>
    </row>
    <row r="99" spans="1:34">
      <c r="A99" s="64">
        <v>1.3158599999999999E-2</v>
      </c>
      <c r="B99" s="59">
        <v>0.28839999999999999</v>
      </c>
      <c r="C99" s="64">
        <v>3.2330199999999998E-5</v>
      </c>
      <c r="D99" s="61">
        <f t="shared" si="18"/>
        <v>3.8172171422612297E-4</v>
      </c>
      <c r="E99" s="49">
        <f t="shared" si="19"/>
        <v>-3.4182531345220677</v>
      </c>
      <c r="F99" s="49">
        <f t="shared" si="20"/>
        <v>-3.4182531345220677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7.2096909821100005E-3</v>
      </c>
      <c r="K99" s="5" t="str">
        <f t="shared" si="29"/>
        <v/>
      </c>
      <c r="L99" s="5" t="str">
        <f t="shared" si="30"/>
        <v/>
      </c>
      <c r="M99" s="24">
        <f t="shared" si="25"/>
        <v>-20309913730302.98</v>
      </c>
      <c r="N99" s="24">
        <f t="shared" si="26"/>
        <v>3.8562609204163644E-4</v>
      </c>
      <c r="O99" s="24">
        <f t="shared" si="27"/>
        <v>3587755813.75</v>
      </c>
      <c r="P99" s="24">
        <f t="shared" si="28"/>
        <v>1.7885464491879642E-6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6.9043858711981515E-4</v>
      </c>
      <c r="V99" s="24">
        <f t="shared" si="31"/>
        <v>1.4946104909531525E-4</v>
      </c>
      <c r="W99" s="63">
        <f>B99+([1]User!D$6-25)*[1]User!C$6*[1]Calc!V$6</f>
        <v>0.28867631560000001</v>
      </c>
      <c r="AH99" s="24"/>
    </row>
    <row r="100" spans="1:34">
      <c r="A100" s="64">
        <v>1.3304E-2</v>
      </c>
      <c r="B100" s="59">
        <v>0.27706399999999998</v>
      </c>
      <c r="C100" s="64">
        <v>7.4795899999999997E-6</v>
      </c>
      <c r="D100" s="61">
        <f t="shared" si="18"/>
        <v>8.8311297687875952E-5</v>
      </c>
      <c r="E100" s="49">
        <f t="shared" si="19"/>
        <v>-4.053983733459317</v>
      </c>
      <c r="F100" s="49">
        <f t="shared" si="20"/>
        <v>-4.053983733459317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6.9265743821100003E-3</v>
      </c>
      <c r="K100" s="5" t="str">
        <f t="shared" si="29"/>
        <v/>
      </c>
      <c r="L100" s="5" t="str">
        <f t="shared" si="30"/>
        <v/>
      </c>
      <c r="M100" s="24">
        <f t="shared" si="25"/>
        <v>-7002681793428.4053</v>
      </c>
      <c r="N100" s="24">
        <f t="shared" si="26"/>
        <v>8.9657493235844622E-5</v>
      </c>
      <c r="O100" s="24">
        <f t="shared" si="27"/>
        <v>2307856677</v>
      </c>
      <c r="P100" s="24">
        <f t="shared" si="28"/>
        <v>4.9484136972179576E-6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5.6573516330108147E-4</v>
      </c>
      <c r="V100" s="24">
        <f t="shared" si="31"/>
        <v>3.5896788657450638E-4</v>
      </c>
      <c r="W100" s="63">
        <f>B100+([1]User!D$6-25)*[1]User!C$6*[1]Calc!V$6</f>
        <v>0.2773403156</v>
      </c>
      <c r="AH100" s="24"/>
    </row>
    <row r="101" spans="1:34">
      <c r="A101" s="64">
        <v>1.34494E-2</v>
      </c>
      <c r="B101" s="59">
        <v>0.27232299999999998</v>
      </c>
      <c r="C101" s="64">
        <v>-1.2517100000000001E-6</v>
      </c>
      <c r="D101" s="61">
        <f t="shared" si="18"/>
        <v>-1.477890291164238E-5</v>
      </c>
      <c r="E101" s="49">
        <f t="shared" si="19"/>
        <v>-3</v>
      </c>
      <c r="F101" s="49">
        <f t="shared" si="20"/>
        <v>-3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6.8081679071100003E-3</v>
      </c>
      <c r="K101" s="5" t="str">
        <f t="shared" si="29"/>
        <v/>
      </c>
      <c r="L101" s="5" t="str">
        <f t="shared" si="30"/>
        <v/>
      </c>
      <c r="M101" s="24">
        <f t="shared" si="25"/>
        <v>-2435211977520.0391</v>
      </c>
      <c r="N101" s="24">
        <f t="shared" si="26"/>
        <v>-1.4310757761083927E-5</v>
      </c>
      <c r="O101" s="24">
        <f t="shared" si="27"/>
        <v>1918982382</v>
      </c>
      <c r="P101" s="24">
        <f t="shared" si="28"/>
        <v>-2.5778171867241375E-5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5.2108761501517263E-4</v>
      </c>
      <c r="V101" s="24">
        <f t="shared" si="31"/>
        <v>4.7398088402498444E-4</v>
      </c>
      <c r="W101" s="63">
        <f>B101+([1]User!D$6-25)*[1]User!C$6*[1]Calc!V$6</f>
        <v>0.2725993156</v>
      </c>
      <c r="AH101" s="24"/>
    </row>
    <row r="102" spans="1:34">
      <c r="A102" s="64">
        <v>1.3594800000000001E-2</v>
      </c>
      <c r="B102" s="59">
        <v>0.270673</v>
      </c>
      <c r="C102" s="64">
        <v>-5.8006800000000003E-7</v>
      </c>
      <c r="D102" s="61">
        <f t="shared" si="18"/>
        <v>-6.8488457023995746E-6</v>
      </c>
      <c r="E102" s="49">
        <f t="shared" si="19"/>
        <v>-3</v>
      </c>
      <c r="F102" s="49">
        <f t="shared" si="20"/>
        <v>-3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6.7669591571100007E-3</v>
      </c>
      <c r="K102" s="5" t="str">
        <f t="shared" si="29"/>
        <v/>
      </c>
      <c r="L102" s="5" t="str">
        <f t="shared" si="30"/>
        <v/>
      </c>
      <c r="M102" s="24">
        <f t="shared" si="25"/>
        <v>-794804993109.7926</v>
      </c>
      <c r="N102" s="24">
        <f t="shared" si="26"/>
        <v>-6.6960523905241478E-6</v>
      </c>
      <c r="O102" s="24">
        <f t="shared" si="27"/>
        <v>1799619875.875</v>
      </c>
      <c r="P102" s="24">
        <f t="shared" si="28"/>
        <v>-5.1666101870378177E-5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5.0647054040152319E-4</v>
      </c>
      <c r="V102" s="24">
        <f t="shared" si="31"/>
        <v>5.1788271386993127E-4</v>
      </c>
      <c r="W102" s="63">
        <f>B102+([1]User!D$6-25)*[1]User!C$6*[1]Calc!V$6</f>
        <v>0.27094931560000002</v>
      </c>
      <c r="AH102" s="24"/>
    </row>
    <row r="103" spans="1:34">
      <c r="A103" s="64">
        <v>1.3740199999999999E-2</v>
      </c>
      <c r="B103" s="59">
        <v>0.27019799999999999</v>
      </c>
      <c r="C103" s="64">
        <v>-1.6699400000000001E-5</v>
      </c>
      <c r="D103" s="61">
        <f t="shared" si="18"/>
        <v>-1.9716932139447697E-4</v>
      </c>
      <c r="E103" s="49">
        <f t="shared" si="19"/>
        <v>-3</v>
      </c>
      <c r="F103" s="49">
        <f t="shared" si="20"/>
        <v>-3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6.7550960321100008E-3</v>
      </c>
      <c r="K103" s="5" t="str">
        <f t="shared" si="29"/>
        <v/>
      </c>
      <c r="L103" s="5" t="str">
        <f t="shared" si="30"/>
        <v/>
      </c>
      <c r="M103" s="24">
        <f t="shared" si="25"/>
        <v>-224616296421.05859</v>
      </c>
      <c r="N103" s="24">
        <f t="shared" si="26"/>
        <v>-1.97126141157653E-4</v>
      </c>
      <c r="O103" s="24">
        <f t="shared" si="27"/>
        <v>1766655142.25</v>
      </c>
      <c r="P103" s="24">
        <f t="shared" si="28"/>
        <v>-1.7228652808382478E-6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5.0234685496922365E-4</v>
      </c>
      <c r="V103" s="24">
        <f t="shared" si="31"/>
        <v>5.3089576333917299E-4</v>
      </c>
      <c r="W103" s="63">
        <f>B103+([1]User!D$6-25)*[1]User!C$6*[1]Calc!V$6</f>
        <v>0.27047431560000001</v>
      </c>
      <c r="AH103" s="24"/>
    </row>
    <row r="104" spans="1:34">
      <c r="A104" s="64">
        <v>1.38856E-2</v>
      </c>
      <c r="B104" s="59">
        <v>0.26988600000000001</v>
      </c>
      <c r="C104" s="64">
        <v>-5.9531800000000003E-6</v>
      </c>
      <c r="D104" s="61">
        <f t="shared" si="18"/>
        <v>-7.0289020009052565E-5</v>
      </c>
      <c r="E104" s="49">
        <f t="shared" si="19"/>
        <v>-3</v>
      </c>
      <c r="F104" s="49">
        <f>IF($D104&gt;0,LOG10(D104),-3)</f>
        <v>-3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6.7473038321100012E-3</v>
      </c>
      <c r="K104" s="5" t="str">
        <f t="shared" si="29"/>
        <v/>
      </c>
      <c r="L104" s="5" t="str">
        <f t="shared" si="30"/>
        <v/>
      </c>
      <c r="M104" s="24">
        <f t="shared" si="25"/>
        <v>-145756680025.8335</v>
      </c>
      <c r="N104" s="24">
        <f t="shared" si="26"/>
        <v>-7.0260999744884393E-5</v>
      </c>
      <c r="O104" s="24">
        <f t="shared" si="27"/>
        <v>1745331781.5</v>
      </c>
      <c r="P104" s="24">
        <f t="shared" si="28"/>
        <v>-4.7753744309621623E-6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4.9965841373646907E-4</v>
      </c>
      <c r="V104" s="24">
        <f t="shared" si="31"/>
        <v>5.3953477084342483E-4</v>
      </c>
      <c r="W104" s="63">
        <f>B104+([1]User!D$6-25)*[1]User!C$6*[1]Calc!V$6</f>
        <v>0.27016231560000004</v>
      </c>
      <c r="AH104" s="24"/>
    </row>
    <row r="105" spans="1:34">
      <c r="A105" s="64">
        <v>1.4031E-2</v>
      </c>
      <c r="B105" s="59">
        <v>0.26983800000000002</v>
      </c>
      <c r="C105" s="64">
        <v>-5.9531800000000003E-6</v>
      </c>
      <c r="D105" s="61">
        <f t="shared" si="18"/>
        <v>-7.0289020009052565E-5</v>
      </c>
      <c r="E105" s="49">
        <f>IF(D105&gt;0,LOG10(D105),-3)</f>
        <v>-3</v>
      </c>
      <c r="F105" s="49">
        <f>IF($D105&gt;0,LOG10(D105),-3)</f>
        <v>-3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6.7461050321100009E-3</v>
      </c>
      <c r="K105" s="5" t="str">
        <f t="shared" si="29"/>
        <v/>
      </c>
      <c r="L105" s="5" t="str">
        <f t="shared" si="30"/>
        <v/>
      </c>
      <c r="M105" s="24">
        <f t="shared" si="25"/>
        <v>-22382250928.972939</v>
      </c>
      <c r="N105" s="24">
        <f t="shared" si="26"/>
        <v>-7.0284717245133979E-5</v>
      </c>
      <c r="O105" s="24">
        <f t="shared" si="27"/>
        <v>1742074186.25</v>
      </c>
      <c r="P105" s="24">
        <f t="shared" si="28"/>
        <v>-4.7648529394615419E-6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4.99246218952033E-4</v>
      </c>
      <c r="V105" s="24">
        <f t="shared" si="31"/>
        <v>5.4087029603414852E-4</v>
      </c>
      <c r="W105" s="63">
        <f>B105+([1]User!D$6-25)*[1]User!C$6*[1]Calc!V$6</f>
        <v>0.27011431560000004</v>
      </c>
      <c r="AH105" s="24"/>
    </row>
    <row r="106" spans="1:34">
      <c r="A106" s="64">
        <v>1.41764E-2</v>
      </c>
      <c r="B106" s="59">
        <v>0.26973399999999997</v>
      </c>
      <c r="C106" s="64">
        <v>-1.06546E-5</v>
      </c>
      <c r="D106" s="61">
        <f t="shared" si="18"/>
        <v>-1.2579854675794303E-4</v>
      </c>
      <c r="E106" s="49">
        <f>IF(D106&gt;0,LOG10(D106),-3)</f>
        <v>-3</v>
      </c>
      <c r="F106" s="49">
        <f>IF($D106&gt;0,LOG10(D106),-3)</f>
        <v>-3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6.7435076321099999E-3</v>
      </c>
      <c r="K106" s="5" t="str">
        <f t="shared" si="29"/>
        <v/>
      </c>
      <c r="L106" s="5" t="str">
        <f t="shared" si="30"/>
        <v/>
      </c>
      <c r="M106" s="24">
        <f t="shared" si="25"/>
        <v>-48298977408.478607</v>
      </c>
      <c r="N106" s="24">
        <f t="shared" si="26"/>
        <v>-1.2578926176252603E-4</v>
      </c>
      <c r="O106" s="24">
        <f t="shared" si="27"/>
        <v>1735036906.375</v>
      </c>
      <c r="P106" s="24">
        <f t="shared" si="28"/>
        <v>-2.6516054725817313E-6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4.9835441761096123E-4</v>
      </c>
      <c r="V106" s="24">
        <f t="shared" si="31"/>
        <v>5.437698362960882E-4</v>
      </c>
      <c r="W106" s="63">
        <f>B106+([1]User!D$6-25)*[1]User!C$6*[1]Calc!V$6</f>
        <v>0.27001031559999999</v>
      </c>
      <c r="AH106" s="24"/>
    </row>
    <row r="107" spans="1:34">
      <c r="A107" s="64">
        <v>1.4321800000000001E-2</v>
      </c>
      <c r="B107" s="59">
        <v>0.269706</v>
      </c>
      <c r="C107" s="64">
        <v>-2.59498E-6</v>
      </c>
      <c r="D107" s="61">
        <f t="shared" si="18"/>
        <v>-3.0638852032542475E-5</v>
      </c>
      <c r="E107" s="49">
        <f>IF(D107&gt;0,LOG10(D107),-3)</f>
        <v>-3</v>
      </c>
      <c r="F107" s="49">
        <f t="shared" ref="F107:F133" si="36">IF($D107&gt;0,LOG10(D107),-3)</f>
        <v>-3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6.7428083321100004E-3</v>
      </c>
      <c r="K107" s="5" t="str">
        <f t="shared" si="29"/>
        <v/>
      </c>
      <c r="L107" s="5" t="str">
        <f t="shared" si="30"/>
        <v/>
      </c>
      <c r="M107" s="24">
        <f t="shared" si="25"/>
        <v>-12989407455.639156</v>
      </c>
      <c r="N107" s="24">
        <f t="shared" si="26"/>
        <v>-3.0636354948853204E-5</v>
      </c>
      <c r="O107" s="24">
        <f t="shared" si="27"/>
        <v>1733147116</v>
      </c>
      <c r="P107" s="24">
        <f t="shared" si="28"/>
        <v>-1.087532123635719E-5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4.981146178836568E-4</v>
      </c>
      <c r="V107" s="24">
        <f t="shared" si="31"/>
        <v>5.4455186215759239E-4</v>
      </c>
      <c r="W107" s="63">
        <f>B107+([1]User!D$6-25)*[1]User!C$6*[1]Calc!V$6</f>
        <v>0.26998231560000002</v>
      </c>
      <c r="AH107" s="24"/>
    </row>
    <row r="108" spans="1:34">
      <c r="A108" s="64">
        <v>1.44672E-2</v>
      </c>
      <c r="B108" s="59">
        <v>0.26966800000000002</v>
      </c>
      <c r="C108" s="64">
        <v>-1.13263E-5</v>
      </c>
      <c r="D108" s="61">
        <f t="shared" si="18"/>
        <v>-1.337292887714687E-4</v>
      </c>
      <c r="E108" s="49">
        <f>IF(D108&gt;0,LOG10(D108),-3)</f>
        <v>-3</v>
      </c>
      <c r="F108" s="49">
        <f t="shared" si="36"/>
        <v>-3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6.7418592821100014E-3</v>
      </c>
      <c r="K108" s="5" t="str">
        <f t="shared" si="29"/>
        <v/>
      </c>
      <c r="L108" s="5" t="str">
        <f t="shared" si="30"/>
        <v/>
      </c>
      <c r="M108" s="24">
        <f t="shared" si="25"/>
        <v>-17602428386.768784</v>
      </c>
      <c r="N108" s="24">
        <f t="shared" si="26"/>
        <v>-1.3372590488063563E-4</v>
      </c>
      <c r="O108" s="24">
        <f t="shared" si="27"/>
        <v>1730585692.375</v>
      </c>
      <c r="P108" s="24">
        <f t="shared" si="28"/>
        <v>-2.4878335562517118E-6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4.9778937916891556E-4</v>
      </c>
      <c r="V108" s="24">
        <f t="shared" si="31"/>
        <v>5.4561411993318961E-4</v>
      </c>
      <c r="W108" s="63">
        <f>B108+([1]User!D$6-25)*[1]User!C$6*[1]Calc!V$6</f>
        <v>0.26994431560000004</v>
      </c>
      <c r="AH108" s="24"/>
    </row>
    <row r="109" spans="1:34">
      <c r="A109" s="60">
        <v>1.46126E-2</v>
      </c>
      <c r="B109" s="63">
        <v>0.26963999999999999</v>
      </c>
      <c r="C109" s="24">
        <v>-2.59498E-6</v>
      </c>
      <c r="D109" s="61">
        <f t="shared" si="18"/>
        <v>-3.0638852032542475E-5</v>
      </c>
      <c r="E109" s="49">
        <f t="shared" ref="E109:E133" si="37">IF(D109&gt;0,LOG10(D109),-3)</f>
        <v>-3</v>
      </c>
      <c r="F109" s="49">
        <f t="shared" si="36"/>
        <v>-3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6.7411599821100001E-3</v>
      </c>
      <c r="K109" s="5" t="str">
        <f t="shared" si="29"/>
        <v/>
      </c>
      <c r="L109" s="5" t="str">
        <f t="shared" si="30"/>
        <v/>
      </c>
      <c r="M109" s="24">
        <f t="shared" si="25"/>
        <v>-12956083341.037958</v>
      </c>
      <c r="N109" s="24">
        <f t="shared" si="26"/>
        <v>-3.0636361355080992E-5</v>
      </c>
      <c r="O109" s="24">
        <f t="shared" si="27"/>
        <v>1728700750.25</v>
      </c>
      <c r="P109" s="24">
        <f t="shared" si="28"/>
        <v>-1.0847418476898997E-5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4.9754987964438046E-4</v>
      </c>
      <c r="V109" s="24">
        <f t="shared" si="31"/>
        <v>5.4639752668888208E-4</v>
      </c>
      <c r="W109" s="63">
        <f>B109+([1]User!D$6-25)*[1]User!C$6*[1]Calc!V$6</f>
        <v>0.26991631560000001</v>
      </c>
      <c r="AH109" s="24"/>
    </row>
    <row r="110" spans="1:34">
      <c r="A110" s="60">
        <v>1.4758E-2</v>
      </c>
      <c r="B110" s="63">
        <v>0.26967799999999997</v>
      </c>
      <c r="C110" s="24">
        <v>7.4795899999999997E-6</v>
      </c>
      <c r="D110" s="61">
        <f t="shared" si="18"/>
        <v>8.8311297687875952E-5</v>
      </c>
      <c r="E110" s="49">
        <f t="shared" si="37"/>
        <v>-4.053983733459317</v>
      </c>
      <c r="F110" s="49">
        <f t="shared" si="36"/>
        <v>-4.053983733459317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6.74210903211E-3</v>
      </c>
      <c r="K110" s="5" t="str">
        <f t="shared" si="29"/>
        <v/>
      </c>
      <c r="L110" s="5" t="str">
        <f t="shared" si="30"/>
        <v/>
      </c>
      <c r="M110" s="24">
        <f t="shared" si="25"/>
        <v>17609280746.160603</v>
      </c>
      <c r="N110" s="24">
        <f t="shared" si="26"/>
        <v>8.8307912479745307E-5</v>
      </c>
      <c r="O110" s="24">
        <f t="shared" si="27"/>
        <v>1731259384</v>
      </c>
      <c r="P110" s="24">
        <f t="shared" si="28"/>
        <v>3.7688276693948166E-6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4.9787494556309368E-4</v>
      </c>
      <c r="V110" s="24">
        <f t="shared" si="31"/>
        <v>5.4533447379857044E-4</v>
      </c>
      <c r="W110" s="63">
        <f>B110+([1]User!D$6-25)*[1]User!C$6*[1]Calc!V$6</f>
        <v>0.26995431559999999</v>
      </c>
      <c r="AH110" s="24"/>
    </row>
    <row r="111" spans="1:34">
      <c r="A111" s="60">
        <v>1.4903400000000001E-2</v>
      </c>
      <c r="B111" s="63">
        <v>0.26961499999999999</v>
      </c>
      <c r="C111" s="24">
        <v>-5.2815399999999996E-6</v>
      </c>
      <c r="D111" s="61">
        <f t="shared" si="18"/>
        <v>-6.2358986413750542E-5</v>
      </c>
      <c r="E111" s="49">
        <f t="shared" si="37"/>
        <v>-3</v>
      </c>
      <c r="F111" s="49">
        <f t="shared" si="36"/>
        <v>-3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6.7405356071100009E-3</v>
      </c>
      <c r="K111" s="5" t="str">
        <f t="shared" si="29"/>
        <v/>
      </c>
      <c r="L111" s="5" t="str">
        <f t="shared" si="30"/>
        <v/>
      </c>
      <c r="M111" s="24">
        <f t="shared" si="25"/>
        <v>-29122836541.087284</v>
      </c>
      <c r="N111" s="24">
        <f t="shared" si="26"/>
        <v>-6.2353387839653884E-5</v>
      </c>
      <c r="O111" s="24">
        <f t="shared" si="27"/>
        <v>1727019501.125</v>
      </c>
      <c r="P111" s="24">
        <f t="shared" si="28"/>
        <v>-5.3245259062753248E-6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4.973361483064418E-4</v>
      </c>
      <c r="V111" s="24">
        <f t="shared" si="31"/>
        <v>5.4709749216247502E-4</v>
      </c>
      <c r="W111" s="63">
        <f>B111+([1]User!D$6-25)*[1]User!C$6*[1]Calc!V$6</f>
        <v>0.26989131560000001</v>
      </c>
      <c r="AH111" s="24"/>
    </row>
    <row r="112" spans="1:34">
      <c r="A112" s="60">
        <v>1.5048799999999999E-2</v>
      </c>
      <c r="B112" s="63">
        <v>0.26963500000000001</v>
      </c>
      <c r="C112" s="24">
        <v>6.1363199999999997E-6</v>
      </c>
      <c r="D112" s="61">
        <f t="shared" si="18"/>
        <v>7.2451348566975862E-5</v>
      </c>
      <c r="E112" s="49">
        <f t="shared" si="37"/>
        <v>-4.139953526414403</v>
      </c>
      <c r="F112" s="49">
        <f t="shared" si="36"/>
        <v>-4.139953526414403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6.7410351071100008E-3</v>
      </c>
      <c r="K112" s="5" t="str">
        <f t="shared" si="29"/>
        <v/>
      </c>
      <c r="L112" s="5" t="str">
        <f t="shared" si="30"/>
        <v/>
      </c>
      <c r="M112" s="24">
        <f t="shared" si="25"/>
        <v>9252544480.9499092</v>
      </c>
      <c r="N112" s="24">
        <f t="shared" si="26"/>
        <v>7.2449569857824838E-5</v>
      </c>
      <c r="O112" s="24">
        <f t="shared" si="27"/>
        <v>1728364369.5</v>
      </c>
      <c r="P112" s="24">
        <f t="shared" si="28"/>
        <v>4.5860971575774569E-6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4.9750712526360082E-4</v>
      </c>
      <c r="V112" s="24">
        <f t="shared" si="31"/>
        <v>5.4653748241132165E-4</v>
      </c>
      <c r="W112" s="63">
        <f>B112+([1]User!D$6-25)*[1]User!C$6*[1]Calc!V$6</f>
        <v>0.26991131560000003</v>
      </c>
      <c r="AH112" s="24"/>
    </row>
    <row r="113" spans="1:34">
      <c r="A113" s="5">
        <v>1.51942E-2</v>
      </c>
      <c r="B113" s="63">
        <v>0.26960200000000001</v>
      </c>
      <c r="C113" s="24">
        <v>-9.3113699999999999E-6</v>
      </c>
      <c r="D113" s="61">
        <f t="shared" si="18"/>
        <v>-1.099390699158587E-4</v>
      </c>
      <c r="E113" s="49">
        <f t="shared" si="37"/>
        <v>-3</v>
      </c>
      <c r="F113" s="49">
        <f t="shared" si="36"/>
        <v>-3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6.7402109321100011E-3</v>
      </c>
      <c r="K113" s="5" t="str">
        <f t="shared" si="29"/>
        <v/>
      </c>
      <c r="L113" s="5" t="str">
        <f t="shared" si="30"/>
        <v/>
      </c>
      <c r="M113" s="24">
        <f t="shared" si="25"/>
        <v>-15247102583.369783</v>
      </c>
      <c r="N113" s="24">
        <f t="shared" si="26"/>
        <v>-1.0993613881285807E-4</v>
      </c>
      <c r="O113" s="24">
        <f t="shared" si="27"/>
        <v>1726145897.875</v>
      </c>
      <c r="P113" s="24">
        <f t="shared" si="28"/>
        <v>-3.0184277071288121E-6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4.9722504808114238E-4</v>
      </c>
      <c r="V113" s="24">
        <f t="shared" si="31"/>
        <v>5.4746165883774202E-4</v>
      </c>
      <c r="W113" s="63">
        <f>B113+([1]User!D$6-25)*[1]User!C$6*[1]Calc!V$6</f>
        <v>0.26987831560000003</v>
      </c>
      <c r="AH113" s="24"/>
    </row>
    <row r="114" spans="1:34">
      <c r="A114" s="5">
        <v>1.53396E-2</v>
      </c>
      <c r="B114" s="63">
        <v>0.26960600000000001</v>
      </c>
      <c r="C114" s="24">
        <v>1.0166100000000001E-5</v>
      </c>
      <c r="D114" s="61">
        <f t="shared" si="18"/>
        <v>1.2003084172056434E-4</v>
      </c>
      <c r="E114" s="49">
        <f t="shared" si="37"/>
        <v>-3.9207071483850973</v>
      </c>
      <c r="F114" s="49">
        <f t="shared" si="36"/>
        <v>-3.9207071483850973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6.7403108321100009E-3</v>
      </c>
      <c r="K114" s="5" t="str">
        <f t="shared" si="29"/>
        <v/>
      </c>
      <c r="L114" s="5" t="str">
        <f t="shared" si="30"/>
        <v/>
      </c>
      <c r="M114" s="24">
        <f t="shared" si="25"/>
        <v>1848421393.0718091</v>
      </c>
      <c r="N114" s="24">
        <f t="shared" si="26"/>
        <v>1.2003048638003574E-4</v>
      </c>
      <c r="O114" s="24">
        <f t="shared" si="27"/>
        <v>1726414651.75</v>
      </c>
      <c r="P114" s="24">
        <f t="shared" si="28"/>
        <v>2.765013811587965E-6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4.9725922984639398E-4</v>
      </c>
      <c r="V114" s="24">
        <f t="shared" si="31"/>
        <v>5.4734959409755244E-4</v>
      </c>
      <c r="W114" s="63">
        <f>B114+([1]User!D$6-25)*[1]User!C$6*[1]Calc!V$6</f>
        <v>0.26988231560000003</v>
      </c>
      <c r="AH114" s="24"/>
    </row>
    <row r="115" spans="1:34">
      <c r="A115" s="5">
        <v>1.5485000000000001E-2</v>
      </c>
      <c r="B115" s="63">
        <v>0.26958599999999999</v>
      </c>
      <c r="C115" s="24">
        <v>4.1214E-6</v>
      </c>
      <c r="D115" s="61">
        <f t="shared" si="18"/>
        <v>4.8661247781069819E-5</v>
      </c>
      <c r="E115" s="49">
        <f t="shared" si="37"/>
        <v>-4.312816758999829</v>
      </c>
      <c r="F115" s="49">
        <f t="shared" si="36"/>
        <v>-4.312816758999829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6.7398113321100002E-3</v>
      </c>
      <c r="K115" s="5" t="str">
        <f t="shared" si="29"/>
        <v/>
      </c>
      <c r="L115" s="5" t="str">
        <f t="shared" si="30"/>
        <v/>
      </c>
      <c r="M115" s="24">
        <f t="shared" si="25"/>
        <v>-9234915539.6735573</v>
      </c>
      <c r="N115" s="24">
        <f t="shared" si="26"/>
        <v>4.8663023101233164E-5</v>
      </c>
      <c r="O115" s="24">
        <f t="shared" si="27"/>
        <v>1725071300.5</v>
      </c>
      <c r="P115" s="24">
        <f t="shared" si="28"/>
        <v>6.8147781554433709E-6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4.9708834696588009E-4</v>
      </c>
      <c r="V115" s="24">
        <f t="shared" si="31"/>
        <v>5.4791003740854369E-4</v>
      </c>
      <c r="W115" s="63">
        <f>B115+([1]User!D$6-25)*[1]User!C$6*[1]Calc!V$6</f>
        <v>0.26986231560000001</v>
      </c>
      <c r="AH115" s="24"/>
    </row>
    <row r="116" spans="1:34">
      <c r="A116" s="5">
        <v>1.5630399999999999E-2</v>
      </c>
      <c r="B116" s="63">
        <v>0.269596</v>
      </c>
      <c r="C116" s="24">
        <v>-1.2517100000000001E-6</v>
      </c>
      <c r="D116" s="61">
        <f t="shared" si="18"/>
        <v>-1.477890291164238E-5</v>
      </c>
      <c r="E116" s="49">
        <f t="shared" si="37"/>
        <v>-3</v>
      </c>
      <c r="F116" s="49">
        <f t="shared" si="36"/>
        <v>-3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6.7400610821100005E-3</v>
      </c>
      <c r="K116" s="5" t="str">
        <f t="shared" si="29"/>
        <v/>
      </c>
      <c r="L116" s="5" t="str">
        <f t="shared" si="30"/>
        <v/>
      </c>
      <c r="M116" s="24">
        <f t="shared" si="25"/>
        <v>4619255276.3879023</v>
      </c>
      <c r="N116" s="24">
        <f t="shared" si="26"/>
        <v>-1.4779790917276713E-5</v>
      </c>
      <c r="O116" s="24">
        <f t="shared" si="27"/>
        <v>1725742845.375</v>
      </c>
      <c r="P116" s="24">
        <f t="shared" si="28"/>
        <v>-2.2446650730835819E-5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4.9717378029841329E-4</v>
      </c>
      <c r="V116" s="24">
        <f t="shared" si="31"/>
        <v>5.4762977837454396E-4</v>
      </c>
      <c r="W116" s="63">
        <f>B116+([1]User!D$6-25)*[1]User!C$6*[1]Calc!V$6</f>
        <v>0.26987231560000002</v>
      </c>
      <c r="AH116" s="24"/>
    </row>
    <row r="117" spans="1:34">
      <c r="A117" s="5">
        <v>1.57758E-2</v>
      </c>
      <c r="B117" s="63">
        <v>0.26961299999999999</v>
      </c>
      <c r="C117" s="24">
        <v>-3.2666199999999999E-6</v>
      </c>
      <c r="D117" s="61">
        <f t="shared" si="18"/>
        <v>-3.8568885627844492E-5</v>
      </c>
      <c r="E117" s="49">
        <f t="shared" si="37"/>
        <v>-3</v>
      </c>
      <c r="F117" s="49">
        <f t="shared" si="36"/>
        <v>-3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6.7404856571100001E-3</v>
      </c>
      <c r="K117" s="5" t="str">
        <f t="shared" si="29"/>
        <v/>
      </c>
      <c r="L117" s="5" t="str">
        <f t="shared" si="30"/>
        <v/>
      </c>
      <c r="M117" s="24">
        <f t="shared" si="25"/>
        <v>7857931494.0650177</v>
      </c>
      <c r="N117" s="24">
        <f t="shared" si="26"/>
        <v>-3.8570396236594911E-5</v>
      </c>
      <c r="O117" s="24">
        <f t="shared" si="27"/>
        <v>1726885071.875</v>
      </c>
      <c r="P117" s="24">
        <f t="shared" si="28"/>
        <v>-8.6070255586919959E-6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4.9731905417989373E-4</v>
      </c>
      <c r="V117" s="24">
        <f t="shared" si="31"/>
        <v>5.4715350958211661E-4</v>
      </c>
      <c r="W117" s="63">
        <f>B117+([1]User!D$6-25)*[1]User!C$6*[1]Calc!V$6</f>
        <v>0.26988931560000001</v>
      </c>
      <c r="AH117" s="24"/>
    </row>
    <row r="118" spans="1:34">
      <c r="A118" s="5">
        <v>1.59212E-2</v>
      </c>
      <c r="B118" s="63">
        <v>0.269652</v>
      </c>
      <c r="C118" s="24">
        <v>1.68825E-5</v>
      </c>
      <c r="D118" s="61">
        <f t="shared" si="18"/>
        <v>1.993311776735845E-4</v>
      </c>
      <c r="E118" s="49">
        <f t="shared" si="37"/>
        <v>-3.7004247673676862</v>
      </c>
      <c r="F118" s="49">
        <f t="shared" si="36"/>
        <v>-3.7004247673676862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6.7414596821100004E-3</v>
      </c>
      <c r="K118" s="5" t="str">
        <f t="shared" si="29"/>
        <v/>
      </c>
      <c r="L118" s="5" t="str">
        <f t="shared" si="30"/>
        <v/>
      </c>
      <c r="M118" s="24">
        <f t="shared" si="25"/>
        <v>18054403582.79274</v>
      </c>
      <c r="N118" s="24">
        <f t="shared" si="26"/>
        <v>1.9932770689503975E-4</v>
      </c>
      <c r="O118" s="24">
        <f t="shared" si="27"/>
        <v>1729508331</v>
      </c>
      <c r="P118" s="24">
        <f t="shared" si="28"/>
        <v>1.6680103671012217E-6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4.9765250671321361E-4</v>
      </c>
      <c r="V118" s="24">
        <f t="shared" si="31"/>
        <v>5.4606170918986572E-4</v>
      </c>
      <c r="W118" s="63">
        <f>B118+([1]User!D$6-25)*[1]User!C$6*[1]Calc!V$6</f>
        <v>0.26992831560000002</v>
      </c>
      <c r="AH118" s="24"/>
    </row>
    <row r="119" spans="1:34">
      <c r="A119" s="5">
        <v>1.60666E-2</v>
      </c>
      <c r="B119" s="63">
        <v>0.26966699999999999</v>
      </c>
      <c r="C119" s="24">
        <v>1.8225800000000001E-5</v>
      </c>
      <c r="D119" s="61">
        <f t="shared" si="18"/>
        <v>2.1519148100359643E-4</v>
      </c>
      <c r="E119" s="49">
        <f t="shared" si="37"/>
        <v>-3.6671749255073274</v>
      </c>
      <c r="F119" s="49">
        <f t="shared" si="36"/>
        <v>-3.6671749255073274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6.7418343071100001E-3</v>
      </c>
      <c r="K119" s="5" t="str">
        <f t="shared" si="29"/>
        <v/>
      </c>
      <c r="L119" s="5" t="str">
        <f t="shared" si="30"/>
        <v/>
      </c>
      <c r="M119" s="24">
        <f t="shared" si="25"/>
        <v>6948056564.8009691</v>
      </c>
      <c r="N119" s="24">
        <f t="shared" si="26"/>
        <v>2.1519014530920242E-4</v>
      </c>
      <c r="O119" s="24">
        <f t="shared" si="27"/>
        <v>1730518337.625</v>
      </c>
      <c r="P119" s="24">
        <f t="shared" si="28"/>
        <v>1.5459576215584412E-6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4.977808234226742E-4</v>
      </c>
      <c r="V119" s="24">
        <f t="shared" si="31"/>
        <v>5.4564208865677934E-4</v>
      </c>
      <c r="W119" s="63">
        <f>B119+([1]User!D$6-25)*[1]User!C$6*[1]Calc!V$6</f>
        <v>0.26994331560000001</v>
      </c>
      <c r="AH119" s="24"/>
    </row>
    <row r="120" spans="1:34">
      <c r="A120" s="5">
        <v>1.6212000000000001E-2</v>
      </c>
      <c r="B120" s="63">
        <v>0.26965800000000001</v>
      </c>
      <c r="C120" s="24">
        <v>2.8972E-5</v>
      </c>
      <c r="D120" s="61">
        <f t="shared" si="18"/>
        <v>3.4207154624961292E-4</v>
      </c>
      <c r="E120" s="49">
        <f t="shared" si="37"/>
        <v>-3.4658830492312283</v>
      </c>
      <c r="F120" s="49">
        <f t="shared" si="36"/>
        <v>-3.4658830492312283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6.741609532110001E-3</v>
      </c>
      <c r="K120" s="5" t="str">
        <f t="shared" si="29"/>
        <v/>
      </c>
      <c r="L120" s="5" t="str">
        <f t="shared" si="30"/>
        <v/>
      </c>
      <c r="M120" s="24">
        <f t="shared" si="25"/>
        <v>-4167373901.1688347</v>
      </c>
      <c r="N120" s="24">
        <f t="shared" si="26"/>
        <v>3.4207234738557171E-4</v>
      </c>
      <c r="O120" s="24">
        <f t="shared" si="27"/>
        <v>1729912262.875</v>
      </c>
      <c r="P120" s="24">
        <f t="shared" si="28"/>
        <v>9.7218712929239534E-7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4.9770382901335401E-4</v>
      </c>
      <c r="V120" s="24">
        <f t="shared" si="31"/>
        <v>5.4589384079846502E-4</v>
      </c>
      <c r="W120" s="63">
        <f>B120+([1]User!D$6-25)*[1]User!C$6*[1]Calc!V$6</f>
        <v>0.26993431560000003</v>
      </c>
      <c r="AH120" s="24"/>
    </row>
    <row r="121" spans="1:34">
      <c r="A121" s="5">
        <v>1.6357400000000001E-2</v>
      </c>
      <c r="B121" s="63">
        <v>0.26963500000000001</v>
      </c>
      <c r="C121" s="24">
        <v>1.7554199999999999E-5</v>
      </c>
      <c r="D121" s="61">
        <f t="shared" si="18"/>
        <v>2.0726191968711014E-4</v>
      </c>
      <c r="E121" s="49">
        <f t="shared" si="37"/>
        <v>-3.6834804836704285</v>
      </c>
      <c r="F121" s="49">
        <f t="shared" si="36"/>
        <v>-3.6834804836704285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6.7410351071100008E-3</v>
      </c>
      <c r="K121" s="5" t="str">
        <f t="shared" si="29"/>
        <v/>
      </c>
      <c r="L121" s="5" t="str">
        <f t="shared" si="30"/>
        <v/>
      </c>
      <c r="M121" s="24">
        <f t="shared" si="25"/>
        <v>-10640426153.079428</v>
      </c>
      <c r="N121" s="24">
        <f t="shared" si="26"/>
        <v>2.0726396520263381E-4</v>
      </c>
      <c r="O121" s="24">
        <f t="shared" si="27"/>
        <v>1728364369.5</v>
      </c>
      <c r="P121" s="24">
        <f t="shared" si="28"/>
        <v>1.6030802366819611E-6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4.9750712526360082E-4</v>
      </c>
      <c r="V121" s="24">
        <f t="shared" si="31"/>
        <v>5.4653748241132165E-4</v>
      </c>
      <c r="W121" s="63">
        <f>B121+([1]User!D$6-25)*[1]User!C$6*[1]Calc!V$6</f>
        <v>0.26991131560000003</v>
      </c>
      <c r="AH121" s="24"/>
    </row>
    <row r="122" spans="1:34">
      <c r="A122" s="5">
        <v>1.6502800000000001E-2</v>
      </c>
      <c r="B122" s="63">
        <v>0.26968599999999998</v>
      </c>
      <c r="C122" s="24">
        <v>1.88975E-5</v>
      </c>
      <c r="D122" s="61">
        <f t="shared" si="18"/>
        <v>2.2312222301712207E-4</v>
      </c>
      <c r="E122" s="49">
        <f t="shared" si="37"/>
        <v>-3.6514571717463995</v>
      </c>
      <c r="F122" s="49">
        <f t="shared" si="36"/>
        <v>-3.6514571717463995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6.7423088321100005E-3</v>
      </c>
      <c r="K122" s="5" t="str">
        <f t="shared" si="29"/>
        <v/>
      </c>
      <c r="L122" s="5" t="str">
        <f t="shared" si="30"/>
        <v/>
      </c>
      <c r="M122" s="24">
        <f t="shared" si="25"/>
        <v>23640868217.521248</v>
      </c>
      <c r="N122" s="24">
        <f t="shared" si="26"/>
        <v>2.2311767829661595E-4</v>
      </c>
      <c r="O122" s="24">
        <f t="shared" si="27"/>
        <v>1731798526.125</v>
      </c>
      <c r="P122" s="24">
        <f t="shared" si="28"/>
        <v>1.4921316464205941E-6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4.9794341037240591E-4</v>
      </c>
      <c r="V122" s="24">
        <f t="shared" si="31"/>
        <v>5.4511081069448595E-4</v>
      </c>
      <c r="W122" s="63">
        <f>B122+([1]User!D$6-25)*[1]User!C$6*[1]Calc!V$6</f>
        <v>0.2699623156</v>
      </c>
      <c r="AH122" s="24"/>
    </row>
    <row r="123" spans="1:34">
      <c r="A123" s="5">
        <v>1.6648199999999998E-2</v>
      </c>
      <c r="B123" s="63">
        <v>0.26969100000000001</v>
      </c>
      <c r="C123" s="24">
        <v>2.1583999999999999E-5</v>
      </c>
      <c r="D123" s="61">
        <f t="shared" si="18"/>
        <v>2.5484164898010648E-4</v>
      </c>
      <c r="E123" s="49">
        <f t="shared" si="37"/>
        <v>-3.5937295934320774</v>
      </c>
      <c r="F123" s="49">
        <f t="shared" si="36"/>
        <v>-3.5937295934320774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6.7424337071100007E-3</v>
      </c>
      <c r="K123" s="5" t="str">
        <f t="shared" si="29"/>
        <v/>
      </c>
      <c r="L123" s="5" t="str">
        <f t="shared" si="30"/>
        <v/>
      </c>
      <c r="M123" s="24">
        <f t="shared" si="25"/>
        <v>2318183263.3661866</v>
      </c>
      <c r="N123" s="24">
        <f t="shared" si="26"/>
        <v>2.5484120333255593E-4</v>
      </c>
      <c r="O123" s="24">
        <f t="shared" si="27"/>
        <v>1732135575.125</v>
      </c>
      <c r="P123" s="24">
        <f t="shared" si="28"/>
        <v>1.3066401296477124E-6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4.9798620615755648E-4</v>
      </c>
      <c r="V123" s="24">
        <f t="shared" si="31"/>
        <v>5.4497104553987525E-4</v>
      </c>
      <c r="W123" s="63">
        <f>B123+([1]User!D$6-25)*[1]User!C$6*[1]Calc!V$6</f>
        <v>0.26996731560000004</v>
      </c>
      <c r="AH123" s="24"/>
    </row>
    <row r="124" spans="1:34">
      <c r="A124" s="5">
        <v>1.6793599999999999E-2</v>
      </c>
      <c r="B124" s="63">
        <v>0.26963999999999999</v>
      </c>
      <c r="C124" s="24">
        <v>2.8972E-5</v>
      </c>
      <c r="D124" s="61">
        <f t="shared" si="18"/>
        <v>3.4207154624961292E-4</v>
      </c>
      <c r="E124" s="49">
        <f t="shared" si="37"/>
        <v>-3.4658830492312283</v>
      </c>
      <c r="F124" s="49">
        <f t="shared" si="36"/>
        <v>-3.4658830492312283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6.7411599821100001E-3</v>
      </c>
      <c r="K124" s="5" t="str">
        <f t="shared" si="29"/>
        <v/>
      </c>
      <c r="L124" s="5" t="str">
        <f t="shared" si="30"/>
        <v/>
      </c>
      <c r="M124" s="24">
        <f t="shared" si="25"/>
        <v>-23598580371.163433</v>
      </c>
      <c r="N124" s="24">
        <f t="shared" si="26"/>
        <v>3.4207608284070345E-4</v>
      </c>
      <c r="O124" s="24">
        <f t="shared" si="27"/>
        <v>1728700750.25</v>
      </c>
      <c r="P124" s="24">
        <f t="shared" si="28"/>
        <v>9.7149566689471189E-7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4.9754987964438046E-4</v>
      </c>
      <c r="V124" s="24">
        <f t="shared" si="31"/>
        <v>5.4639752668888208E-4</v>
      </c>
      <c r="W124" s="63">
        <f>B124+([1]User!D$6-25)*[1]User!C$6*[1]Calc!V$6</f>
        <v>0.26991631560000001</v>
      </c>
      <c r="AH124" s="24"/>
    </row>
    <row r="125" spans="1:34">
      <c r="A125" s="5">
        <v>1.6938999999999999E-2</v>
      </c>
      <c r="B125" s="63">
        <v>0.26967600000000003</v>
      </c>
      <c r="C125" s="24">
        <v>1.28527E-5</v>
      </c>
      <c r="D125" s="61">
        <f t="shared" si="18"/>
        <v>1.5175144838058816E-4</v>
      </c>
      <c r="E125" s="49">
        <f t="shared" si="37"/>
        <v>-3.8188671551410391</v>
      </c>
      <c r="F125" s="49">
        <f t="shared" si="36"/>
        <v>-3.8188671551410391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6.742059082110001E-3</v>
      </c>
      <c r="K125" s="5" t="str">
        <f t="shared" si="29"/>
        <v/>
      </c>
      <c r="L125" s="5" t="str">
        <f t="shared" si="30"/>
        <v/>
      </c>
      <c r="M125" s="24">
        <f t="shared" si="25"/>
        <v>16681177952.469519</v>
      </c>
      <c r="N125" s="24">
        <f t="shared" si="26"/>
        <v>1.5174824159093858E-4</v>
      </c>
      <c r="O125" s="24">
        <f t="shared" si="27"/>
        <v>1731124624.625</v>
      </c>
      <c r="P125" s="24">
        <f t="shared" si="28"/>
        <v>2.1930494505168756E-6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4.9785783098501462E-4</v>
      </c>
      <c r="V125" s="24">
        <f t="shared" si="31"/>
        <v>5.4539039704721572E-4</v>
      </c>
      <c r="W125" s="63">
        <f>B125+([1]User!D$6-25)*[1]User!C$6*[1]Calc!V$6</f>
        <v>0.26995231560000005</v>
      </c>
      <c r="AH125" s="24"/>
    </row>
    <row r="126" spans="1:34">
      <c r="A126" s="5">
        <v>1.70844E-2</v>
      </c>
      <c r="B126" s="63">
        <v>0.26968799999999998</v>
      </c>
      <c r="C126" s="24">
        <v>1.6210900000000001E-5</v>
      </c>
      <c r="D126" s="61">
        <f t="shared" si="18"/>
        <v>1.9140161635709826E-4</v>
      </c>
      <c r="E126" s="49">
        <f t="shared" si="37"/>
        <v>-3.7180543989938433</v>
      </c>
      <c r="F126" s="49">
        <f t="shared" si="36"/>
        <v>-3.7180543989938433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6.7423587821100004E-3</v>
      </c>
      <c r="K126" s="5" t="str">
        <f t="shared" si="29"/>
        <v/>
      </c>
      <c r="L126" s="5" t="str">
        <f t="shared" si="30"/>
        <v/>
      </c>
      <c r="M126" s="24">
        <f t="shared" si="25"/>
        <v>5562990244.1087255</v>
      </c>
      <c r="N126" s="24">
        <f t="shared" si="26"/>
        <v>1.9140054692785375E-4</v>
      </c>
      <c r="O126" s="24">
        <f t="shared" si="27"/>
        <v>1731933337.875</v>
      </c>
      <c r="P126" s="24">
        <f t="shared" si="28"/>
        <v>1.7395293285059968E-6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4.9796052819911117E-4</v>
      </c>
      <c r="V126" s="24">
        <f t="shared" si="31"/>
        <v>5.4505490239094485E-4</v>
      </c>
      <c r="W126" s="63">
        <f>B126+([1]User!D$6-25)*[1]User!C$6*[1]Calc!V$6</f>
        <v>0.2699643156</v>
      </c>
      <c r="AH126" s="24"/>
    </row>
    <row r="127" spans="1:34">
      <c r="A127" s="5">
        <v>1.72298E-2</v>
      </c>
      <c r="B127" s="63">
        <v>0.269675</v>
      </c>
      <c r="C127" s="24">
        <v>3.8374999999999998E-5</v>
      </c>
      <c r="D127" s="61">
        <f t="shared" si="18"/>
        <v>4.5309248886265689E-4</v>
      </c>
      <c r="E127" s="49">
        <f t="shared" si="37"/>
        <v>-3.3438131372746636</v>
      </c>
      <c r="F127" s="49">
        <f t="shared" si="36"/>
        <v>-3.3438131372746636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6.7420341071100006E-3</v>
      </c>
      <c r="K127" s="5" t="str">
        <f t="shared" si="29"/>
        <v/>
      </c>
      <c r="L127" s="5" t="str">
        <f t="shared" si="30"/>
        <v/>
      </c>
      <c r="M127" s="24">
        <f t="shared" si="25"/>
        <v>-6023524259.4147892</v>
      </c>
      <c r="N127" s="24">
        <f t="shared" si="26"/>
        <v>4.5309364682496052E-4</v>
      </c>
      <c r="O127" s="24">
        <f t="shared" si="27"/>
        <v>1731057249</v>
      </c>
      <c r="P127" s="24">
        <f t="shared" si="28"/>
        <v>7.3445842350625388E-7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4.9784927393959407E-4</v>
      </c>
      <c r="V127" s="24">
        <f t="shared" si="31"/>
        <v>5.4541835979245428E-4</v>
      </c>
      <c r="W127" s="63">
        <f>B127+([1]User!D$6-25)*[1]User!C$6*[1]Calc!V$6</f>
        <v>0.26995131560000002</v>
      </c>
      <c r="AH127" s="24"/>
    </row>
    <row r="128" spans="1:34">
      <c r="A128" s="5">
        <v>1.73752E-2</v>
      </c>
      <c r="B128" s="63">
        <v>0.26966800000000002</v>
      </c>
      <c r="C128" s="24">
        <v>1.6210900000000001E-5</v>
      </c>
      <c r="D128" s="61">
        <f t="shared" si="18"/>
        <v>1.9140161635709826E-4</v>
      </c>
      <c r="E128" s="49">
        <f t="shared" si="37"/>
        <v>-3.7180543989938433</v>
      </c>
      <c r="F128" s="49">
        <f t="shared" si="36"/>
        <v>-3.7180543989938433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6.7418592821100014E-3</v>
      </c>
      <c r="K128" s="5" t="str">
        <f t="shared" si="29"/>
        <v/>
      </c>
      <c r="L128" s="5" t="str">
        <f t="shared" si="30"/>
        <v/>
      </c>
      <c r="M128" s="24">
        <f t="shared" si="25"/>
        <v>-3242552597.5545111</v>
      </c>
      <c r="N128" s="24">
        <f t="shared" si="26"/>
        <v>1.9140223970540962E-4</v>
      </c>
      <c r="O128" s="24">
        <f t="shared" si="27"/>
        <v>1730585692.375</v>
      </c>
      <c r="P128" s="24">
        <f t="shared" si="28"/>
        <v>1.7381603998689632E-6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4.9778937916891556E-4</v>
      </c>
      <c r="V128" s="24">
        <f t="shared" si="31"/>
        <v>5.4561411993318961E-4</v>
      </c>
      <c r="W128" s="63">
        <f>B128+([1]User!D$6-25)*[1]User!C$6*[1]Calc!V$6</f>
        <v>0.26994431560000004</v>
      </c>
      <c r="AH128" s="24"/>
    </row>
    <row r="129" spans="1:34">
      <c r="A129" s="5">
        <v>1.7520600000000001E-2</v>
      </c>
      <c r="B129" s="63">
        <v>0.26965899999999998</v>
      </c>
      <c r="C129" s="24">
        <v>8.8228699999999994E-6</v>
      </c>
      <c r="D129" s="61">
        <f t="shared" si="18"/>
        <v>1.0417136487847999E-4</v>
      </c>
      <c r="E129" s="49">
        <f t="shared" si="37"/>
        <v>-3.9822516455696229</v>
      </c>
      <c r="F129" s="49">
        <f t="shared" si="36"/>
        <v>-3.9822516455696229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6.7416345071100005E-3</v>
      </c>
      <c r="K129" s="5" t="str">
        <f t="shared" si="29"/>
        <v/>
      </c>
      <c r="L129" s="5" t="str">
        <f t="shared" si="30"/>
        <v/>
      </c>
      <c r="M129" s="24">
        <f t="shared" si="25"/>
        <v>-4167536102.3515859</v>
      </c>
      <c r="N129" s="24">
        <f t="shared" si="26"/>
        <v>1.0417216604562031E-4</v>
      </c>
      <c r="O129" s="24">
        <f t="shared" si="27"/>
        <v>1729979594</v>
      </c>
      <c r="P129" s="24">
        <f t="shared" si="28"/>
        <v>3.1925157148495537E-6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4.9771238329826377E-4</v>
      </c>
      <c r="V129" s="24">
        <f t="shared" si="31"/>
        <v>5.4586586534895512E-4</v>
      </c>
      <c r="W129" s="63">
        <f>B129+([1]User!D$6-25)*[1]User!C$6*[1]Calc!V$6</f>
        <v>0.2699353156</v>
      </c>
      <c r="AH129" s="24"/>
    </row>
    <row r="130" spans="1:34">
      <c r="A130" s="5">
        <v>1.7666000000000001E-2</v>
      </c>
      <c r="B130" s="63">
        <v>0.26966000000000001</v>
      </c>
      <c r="C130" s="24">
        <v>2.0240700000000001E-5</v>
      </c>
      <c r="D130" s="61">
        <f t="shared" si="18"/>
        <v>2.389813456500946E-4</v>
      </c>
      <c r="E130" s="49">
        <f t="shared" si="37"/>
        <v>-3.6216359977857993</v>
      </c>
      <c r="F130" s="49">
        <f t="shared" si="36"/>
        <v>-3.6216359977857993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6.7416594821100009E-3</v>
      </c>
      <c r="K130" s="5" t="str">
        <f t="shared" si="29"/>
        <v/>
      </c>
      <c r="L130" s="5" t="str">
        <f t="shared" si="30"/>
        <v/>
      </c>
      <c r="M130" s="24">
        <f t="shared" si="25"/>
        <v>463077589.99162108</v>
      </c>
      <c r="N130" s="24">
        <f t="shared" si="26"/>
        <v>2.3898125662805871E-4</v>
      </c>
      <c r="O130" s="24">
        <f t="shared" si="27"/>
        <v>1730046927.875</v>
      </c>
      <c r="P130" s="24">
        <f t="shared" si="28"/>
        <v>1.3916749209010618E-6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4.9772093774553118E-4</v>
      </c>
      <c r="V130" s="24">
        <f t="shared" si="31"/>
        <v>5.4583789064678318E-4</v>
      </c>
      <c r="W130" s="63">
        <f>B130+([1]User!D$6-25)*[1]User!C$6*[1]Calc!V$6</f>
        <v>0.26993631560000003</v>
      </c>
      <c r="AH130" s="24"/>
    </row>
    <row r="131" spans="1:34">
      <c r="A131" s="5">
        <v>1.7811400000000002E-2</v>
      </c>
      <c r="B131" s="63">
        <v>0.26966400000000001</v>
      </c>
      <c r="C131" s="24">
        <v>4.7930399999999999E-6</v>
      </c>
      <c r="D131" s="61">
        <f t="shared" si="18"/>
        <v>5.6591281376371836E-5</v>
      </c>
      <c r="E131" s="49">
        <f t="shared" si="37"/>
        <v>-4.2472504723769671</v>
      </c>
      <c r="F131" s="49">
        <f t="shared" si="36"/>
        <v>-4.2472504723769671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6.7417593821100007E-3</v>
      </c>
      <c r="K131" s="5" t="str">
        <f t="shared" si="29"/>
        <v/>
      </c>
      <c r="L131" s="5" t="str">
        <f t="shared" si="30"/>
        <v/>
      </c>
      <c r="M131" s="24">
        <f t="shared" si="25"/>
        <v>1852598756.8114576</v>
      </c>
      <c r="N131" s="24">
        <f t="shared" si="26"/>
        <v>5.6590925232786828E-5</v>
      </c>
      <c r="O131" s="24">
        <f t="shared" si="27"/>
        <v>1730316289.125</v>
      </c>
      <c r="P131" s="24">
        <f t="shared" si="28"/>
        <v>5.8779036047403619E-6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4.9775515715823684E-4</v>
      </c>
      <c r="V131" s="24">
        <f t="shared" si="31"/>
        <v>5.4572599931141774E-4</v>
      </c>
      <c r="W131" s="63">
        <f>B131+([1]User!D$6-25)*[1]User!C$6*[1]Calc!V$6</f>
        <v>0.26994031560000004</v>
      </c>
      <c r="AH131" s="24"/>
    </row>
    <row r="132" spans="1:34">
      <c r="A132" s="5">
        <v>1.7956799999999998E-2</v>
      </c>
      <c r="B132" s="63">
        <v>0.26964100000000002</v>
      </c>
      <c r="C132" s="24">
        <v>1.4195999999999999E-5</v>
      </c>
      <c r="D132" s="61">
        <f t="shared" si="18"/>
        <v>1.6761175171060006E-4</v>
      </c>
      <c r="E132" s="49">
        <f t="shared" si="37"/>
        <v>-3.7756955350843509</v>
      </c>
      <c r="F132" s="49">
        <f t="shared" si="36"/>
        <v>-3.7756955350843509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6.7411849571100014E-3</v>
      </c>
      <c r="K132" s="5" t="str">
        <f t="shared" si="29"/>
        <v/>
      </c>
      <c r="M132" s="24">
        <f t="shared" si="25"/>
        <v>-10642911253.897306</v>
      </c>
      <c r="N132" s="24">
        <f>IF($X$76,D132-1.602E-19*$P$6*M132/$B$6,D132)</f>
        <v>1.6761379770385951E-4</v>
      </c>
      <c r="O132" s="24">
        <f t="shared" si="27"/>
        <v>1728768034.25</v>
      </c>
      <c r="P132" s="24">
        <f>O132/(($B$6*D132)/(1.602E-19*$P$6)-M132)</f>
        <v>1.9827625855205322E-6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4.9755843100741178E-4</v>
      </c>
      <c r="V132" s="24">
        <f t="shared" si="31"/>
        <v>5.4636953778663499E-4</v>
      </c>
      <c r="W132" s="63">
        <f>B132+([1]User!D$6-25)*[1]User!C$6*[1]Calc!V$6</f>
        <v>0.26991731560000004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-3454063690.9902997</v>
      </c>
      <c r="N133" s="24">
        <f>IF($X$76,D133-1.602E-19*$P$6*M133/$B$6,D133)</f>
        <v>6.6400920395597507E-10</v>
      </c>
      <c r="O133" s="24">
        <f t="shared" si="27"/>
        <v>47857.25</v>
      </c>
      <c r="P133" s="24">
        <f>O133/(($B$6*D133)/(1.602E-19*$P$6)-M133)</f>
        <v>1.3855346710841645E-5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0.45212129609007007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-0.26660200000000001</v>
      </c>
      <c r="D150" s="5" t="s">
        <v>104</v>
      </c>
      <c r="O150" s="66"/>
    </row>
    <row r="152" spans="1:15">
      <c r="A152" s="5" t="s">
        <v>105</v>
      </c>
      <c r="B152" s="5">
        <v>0.71285600000000005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-0.27104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H508"/>
  <sheetViews>
    <sheetView workbookViewId="0">
      <selection sqref="A1:XFD1048576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0.709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0.53500000000000003</v>
      </c>
      <c r="K3" s="21"/>
      <c r="M3" s="23"/>
      <c r="Q3" s="24">
        <f>100*(SUM(V22:V132))</f>
        <v>92950.7521077571</v>
      </c>
      <c r="R3" s="24">
        <f>100*SUM(V114:V132)</f>
        <v>745.91557707570166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1.5489436108562269</v>
      </c>
      <c r="D6" s="36">
        <f>INTERCEPT(K$15:K$102,H$15:H$102)</f>
        <v>0.53855488977914467</v>
      </c>
      <c r="E6" s="36">
        <f>INDEX(W9:W133,MATCH(O6,J9:J133,0))</f>
        <v>0.44599031560000002</v>
      </c>
      <c r="F6" s="36">
        <f>INDEX(I9:I133,MATCH(O6,J9:J133,0))</f>
        <v>2.2377281975476431E-2</v>
      </c>
      <c r="G6" s="37">
        <f>E6*F6/B6/D6</f>
        <v>0.7412467133744256</v>
      </c>
      <c r="H6" s="38">
        <f>1000*MAX(J20:J110)</f>
        <v>9.980051050512925</v>
      </c>
      <c r="I6" s="35">
        <f>-SLOPE(K20:K129,I20:I129)</f>
        <v>1.6169024889018317</v>
      </c>
      <c r="J6" s="39">
        <f>AVERAGE(L20:L131)/(0.025*$B$6)</f>
        <v>466.36370495999995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2.115262191280058</v>
      </c>
      <c r="O6" s="42">
        <f>MAX(J16:J132)</f>
        <v>9.9800510505129256E-3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0.53866410153864241</v>
      </c>
      <c r="T6" s="44">
        <f>(LOG(0.1)-INTERCEPT(T25:T120,R25:R120))/SLOPE(T25:T120,R25:R120)</f>
        <v>0.44281881811108809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100199.88825093284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1.5489436108562269</v>
      </c>
      <c r="T7" s="49">
        <f>SLOPE(R25:R120, T25:T120)/0.06</f>
        <v>2.115262191280058</v>
      </c>
      <c r="X7" s="47"/>
      <c r="Y7" s="5">
        <f>1/Y6</f>
        <v>9.9800510505129255E-6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0.61936800000000003</v>
      </c>
      <c r="C9" s="60">
        <v>0.56644499999999998</v>
      </c>
      <c r="D9" s="61">
        <f t="shared" ref="D9:D72" si="0">C9/$A$6</f>
        <v>6.6879993447246306</v>
      </c>
      <c r="E9" s="49">
        <f t="shared" ref="E9:E72" si="1">IF(D9&gt;0,LOG10(D9),-3)</f>
        <v>0.82529622187975016</v>
      </c>
      <c r="F9" s="49">
        <f t="shared" ref="F9:F72" si="2">IF($D9&gt;0,LOG10(D9),-3)</f>
        <v>0.82529622187975016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0.65105400000000002</v>
      </c>
      <c r="C10" s="60">
        <v>0.69533900000000004</v>
      </c>
      <c r="D10" s="61">
        <f t="shared" si="0"/>
        <v>8.2098469866650419</v>
      </c>
      <c r="E10" s="49">
        <f t="shared" si="1"/>
        <v>0.91433506290917366</v>
      </c>
      <c r="F10" s="49">
        <f t="shared" si="2"/>
        <v>0.91433506290917366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2077750731531927.5</v>
      </c>
      <c r="P10" s="24" t="e">
        <f>O10/(($B$6*D10)/(1.602E-19*$P$6)-M10)</f>
        <v>#DIV/0!</v>
      </c>
      <c r="W10" s="63">
        <f>B10+([1]User!D$6-25)*[1]User!C$6*[1]Calc!V$6</f>
        <v>0.65133031559999999</v>
      </c>
      <c r="AH10" s="24"/>
    </row>
    <row r="11" spans="1:34">
      <c r="A11" s="24">
        <v>3.634E-4</v>
      </c>
      <c r="B11" s="59">
        <v>0.65486</v>
      </c>
      <c r="C11" s="64">
        <v>0.71075500000000003</v>
      </c>
      <c r="D11" s="61">
        <f t="shared" si="0"/>
        <v>8.3918632422560968</v>
      </c>
      <c r="E11" s="49">
        <f t="shared" si="1"/>
        <v>0.92385839777636403</v>
      </c>
      <c r="F11" s="49">
        <f t="shared" si="2"/>
        <v>0.92385839777636403</v>
      </c>
      <c r="G11" s="49">
        <f t="shared" si="3"/>
        <v>8.1114347596687271</v>
      </c>
      <c r="H11" s="5" t="str">
        <f t="shared" si="6"/>
        <v/>
      </c>
      <c r="I11" s="24">
        <f t="shared" si="4"/>
        <v>-0.17778586899171819</v>
      </c>
      <c r="J11" s="24">
        <f t="shared" si="5"/>
        <v>-0.11647397917697853</v>
      </c>
      <c r="M11" s="24">
        <f t="shared" ref="M11:M74" si="7">2.88E+21*(EXP(38.921*W11)/SQRT($X$21^2+296000000000000000000*EXP(38.921*W11)))*SLOPE(W10:W11,A10:A11)</f>
        <v>1.458741586492766E+18</v>
      </c>
      <c r="N11" s="24">
        <f t="shared" ref="N11:N74" si="8">IF($X$76,D11-1.602E-19*$P$6*M11/$B$6,D11)</f>
        <v>8.1114347596687271</v>
      </c>
      <c r="O11" s="24">
        <f t="shared" ref="O11:O74" si="9">(SQRT($X$21^2+296000000000000000000*EXP(38.921*W11))-$X$21)/2</f>
        <v>2281689344923099.5</v>
      </c>
      <c r="P11" s="24">
        <f t="shared" ref="P11:P74" si="10">O11/(($B$6*D11)/(1.602E-19*$P$6)-M11)</f>
        <v>5.4075755111655536E-5</v>
      </c>
      <c r="W11" s="63">
        <f>B11+([1]User!D$6-25)*[1]User!C$6*[1]Calc!V$6</f>
        <v>0.65513631559999996</v>
      </c>
      <c r="X11" s="5" t="s">
        <v>62</v>
      </c>
      <c r="AH11" s="24"/>
    </row>
    <row r="12" spans="1:34">
      <c r="A12" s="24">
        <v>5.0880000000000001E-4</v>
      </c>
      <c r="B12" s="59">
        <v>0.65320599999999995</v>
      </c>
      <c r="C12" s="64">
        <v>0.70979000000000003</v>
      </c>
      <c r="D12" s="61">
        <f t="shared" si="0"/>
        <v>8.380469515826066</v>
      </c>
      <c r="E12" s="49">
        <f t="shared" si="1"/>
        <v>0.92326835066134372</v>
      </c>
      <c r="F12" s="49">
        <f t="shared" si="2"/>
        <v>0.92326835066134372</v>
      </c>
      <c r="G12" s="49">
        <f t="shared" si="3"/>
        <v>8.4982225630085164</v>
      </c>
      <c r="H12" s="5" t="str">
        <f t="shared" si="6"/>
        <v/>
      </c>
      <c r="I12" s="24">
        <f>B$6-G12*B$6</f>
        <v>-0.18745556407521294</v>
      </c>
      <c r="J12" s="24">
        <f t="shared" si="5"/>
        <v>-0.12249889608397431</v>
      </c>
      <c r="M12" s="24">
        <f t="shared" si="7"/>
        <v>-6.1253145642140211E+17</v>
      </c>
      <c r="N12" s="24">
        <f t="shared" si="8"/>
        <v>8.4982225630085164</v>
      </c>
      <c r="O12" s="24">
        <f t="shared" si="9"/>
        <v>2191074279196959</v>
      </c>
      <c r="P12" s="24">
        <f t="shared" si="10"/>
        <v>4.9564731484710262E-5</v>
      </c>
      <c r="W12" s="63">
        <f>B12+([1]User!D$6-25)*[1]User!C$6*[1]Calc!V$6</f>
        <v>0.65348231559999992</v>
      </c>
      <c r="X12" s="62">
        <f>MAX(B9:B133)</f>
        <v>0.65486</v>
      </c>
      <c r="AH12" s="24"/>
    </row>
    <row r="13" spans="1:34">
      <c r="A13" s="24">
        <v>6.5419999999999996E-4</v>
      </c>
      <c r="B13" s="59">
        <v>0.65096699999999996</v>
      </c>
      <c r="C13" s="64">
        <v>0.70498899999999998</v>
      </c>
      <c r="D13" s="61">
        <f t="shared" si="0"/>
        <v>8.3237842509653586</v>
      </c>
      <c r="E13" s="49">
        <f t="shared" si="1"/>
        <v>0.92032081495266904</v>
      </c>
      <c r="F13" s="49">
        <f t="shared" si="2"/>
        <v>0.92032081495266904</v>
      </c>
      <c r="G13" s="49">
        <f t="shared" si="3"/>
        <v>8.4759109106085671</v>
      </c>
      <c r="H13" s="5" t="str">
        <f t="shared" si="6"/>
        <v/>
      </c>
      <c r="I13" s="24">
        <f t="shared" si="4"/>
        <v>-0.18689777276521419</v>
      </c>
      <c r="J13" s="24">
        <f t="shared" si="5"/>
        <v>-0.12171592521387345</v>
      </c>
      <c r="M13" s="24">
        <f t="shared" si="7"/>
        <v>-7.9133718083233421E+17</v>
      </c>
      <c r="N13" s="24">
        <f t="shared" si="8"/>
        <v>8.4759109106085671</v>
      </c>
      <c r="O13" s="24">
        <f t="shared" si="9"/>
        <v>2073275561042571</v>
      </c>
      <c r="P13" s="24">
        <f t="shared" si="10"/>
        <v>4.7023440673022229E-5</v>
      </c>
      <c r="W13" s="63">
        <f>B13+([1]User!D$6-25)*[1]User!C$6*[1]Calc!V$6</f>
        <v>0.65124331559999993</v>
      </c>
      <c r="AH13" s="24"/>
    </row>
    <row r="14" spans="1:34">
      <c r="A14" s="24">
        <v>7.9960000000000003E-4</v>
      </c>
      <c r="B14" s="59">
        <v>0.64853300000000003</v>
      </c>
      <c r="C14" s="64">
        <v>0.69929799999999998</v>
      </c>
      <c r="D14" s="61">
        <f t="shared" si="0"/>
        <v>8.2565907824541558</v>
      </c>
      <c r="E14" s="49">
        <f t="shared" si="1"/>
        <v>0.91680076039509639</v>
      </c>
      <c r="F14" s="49">
        <f t="shared" si="2"/>
        <v>0.91680076039509639</v>
      </c>
      <c r="G14" s="49">
        <f t="shared" si="3"/>
        <v>8.4137318409323765</v>
      </c>
      <c r="H14" s="5" t="str">
        <f t="shared" si="6"/>
        <v/>
      </c>
      <c r="I14" s="24">
        <f>B$6-G14*B$6</f>
        <v>-0.18534329602330943</v>
      </c>
      <c r="J14" s="24">
        <f t="shared" si="5"/>
        <v>-0.12025245704393159</v>
      </c>
      <c r="M14" s="24">
        <f t="shared" si="7"/>
        <v>-8.174212363619511E+17</v>
      </c>
      <c r="N14" s="24">
        <f t="shared" si="8"/>
        <v>8.4137318409323765</v>
      </c>
      <c r="O14" s="24">
        <f t="shared" si="9"/>
        <v>1951325074298557.5</v>
      </c>
      <c r="P14" s="24">
        <f t="shared" si="10"/>
        <v>4.4584583794102116E-5</v>
      </c>
      <c r="W14" s="63">
        <f>B14+([1]User!D$6-25)*[1]User!C$6*[1]Calc!V$6</f>
        <v>0.64880931559999999</v>
      </c>
      <c r="X14" s="9" t="s">
        <v>63</v>
      </c>
      <c r="AH14" s="24"/>
    </row>
    <row r="15" spans="1:34">
      <c r="A15" s="24">
        <v>9.4499999999999998E-4</v>
      </c>
      <c r="B15" s="59">
        <v>0.64610000000000001</v>
      </c>
      <c r="C15" s="64">
        <v>0.69307700000000005</v>
      </c>
      <c r="D15" s="61">
        <f t="shared" si="0"/>
        <v>8.1831396196342325</v>
      </c>
      <c r="E15" s="49">
        <f t="shared" si="1"/>
        <v>0.91291996111370266</v>
      </c>
      <c r="F15" s="49">
        <f t="shared" si="2"/>
        <v>0.91291996111370266</v>
      </c>
      <c r="G15" s="49">
        <f>IF(N15&lt;0.001, 0.001, N15)</f>
        <v>8.3323475432924461</v>
      </c>
      <c r="H15" s="5" t="str">
        <f t="shared" si="6"/>
        <v/>
      </c>
      <c r="I15" s="24">
        <f t="shared" si="4"/>
        <v>-0.18330868858231117</v>
      </c>
      <c r="J15" s="24">
        <f t="shared" si="5"/>
        <v>-0.11848639474330208</v>
      </c>
      <c r="K15" s="5" t="str">
        <f t="shared" ref="K15:K78" si="11">IF(G15&gt;0.85,IF(G15&lt;1.1,W15,""),"")</f>
        <v/>
      </c>
      <c r="M15" s="24">
        <f t="shared" si="7"/>
        <v>-7.7615440937481267E+17</v>
      </c>
      <c r="N15" s="24">
        <f t="shared" si="8"/>
        <v>8.3323475432924461</v>
      </c>
      <c r="O15" s="24">
        <f t="shared" si="9"/>
        <v>1835512454597220</v>
      </c>
      <c r="P15" s="24">
        <f t="shared" si="10"/>
        <v>4.2348079270387795E-5</v>
      </c>
      <c r="W15" s="63">
        <f>B15+([1]User!D$6-25)*[1]User!C$6*[1]Calc!V$6</f>
        <v>0.64637631559999997</v>
      </c>
      <c r="X15" s="9">
        <f>AVERAGE(B9:B133)</f>
        <v>0.38663029520000008</v>
      </c>
      <c r="AH15" s="24"/>
    </row>
    <row r="16" spans="1:34">
      <c r="A16" s="24">
        <v>1.0904E-3</v>
      </c>
      <c r="B16" s="59">
        <v>0.64357299999999995</v>
      </c>
      <c r="C16" s="64">
        <v>0.68634700000000004</v>
      </c>
      <c r="D16" s="61">
        <f t="shared" si="0"/>
        <v>8.1036787088838569</v>
      </c>
      <c r="E16" s="49">
        <f t="shared" si="1"/>
        <v>0.90868221397550886</v>
      </c>
      <c r="F16" s="49">
        <f t="shared" si="2"/>
        <v>0.90868221397550886</v>
      </c>
      <c r="G16" s="49">
        <f t="shared" si="3"/>
        <v>8.250539447588876</v>
      </c>
      <c r="H16" s="5" t="str">
        <f t="shared" si="6"/>
        <v/>
      </c>
      <c r="I16" s="24">
        <f t="shared" si="4"/>
        <v>-0.18126348618972191</v>
      </c>
      <c r="J16" s="24">
        <f t="shared" si="5"/>
        <v>-0.11670637152652248</v>
      </c>
      <c r="K16" s="5" t="str">
        <f t="shared" si="11"/>
        <v/>
      </c>
      <c r="M16" s="24">
        <f t="shared" si="7"/>
        <v>-7.6394474981803162E+17</v>
      </c>
      <c r="N16" s="24">
        <f t="shared" si="8"/>
        <v>8.250539447588876</v>
      </c>
      <c r="O16" s="24">
        <f t="shared" si="9"/>
        <v>1721384682159001.5</v>
      </c>
      <c r="P16" s="24">
        <f t="shared" si="10"/>
        <v>4.0108770268949348E-5</v>
      </c>
      <c r="W16" s="63">
        <f>B16+([1]User!D$6-25)*[1]User!C$6*[1]Calc!V$6</f>
        <v>0.64384931559999992</v>
      </c>
      <c r="AH16" s="24"/>
    </row>
    <row r="17" spans="1:34">
      <c r="A17" s="24">
        <v>1.2358E-3</v>
      </c>
      <c r="B17" s="59">
        <v>0.64105199999999996</v>
      </c>
      <c r="C17" s="64">
        <v>0.67906200000000005</v>
      </c>
      <c r="D17" s="61">
        <f t="shared" si="0"/>
        <v>8.0176649295649138</v>
      </c>
      <c r="E17" s="49">
        <f>IF(D17&gt;0,LOG10(D17),-3)</f>
        <v>0.90404790246555045</v>
      </c>
      <c r="F17" s="49">
        <f t="shared" si="2"/>
        <v>0.90404790246555045</v>
      </c>
      <c r="G17" s="49">
        <f t="shared" si="3"/>
        <v>8.1564667677594063</v>
      </c>
      <c r="H17" s="5" t="str">
        <f t="shared" si="6"/>
        <v/>
      </c>
      <c r="I17" s="24">
        <f t="shared" si="4"/>
        <v>-0.17891166919398518</v>
      </c>
      <c r="J17" s="24">
        <f t="shared" si="5"/>
        <v>-0.11474111944536292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-7.2202371095761408E+17</v>
      </c>
      <c r="N17" s="24">
        <f t="shared" si="8"/>
        <v>8.1564667677594063</v>
      </c>
      <c r="O17" s="24">
        <f t="shared" si="9"/>
        <v>1613503185749694</v>
      </c>
      <c r="P17" s="24">
        <f t="shared" si="10"/>
        <v>3.8028703023052719E-5</v>
      </c>
      <c r="W17" s="63">
        <f>B17+([1]User!D$6-25)*[1]User!C$6*[1]Calc!V$6</f>
        <v>0.64132831559999992</v>
      </c>
      <c r="AH17" s="24"/>
    </row>
    <row r="18" spans="1:34">
      <c r="A18" s="24">
        <v>1.3812E-3</v>
      </c>
      <c r="B18" s="59">
        <v>0.63854699999999998</v>
      </c>
      <c r="C18" s="64">
        <v>0.67116500000000001</v>
      </c>
      <c r="D18" s="61">
        <f t="shared" si="0"/>
        <v>7.924425284364955</v>
      </c>
      <c r="E18" s="49">
        <f t="shared" si="1"/>
        <v>0.89896777500592018</v>
      </c>
      <c r="F18" s="49">
        <f t="shared" si="2"/>
        <v>0.89896777500592018</v>
      </c>
      <c r="G18" s="49">
        <f t="shared" si="3"/>
        <v>8.0550736493613062</v>
      </c>
      <c r="H18" s="5" t="str">
        <f t="shared" si="6"/>
        <v/>
      </c>
      <c r="I18" s="24">
        <f t="shared" si="4"/>
        <v>-0.17637684123403266</v>
      </c>
      <c r="J18" s="24">
        <f t="shared" si="5"/>
        <v>-0.11267363851217953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-6.7961072095480538E+17</v>
      </c>
      <c r="N18" s="24">
        <f t="shared" si="8"/>
        <v>8.0550736493613062</v>
      </c>
      <c r="O18" s="24">
        <f t="shared" si="9"/>
        <v>1511952932250566.5</v>
      </c>
      <c r="P18" s="24">
        <f t="shared" si="10"/>
        <v>3.6083820502236548E-5</v>
      </c>
      <c r="U18" s="24">
        <f>(K$6*EXP(W18/0.02585)+L$6*EXP(W18/(2*0.02585))+W18/M$6)/B$6</f>
        <v>4.8560697213658548</v>
      </c>
      <c r="V18" s="24">
        <f t="shared" ref="V18:V81" si="13">((U18)-G18)*((U18)-G18)*U$22/U18</f>
        <v>7.0524638069042238</v>
      </c>
      <c r="W18" s="63">
        <f>B18+([1]User!D$6-25)*[1]User!C$6*[1]Calc!V$6</f>
        <v>0.63882331559999994</v>
      </c>
      <c r="AH18" s="24"/>
    </row>
    <row r="19" spans="1:34" ht="15">
      <c r="A19" s="5">
        <v>1.5265999999999999E-3</v>
      </c>
      <c r="B19" s="59">
        <v>0.63597499999999996</v>
      </c>
      <c r="C19" s="64">
        <v>0.66254100000000005</v>
      </c>
      <c r="D19" s="61">
        <f t="shared" si="0"/>
        <v>7.8226019716886928</v>
      </c>
      <c r="E19" s="49">
        <f t="shared" si="1"/>
        <v>0.89335123310977005</v>
      </c>
      <c r="F19" s="49">
        <f t="shared" si="2"/>
        <v>0.89335123310977005</v>
      </c>
      <c r="G19" s="49">
        <f t="shared" si="3"/>
        <v>7.9494229846975735</v>
      </c>
      <c r="H19" s="5" t="str">
        <f t="shared" si="6"/>
        <v/>
      </c>
      <c r="I19" s="24">
        <f t="shared" si="4"/>
        <v>-0.17373557461743935</v>
      </c>
      <c r="J19" s="24">
        <f t="shared" si="5"/>
        <v>-0.11053948791686774</v>
      </c>
      <c r="K19" s="5" t="str">
        <f t="shared" si="11"/>
        <v/>
      </c>
      <c r="L19" s="5" t="str">
        <f t="shared" si="12"/>
        <v/>
      </c>
      <c r="M19" s="24">
        <f t="shared" si="7"/>
        <v>-6.5970148256804582E+17</v>
      </c>
      <c r="N19" s="24">
        <f t="shared" si="8"/>
        <v>7.9494229846975735</v>
      </c>
      <c r="O19" s="24">
        <f t="shared" si="9"/>
        <v>1413279683853895.5</v>
      </c>
      <c r="P19" s="24">
        <f t="shared" si="10"/>
        <v>3.4177183293311554E-5</v>
      </c>
      <c r="U19" s="24">
        <f t="shared" ref="U19:U82" si="14">(K$6*EXP(W19/0.02585)+L$6*EXP(W19/(2*0.02585))+W19/M$6)/B$6</f>
        <v>4.4206984233061126</v>
      </c>
      <c r="V19" s="24">
        <f t="shared" si="13"/>
        <v>9.4262914793800405</v>
      </c>
      <c r="W19" s="63">
        <f>B19+([1]User!D$6-25)*[1]User!C$6*[1]Calc!V$6</f>
        <v>0.63625131559999992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0.63351100000000005</v>
      </c>
      <c r="C20" s="64">
        <v>0.65293800000000002</v>
      </c>
      <c r="D20" s="61">
        <f t="shared" si="0"/>
        <v>7.7092196349968853</v>
      </c>
      <c r="E20" s="49">
        <f t="shared" si="1"/>
        <v>0.88701041885937204</v>
      </c>
      <c r="F20" s="49">
        <f t="shared" si="2"/>
        <v>0.88701041885937204</v>
      </c>
      <c r="G20" s="49">
        <f t="shared" si="3"/>
        <v>7.8242951038666266</v>
      </c>
      <c r="H20" s="5" t="str">
        <f t="shared" si="6"/>
        <v/>
      </c>
      <c r="I20" s="24">
        <f t="shared" si="4"/>
        <v>-0.17060737759666569</v>
      </c>
      <c r="J20" s="24">
        <f t="shared" si="5"/>
        <v>-0.10812879186854633</v>
      </c>
      <c r="K20" s="5" t="str">
        <f t="shared" si="11"/>
        <v/>
      </c>
      <c r="L20" s="5" t="str">
        <f t="shared" si="12"/>
        <v/>
      </c>
      <c r="M20" s="24">
        <f t="shared" si="7"/>
        <v>-5.9860314643019776E+17</v>
      </c>
      <c r="N20" s="24">
        <f t="shared" si="8"/>
        <v>7.8242951038666266</v>
      </c>
      <c r="O20" s="24">
        <f t="shared" si="9"/>
        <v>1323828075779195.5</v>
      </c>
      <c r="P20" s="24">
        <f t="shared" si="10"/>
        <v>3.2525959963093261E-5</v>
      </c>
      <c r="U20" s="24">
        <f t="shared" si="14"/>
        <v>4.0412149766546568</v>
      </c>
      <c r="V20" s="24">
        <f t="shared" si="13"/>
        <v>11.851555617316487</v>
      </c>
      <c r="W20" s="63">
        <f>B20+([1]User!D$6-25)*[1]User!C$6*[1]Calc!V$6</f>
        <v>0.63378731560000001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0.63089399999999995</v>
      </c>
      <c r="C21" s="64">
        <v>0.64225100000000002</v>
      </c>
      <c r="D21" s="61">
        <f t="shared" si="0"/>
        <v>7.5830385423981834</v>
      </c>
      <c r="E21" s="49">
        <f t="shared" si="1"/>
        <v>0.879843263385786</v>
      </c>
      <c r="F21" s="49">
        <f t="shared" si="2"/>
        <v>0.879843263385786</v>
      </c>
      <c r="G21" s="49">
        <f t="shared" si="3"/>
        <v>7.6983422429510053</v>
      </c>
      <c r="H21" s="5" t="str">
        <f t="shared" si="6"/>
        <v/>
      </c>
      <c r="I21" s="24">
        <f t="shared" si="4"/>
        <v>-0.16745855607377516</v>
      </c>
      <c r="J21" s="24">
        <f t="shared" si="5"/>
        <v>-0.10569486968700495</v>
      </c>
      <c r="K21" s="5" t="str">
        <f t="shared" si="11"/>
        <v/>
      </c>
      <c r="L21" s="5" t="str">
        <f t="shared" si="12"/>
        <v/>
      </c>
      <c r="M21" s="24">
        <f t="shared" si="7"/>
        <v>-5.99790369084592E+17</v>
      </c>
      <c r="N21" s="24">
        <f t="shared" si="8"/>
        <v>7.6983422429510053</v>
      </c>
      <c r="O21" s="24">
        <f t="shared" si="9"/>
        <v>1234018440113840</v>
      </c>
      <c r="P21" s="24">
        <f t="shared" si="10"/>
        <v>3.0815427197290735E-5</v>
      </c>
      <c r="Q21" s="5" t="str">
        <f>IF(G21&gt;0.85,IF(G21&lt;1.15,W21,""),"")</f>
        <v/>
      </c>
      <c r="U21" s="24">
        <f t="shared" si="14"/>
        <v>3.6747374095176246</v>
      </c>
      <c r="V21" s="24">
        <f t="shared" si="13"/>
        <v>14.743498999593818</v>
      </c>
      <c r="W21" s="63">
        <f>B21+([1]User!D$6-25)*[1]User!C$6*[1]Calc!V$6</f>
        <v>0.63117031559999992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0.62831099999999995</v>
      </c>
      <c r="C22" s="64">
        <v>0.630135</v>
      </c>
      <c r="D22" s="61">
        <f t="shared" si="0"/>
        <v>7.4399852891067182</v>
      </c>
      <c r="E22" s="49">
        <f t="shared" si="1"/>
        <v>0.87157207682731785</v>
      </c>
      <c r="F22" s="49">
        <f t="shared" si="2"/>
        <v>0.87157207682731785</v>
      </c>
      <c r="G22" s="49">
        <f t="shared" si="3"/>
        <v>7.5473614747754851</v>
      </c>
      <c r="H22" s="5" t="str">
        <f t="shared" si="6"/>
        <v/>
      </c>
      <c r="I22" s="24">
        <f t="shared" si="4"/>
        <v>-0.16368403686938715</v>
      </c>
      <c r="J22" s="24">
        <f t="shared" si="5"/>
        <v>-0.10288970934229949</v>
      </c>
      <c r="K22" s="5" t="str">
        <f t="shared" si="11"/>
        <v/>
      </c>
      <c r="L22" s="5" t="str">
        <f t="shared" si="12"/>
        <v/>
      </c>
      <c r="M22" s="24">
        <f t="shared" si="7"/>
        <v>-5.5855277605475942E+17</v>
      </c>
      <c r="N22" s="24">
        <f t="shared" si="8"/>
        <v>7.5473614747754851</v>
      </c>
      <c r="O22" s="24">
        <f t="shared" si="9"/>
        <v>1150387841439777.5</v>
      </c>
      <c r="P22" s="24">
        <f t="shared" si="10"/>
        <v>2.9301704890842195E-5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3.3465416377571122</v>
      </c>
      <c r="V22" s="24">
        <f t="shared" si="13"/>
        <v>17.64688730308707</v>
      </c>
      <c r="W22" s="63">
        <f>B22+([1]User!D$6-25)*[1]User!C$6*[1]Calc!V$6</f>
        <v>0.62858731559999992</v>
      </c>
      <c r="AH22" s="24"/>
    </row>
    <row r="23" spans="1:34">
      <c r="A23" s="5">
        <v>2.1082000000000002E-3</v>
      </c>
      <c r="B23" s="59">
        <v>0.62566999999999995</v>
      </c>
      <c r="C23" s="64">
        <v>0.61607699999999999</v>
      </c>
      <c r="D23" s="61">
        <f t="shared" si="0"/>
        <v>7.2740028993104646</v>
      </c>
      <c r="E23" s="49">
        <f t="shared" si="1"/>
        <v>0.86177346982211422</v>
      </c>
      <c r="F23" s="49">
        <f t="shared" si="2"/>
        <v>0.86177346982211422</v>
      </c>
      <c r="G23" s="49">
        <f t="shared" si="3"/>
        <v>7.3773785212349754</v>
      </c>
      <c r="H23" s="5" t="str">
        <f t="shared" si="6"/>
        <v/>
      </c>
      <c r="I23" s="24">
        <f t="shared" si="4"/>
        <v>-0.15943446303087441</v>
      </c>
      <c r="J23" s="24">
        <f t="shared" si="5"/>
        <v>-9.9797414713840238E-2</v>
      </c>
      <c r="K23" s="5" t="str">
        <f t="shared" si="11"/>
        <v/>
      </c>
      <c r="L23" s="5" t="str">
        <f t="shared" si="12"/>
        <v/>
      </c>
      <c r="M23" s="24">
        <f t="shared" si="7"/>
        <v>-5.3774251937427456E+17</v>
      </c>
      <c r="N23" s="24">
        <f t="shared" si="8"/>
        <v>7.3773785212349754</v>
      </c>
      <c r="O23" s="24">
        <f t="shared" si="9"/>
        <v>1069790350603599.1</v>
      </c>
      <c r="P23" s="24">
        <f t="shared" si="10"/>
        <v>2.7876636180192756E-5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3.0421523236474046</v>
      </c>
      <c r="V23" s="24">
        <f t="shared" si="13"/>
        <v>20.674680266483758</v>
      </c>
      <c r="W23" s="63">
        <f>B23+([1]User!D$6-25)*[1]User!C$6*[1]Calc!V$6</f>
        <v>0.62594631559999991</v>
      </c>
      <c r="AH23" s="24"/>
    </row>
    <row r="24" spans="1:34">
      <c r="A24" s="5">
        <v>2.2536000000000001E-3</v>
      </c>
      <c r="B24" s="59">
        <v>0.62304199999999998</v>
      </c>
      <c r="C24" s="64">
        <v>0.59939299999999995</v>
      </c>
      <c r="D24" s="61">
        <f t="shared" si="0"/>
        <v>7.0770154052600516</v>
      </c>
      <c r="E24" s="49">
        <f t="shared" si="1"/>
        <v>0.84985014097930778</v>
      </c>
      <c r="F24" s="49">
        <f t="shared" si="2"/>
        <v>0.84985014097930778</v>
      </c>
      <c r="G24" s="49">
        <f t="shared" si="3"/>
        <v>7.1738290094843844</v>
      </c>
      <c r="H24" s="5" t="str">
        <f t="shared" si="6"/>
        <v/>
      </c>
      <c r="I24" s="24">
        <f t="shared" si="4"/>
        <v>-0.15434572523710963</v>
      </c>
      <c r="J24" s="24">
        <f t="shared" si="5"/>
        <v>-9.6206517474855577E-2</v>
      </c>
      <c r="K24" s="5" t="str">
        <f t="shared" si="11"/>
        <v/>
      </c>
      <c r="L24" s="5" t="str">
        <f t="shared" si="12"/>
        <v/>
      </c>
      <c r="M24" s="24">
        <f t="shared" si="7"/>
        <v>-5.0360801198674938E+17</v>
      </c>
      <c r="N24" s="24">
        <f t="shared" si="8"/>
        <v>7.1738290094843844</v>
      </c>
      <c r="O24" s="24">
        <f t="shared" si="9"/>
        <v>994290723642981.37</v>
      </c>
      <c r="P24" s="24">
        <f t="shared" si="10"/>
        <v>2.6644411019613219E-5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2.7675913842972597</v>
      </c>
      <c r="V24" s="24">
        <f t="shared" si="13"/>
        <v>23.476323867735022</v>
      </c>
      <c r="W24" s="63">
        <f>B24+([1]User!D$6-25)*[1]User!C$6*[1]Calc!V$6</f>
        <v>0.62331831559999995</v>
      </c>
      <c r="X24" s="69"/>
      <c r="AH24" s="24"/>
    </row>
    <row r="25" spans="1:34">
      <c r="A25" s="5">
        <v>2.3990000000000001E-3</v>
      </c>
      <c r="B25" s="59">
        <v>0.62038199999999999</v>
      </c>
      <c r="C25" s="64">
        <v>0.57908000000000004</v>
      </c>
      <c r="D25" s="61">
        <f t="shared" si="0"/>
        <v>6.8371804156504856</v>
      </c>
      <c r="E25" s="49">
        <f t="shared" si="1"/>
        <v>0.83487703996844109</v>
      </c>
      <c r="F25" s="49">
        <f t="shared" si="2"/>
        <v>0.83487703996844109</v>
      </c>
      <c r="G25" s="49">
        <f t="shared" si="3"/>
        <v>6.929261802082574</v>
      </c>
      <c r="H25" s="5" t="str">
        <f t="shared" si="6"/>
        <v/>
      </c>
      <c r="I25" s="24">
        <f t="shared" si="4"/>
        <v>-0.14823154505206437</v>
      </c>
      <c r="J25" s="24">
        <f t="shared" si="5"/>
        <v>-9.2001141070799777E-2</v>
      </c>
      <c r="K25" s="5" t="str">
        <f t="shared" si="11"/>
        <v/>
      </c>
      <c r="L25" s="5" t="str">
        <f t="shared" si="12"/>
        <v/>
      </c>
      <c r="M25" s="24">
        <f t="shared" si="7"/>
        <v>-4.7899181456558611E+17</v>
      </c>
      <c r="N25" s="24">
        <f t="shared" si="8"/>
        <v>6.929261802082574</v>
      </c>
      <c r="O25" s="24">
        <f t="shared" si="9"/>
        <v>922424070073766.62</v>
      </c>
      <c r="P25" s="24">
        <f t="shared" si="10"/>
        <v>2.5591009301695847E-5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2.5157204132758992</v>
      </c>
      <c r="V25" s="24">
        <f t="shared" si="13"/>
        <v>25.91243742533641</v>
      </c>
      <c r="W25" s="63">
        <f>B25+([1]User!D$6-25)*[1]User!C$6*[1]Calc!V$6</f>
        <v>0.62065831559999995</v>
      </c>
      <c r="AH25" s="24"/>
    </row>
    <row r="26" spans="1:34">
      <c r="A26" s="5">
        <v>2.5444E-3</v>
      </c>
      <c r="B26" s="59">
        <v>0.61770999999999998</v>
      </c>
      <c r="C26" s="64">
        <v>0.55412399999999995</v>
      </c>
      <c r="D26" s="61">
        <f t="shared" si="0"/>
        <v>6.5425256625024337</v>
      </c>
      <c r="E26" s="49">
        <f t="shared" si="1"/>
        <v>0.81574543479855843</v>
      </c>
      <c r="F26" s="49">
        <f t="shared" si="2"/>
        <v>0.81574543479855843</v>
      </c>
      <c r="G26" s="49">
        <f t="shared" si="3"/>
        <v>6.6293406466606299</v>
      </c>
      <c r="H26" s="5" t="str">
        <f t="shared" si="6"/>
        <v/>
      </c>
      <c r="I26" s="24">
        <f t="shared" si="4"/>
        <v>-0.14073351616651578</v>
      </c>
      <c r="J26" s="24">
        <f t="shared" si="5"/>
        <v>-8.6971387137178113E-2</v>
      </c>
      <c r="K26" s="5" t="str">
        <f t="shared" si="11"/>
        <v/>
      </c>
      <c r="L26" s="5" t="str">
        <f t="shared" si="12"/>
        <v/>
      </c>
      <c r="M26" s="24">
        <f t="shared" si="7"/>
        <v>-4.5159687972428461E+17</v>
      </c>
      <c r="N26" s="24">
        <f t="shared" si="8"/>
        <v>6.6293406466606299</v>
      </c>
      <c r="O26" s="24">
        <f t="shared" si="9"/>
        <v>854627026742607.12</v>
      </c>
      <c r="P26" s="24">
        <f t="shared" si="10"/>
        <v>2.4782781331919887E-5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2.2865593053174025</v>
      </c>
      <c r="V26" s="24">
        <f t="shared" si="13"/>
        <v>27.602580770762955</v>
      </c>
      <c r="W26" s="63">
        <f>B26+([1]User!D$6-25)*[1]User!C$6*[1]Calc!V$6</f>
        <v>0.61798631559999995</v>
      </c>
      <c r="AH26" s="24"/>
    </row>
    <row r="27" spans="1:34">
      <c r="A27" s="5">
        <v>2.6898E-3</v>
      </c>
      <c r="B27" s="59">
        <v>0.61496300000000004</v>
      </c>
      <c r="C27" s="64">
        <v>0.52396600000000004</v>
      </c>
      <c r="D27" s="61">
        <f t="shared" si="0"/>
        <v>6.1864510493657567</v>
      </c>
      <c r="E27" s="49">
        <f t="shared" si="1"/>
        <v>0.79144158089661543</v>
      </c>
      <c r="F27" s="49">
        <f t="shared" si="2"/>
        <v>0.79144158089661543</v>
      </c>
      <c r="G27" s="49">
        <f t="shared" si="3"/>
        <v>6.2699884156486831</v>
      </c>
      <c r="H27" s="5" t="str">
        <f t="shared" si="6"/>
        <v/>
      </c>
      <c r="I27" s="24">
        <f t="shared" si="4"/>
        <v>-0.13174971039121711</v>
      </c>
      <c r="J27" s="24">
        <f t="shared" si="5"/>
        <v>-8.1057601651590622E-2</v>
      </c>
      <c r="K27" s="5" t="str">
        <f t="shared" si="11"/>
        <v/>
      </c>
      <c r="L27" s="5" t="str">
        <f t="shared" si="12"/>
        <v/>
      </c>
      <c r="M27" s="24">
        <f t="shared" si="7"/>
        <v>-4.345472653086048E+17</v>
      </c>
      <c r="N27" s="24">
        <f t="shared" si="8"/>
        <v>6.2699884156486831</v>
      </c>
      <c r="O27" s="24">
        <f t="shared" si="9"/>
        <v>789297516028099.12</v>
      </c>
      <c r="P27" s="24">
        <f t="shared" si="10"/>
        <v>2.4200133145787244E-5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2.0734671305988863</v>
      </c>
      <c r="V27" s="24">
        <f t="shared" si="13"/>
        <v>28.423525088560453</v>
      </c>
      <c r="W27" s="63">
        <f>B27+([1]User!D$6-25)*[1]User!C$6*[1]Calc!V$6</f>
        <v>0.6152393156</v>
      </c>
      <c r="AH27" s="24"/>
    </row>
    <row r="28" spans="1:34">
      <c r="A28" s="5">
        <v>2.8352E-3</v>
      </c>
      <c r="B28" s="59">
        <v>0.612201</v>
      </c>
      <c r="C28" s="64">
        <v>0.49044700000000002</v>
      </c>
      <c r="D28" s="61">
        <f t="shared" si="0"/>
        <v>5.7906932087354663</v>
      </c>
      <c r="E28" s="49">
        <f t="shared" si="1"/>
        <v>0.76273055659583422</v>
      </c>
      <c r="F28" s="49">
        <f t="shared" si="2"/>
        <v>0.76273055659583422</v>
      </c>
      <c r="G28" s="49">
        <f t="shared" si="3"/>
        <v>5.8691962807645419</v>
      </c>
      <c r="H28" s="5" t="str">
        <f t="shared" si="6"/>
        <v/>
      </c>
      <c r="I28" s="24">
        <f t="shared" si="4"/>
        <v>-0.12172990701911357</v>
      </c>
      <c r="J28" s="24">
        <f t="shared" si="5"/>
        <v>-7.4556806679304269E-2</v>
      </c>
      <c r="K28" s="5" t="str">
        <f t="shared" si="11"/>
        <v/>
      </c>
      <c r="L28" s="5" t="str">
        <f t="shared" si="12"/>
        <v/>
      </c>
      <c r="M28" s="24">
        <f t="shared" si="7"/>
        <v>-4.0835971717163667E+17</v>
      </c>
      <c r="N28" s="24">
        <f t="shared" si="8"/>
        <v>5.8691962807645419</v>
      </c>
      <c r="O28" s="24">
        <f t="shared" si="9"/>
        <v>727860122866708.12</v>
      </c>
      <c r="P28" s="24">
        <f t="shared" si="10"/>
        <v>2.3840373251526182E-5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1.8799583056693829</v>
      </c>
      <c r="V28" s="24">
        <f t="shared" si="13"/>
        <v>28.328782148148512</v>
      </c>
      <c r="W28" s="63">
        <f>B28+([1]User!D$6-25)*[1]User!C$6*[1]Calc!V$6</f>
        <v>0.61247731559999996</v>
      </c>
      <c r="AH28" s="24"/>
    </row>
    <row r="29" spans="1:34">
      <c r="A29" s="5">
        <v>2.9805999999999999E-3</v>
      </c>
      <c r="B29" s="59">
        <v>0.60944399999999999</v>
      </c>
      <c r="C29" s="64">
        <v>0.45647199999999999</v>
      </c>
      <c r="D29" s="61">
        <f t="shared" si="0"/>
        <v>5.3895513896055958</v>
      </c>
      <c r="E29" s="49">
        <f t="shared" si="1"/>
        <v>0.73155261729674126</v>
      </c>
      <c r="F29" s="49">
        <f t="shared" si="2"/>
        <v>0.73155261729674126</v>
      </c>
      <c r="G29" s="49">
        <f t="shared" si="3"/>
        <v>5.4627162934465314</v>
      </c>
      <c r="H29" s="5" t="str">
        <f t="shared" si="6"/>
        <v/>
      </c>
      <c r="I29" s="24">
        <f t="shared" si="4"/>
        <v>-0.11156790733616329</v>
      </c>
      <c r="J29" s="24">
        <f t="shared" si="5"/>
        <v>-6.8025219671837028E-2</v>
      </c>
      <c r="K29" s="5" t="str">
        <f t="shared" si="11"/>
        <v/>
      </c>
      <c r="L29" s="5" t="str">
        <f t="shared" si="12"/>
        <v/>
      </c>
      <c r="M29" s="24">
        <f t="shared" si="7"/>
        <v>-3.8059146816966355E+17</v>
      </c>
      <c r="N29" s="24">
        <f t="shared" si="8"/>
        <v>5.4627162934465314</v>
      </c>
      <c r="O29" s="24">
        <f t="shared" si="9"/>
        <v>670570995593780.37</v>
      </c>
      <c r="P29" s="24">
        <f t="shared" si="10"/>
        <v>2.3598254287450133E-5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1.7054963303536075</v>
      </c>
      <c r="V29" s="24">
        <f t="shared" si="13"/>
        <v>27.699930918405229</v>
      </c>
      <c r="W29" s="63">
        <f>B29+([1]User!D$6-25)*[1]User!C$6*[1]Calc!V$6</f>
        <v>0.60972031559999995</v>
      </c>
      <c r="AH29" s="24"/>
    </row>
    <row r="30" spans="1:34">
      <c r="A30" s="5">
        <v>3.1259999999999999E-3</v>
      </c>
      <c r="B30" s="59">
        <v>0.60665899999999995</v>
      </c>
      <c r="C30" s="64">
        <v>0.42410300000000001</v>
      </c>
      <c r="D30" s="61">
        <f t="shared" si="0"/>
        <v>5.0073715649281922</v>
      </c>
      <c r="E30" s="49">
        <f t="shared" si="1"/>
        <v>0.6996098188026979</v>
      </c>
      <c r="F30" s="49">
        <f t="shared" si="2"/>
        <v>0.6996098188026979</v>
      </c>
      <c r="G30" s="49">
        <f t="shared" si="3"/>
        <v>5.0762478014939729</v>
      </c>
      <c r="H30" s="5" t="str">
        <f t="shared" si="6"/>
        <v/>
      </c>
      <c r="I30" s="24">
        <f t="shared" si="4"/>
        <v>-0.10190619503734932</v>
      </c>
      <c r="J30" s="24">
        <f t="shared" si="5"/>
        <v>-6.1850468646588753E-2</v>
      </c>
      <c r="K30" s="5" t="str">
        <f t="shared" si="11"/>
        <v/>
      </c>
      <c r="L30" s="5" t="str">
        <f t="shared" si="12"/>
        <v/>
      </c>
      <c r="M30" s="24">
        <f t="shared" si="7"/>
        <v>-3.5828254559810899E+17</v>
      </c>
      <c r="N30" s="24">
        <f t="shared" si="8"/>
        <v>5.0762478014939729</v>
      </c>
      <c r="O30" s="24">
        <f t="shared" si="9"/>
        <v>616587764663869.12</v>
      </c>
      <c r="P30" s="24">
        <f t="shared" si="10"/>
        <v>2.3350481795647803E-5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1.5463474838185047</v>
      </c>
      <c r="V30" s="24">
        <f t="shared" si="13"/>
        <v>26.965844359510577</v>
      </c>
      <c r="W30" s="63">
        <f>B30+([1]User!D$6-25)*[1]User!C$6*[1]Calc!V$6</f>
        <v>0.60693531559999991</v>
      </c>
      <c r="AH30" s="24"/>
    </row>
    <row r="31" spans="1:34">
      <c r="A31" s="5">
        <v>3.2713999999999998E-3</v>
      </c>
      <c r="B31" s="59">
        <v>0.60385</v>
      </c>
      <c r="C31" s="64">
        <v>0.39396500000000001</v>
      </c>
      <c r="D31" s="61">
        <f t="shared" si="0"/>
        <v>4.6515330911993908</v>
      </c>
      <c r="E31" s="49">
        <f t="shared" si="1"/>
        <v>0.66759611489295945</v>
      </c>
      <c r="F31" s="49">
        <f t="shared" si="2"/>
        <v>0.66759611489295945</v>
      </c>
      <c r="G31" s="49">
        <f t="shared" si="3"/>
        <v>4.7161513304381604</v>
      </c>
      <c r="H31" s="5" t="str">
        <f t="shared" si="6"/>
        <v/>
      </c>
      <c r="I31" s="24">
        <f t="shared" si="4"/>
        <v>-9.2903783260954026E-2</v>
      </c>
      <c r="J31" s="24">
        <f t="shared" si="5"/>
        <v>-5.6125620286741104E-2</v>
      </c>
      <c r="K31" s="5" t="str">
        <f t="shared" si="11"/>
        <v/>
      </c>
      <c r="L31" s="5" t="str">
        <f t="shared" si="12"/>
        <v/>
      </c>
      <c r="M31" s="24">
        <f t="shared" si="7"/>
        <v>-3.3613316291494688E+17</v>
      </c>
      <c r="N31" s="24">
        <f t="shared" si="8"/>
        <v>4.7161513304381604</v>
      </c>
      <c r="O31" s="24">
        <f t="shared" si="9"/>
        <v>565893173094343.12</v>
      </c>
      <c r="P31" s="24">
        <f t="shared" si="10"/>
        <v>2.3066966255628924E-5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1.4014897242511497</v>
      </c>
      <c r="V31" s="24">
        <f t="shared" si="13"/>
        <v>26.235220022943796</v>
      </c>
      <c r="W31" s="63">
        <f>B31+([1]User!D$6-25)*[1]User!C$6*[1]Calc!V$6</f>
        <v>0.60412631559999996</v>
      </c>
      <c r="AH31" s="24"/>
    </row>
    <row r="32" spans="1:34">
      <c r="A32" s="5">
        <v>3.4167999999999998E-3</v>
      </c>
      <c r="B32" s="59">
        <v>0.60102699999999998</v>
      </c>
      <c r="C32" s="64">
        <v>0.36616199999999999</v>
      </c>
      <c r="D32" s="61">
        <f t="shared" si="0"/>
        <v>4.3232638933401475</v>
      </c>
      <c r="E32" s="49">
        <f t="shared" si="1"/>
        <v>0.63581174580974009</v>
      </c>
      <c r="F32" s="49">
        <f t="shared" si="2"/>
        <v>0.63581174580974009</v>
      </c>
      <c r="G32" s="49">
        <f t="shared" si="3"/>
        <v>4.3835660903601719</v>
      </c>
      <c r="H32" s="5" t="str">
        <f t="shared" si="6"/>
        <v/>
      </c>
      <c r="I32" s="24">
        <f t="shared" si="4"/>
        <v>-8.4589152259004291E-2</v>
      </c>
      <c r="J32" s="24">
        <f t="shared" si="5"/>
        <v>-5.0863737717132505E-2</v>
      </c>
      <c r="K32" s="5" t="str">
        <f t="shared" si="11"/>
        <v/>
      </c>
      <c r="L32" s="5" t="str">
        <f t="shared" si="12"/>
        <v/>
      </c>
      <c r="M32" s="24">
        <f t="shared" si="7"/>
        <v>-3.1368184051198483E+17</v>
      </c>
      <c r="N32" s="24">
        <f t="shared" si="8"/>
        <v>4.3835660903601719</v>
      </c>
      <c r="O32" s="24">
        <f t="shared" si="9"/>
        <v>518543549702055.12</v>
      </c>
      <c r="P32" s="24">
        <f t="shared" si="10"/>
        <v>2.2740574669089237E-5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1.2701703972353042</v>
      </c>
      <c r="V32" s="24">
        <f t="shared" si="13"/>
        <v>25.538941110637946</v>
      </c>
      <c r="W32" s="63">
        <f>B32+([1]User!D$6-25)*[1]User!C$6*[1]Calc!V$6</f>
        <v>0.60130331559999994</v>
      </c>
      <c r="AH32" s="24"/>
    </row>
    <row r="33" spans="1:34">
      <c r="A33" s="5">
        <v>3.5622000000000002E-3</v>
      </c>
      <c r="B33" s="59">
        <v>0.59823700000000002</v>
      </c>
      <c r="C33" s="64">
        <v>0.34040199999999998</v>
      </c>
      <c r="D33" s="61">
        <f t="shared" si="0"/>
        <v>4.0191163359954691</v>
      </c>
      <c r="E33" s="49">
        <f t="shared" si="1"/>
        <v>0.60413057731660447</v>
      </c>
      <c r="F33" s="49">
        <f t="shared" si="2"/>
        <v>0.60413057731660447</v>
      </c>
      <c r="G33" s="49">
        <f t="shared" si="3"/>
        <v>4.0744293610703401</v>
      </c>
      <c r="H33" s="5" t="str">
        <f t="shared" si="6"/>
        <v/>
      </c>
      <c r="I33" s="24">
        <f t="shared" si="4"/>
        <v>-7.6860734026758498E-2</v>
      </c>
      <c r="J33" s="24">
        <f t="shared" si="5"/>
        <v>-4.6002172761804967E-2</v>
      </c>
      <c r="K33" s="5" t="str">
        <f t="shared" si="11"/>
        <v/>
      </c>
      <c r="L33" s="5" t="str">
        <f t="shared" si="12"/>
        <v/>
      </c>
      <c r="M33" s="24">
        <f t="shared" si="7"/>
        <v>-2.8772901100120336E+17</v>
      </c>
      <c r="N33" s="24">
        <f t="shared" si="8"/>
        <v>4.0744293610703401</v>
      </c>
      <c r="O33" s="24">
        <f t="shared" si="9"/>
        <v>475100384976530.12</v>
      </c>
      <c r="P33" s="24">
        <f t="shared" si="10"/>
        <v>2.2416218300541388E-5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1.1530265232630657</v>
      </c>
      <c r="V33" s="24">
        <f t="shared" si="13"/>
        <v>24.770788369343268</v>
      </c>
      <c r="W33" s="63">
        <f>B33+([1]User!D$6-25)*[1]User!C$6*[1]Calc!V$6</f>
        <v>0.59851331559999998</v>
      </c>
      <c r="AH33" s="24"/>
    </row>
    <row r="34" spans="1:34">
      <c r="A34" s="70">
        <v>3.7076000000000001E-3</v>
      </c>
      <c r="B34" s="59">
        <v>0.59532799999999997</v>
      </c>
      <c r="C34" s="64">
        <v>0.316635</v>
      </c>
      <c r="D34" s="61">
        <f t="shared" si="0"/>
        <v>3.7385000706456646</v>
      </c>
      <c r="E34" s="49">
        <f t="shared" si="1"/>
        <v>0.57269739318947166</v>
      </c>
      <c r="F34" s="49">
        <f t="shared" si="2"/>
        <v>0.57269739318947166</v>
      </c>
      <c r="G34" s="49">
        <f t="shared" si="3"/>
        <v>3.7917770168253888</v>
      </c>
      <c r="H34" s="5" t="str">
        <f t="shared" si="6"/>
        <v/>
      </c>
      <c r="I34" s="24">
        <f t="shared" si="4"/>
        <v>-6.9794425420634715E-2</v>
      </c>
      <c r="J34" s="24">
        <f t="shared" si="5"/>
        <v>-4.1569860985352376E-2</v>
      </c>
      <c r="K34" s="5" t="str">
        <f t="shared" si="11"/>
        <v/>
      </c>
      <c r="L34" s="5" t="str">
        <f t="shared" si="12"/>
        <v/>
      </c>
      <c r="M34" s="24">
        <f t="shared" si="7"/>
        <v>-2.7713767259531878E+17</v>
      </c>
      <c r="N34" s="24">
        <f t="shared" si="8"/>
        <v>3.7917770168253888</v>
      </c>
      <c r="O34" s="24">
        <f t="shared" si="9"/>
        <v>433156719894488.12</v>
      </c>
      <c r="P34" s="24">
        <f t="shared" si="10"/>
        <v>2.1960692167028595E-5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1.0429157507649875</v>
      </c>
      <c r="V34" s="24">
        <f t="shared" si="13"/>
        <v>24.246700602146298</v>
      </c>
      <c r="W34" s="63">
        <f>B34+([1]User!D$6-25)*[1]User!C$6*[1]Calc!V$6</f>
        <v>0.59560431559999993</v>
      </c>
      <c r="AH34" s="24"/>
    </row>
    <row r="35" spans="1:34">
      <c r="A35" s="70">
        <v>3.8530000000000001E-3</v>
      </c>
      <c r="B35" s="59">
        <v>0.59247499999999997</v>
      </c>
      <c r="C35" s="64">
        <v>0.29471199999999997</v>
      </c>
      <c r="D35" s="61">
        <f t="shared" si="0"/>
        <v>3.4796558587020541</v>
      </c>
      <c r="E35" s="49">
        <f t="shared" si="1"/>
        <v>0.54153629393012925</v>
      </c>
      <c r="F35" s="49">
        <f t="shared" si="2"/>
        <v>0.54153629393012925</v>
      </c>
      <c r="G35" s="49">
        <f t="shared" si="3"/>
        <v>3.5279258251267112</v>
      </c>
      <c r="H35" s="5" t="str">
        <f t="shared" si="6"/>
        <v/>
      </c>
      <c r="I35" s="24">
        <f t="shared" si="4"/>
        <v>-6.3198145628167779E-2</v>
      </c>
      <c r="J35" s="24">
        <f t="shared" si="5"/>
        <v>-3.7460783964576833E-2</v>
      </c>
      <c r="K35" s="5" t="str">
        <f t="shared" si="11"/>
        <v/>
      </c>
      <c r="L35" s="5" t="str">
        <f t="shared" si="12"/>
        <v/>
      </c>
      <c r="M35" s="24">
        <f t="shared" si="7"/>
        <v>-2.5109220986608966E+17</v>
      </c>
      <c r="N35" s="24">
        <f t="shared" si="8"/>
        <v>3.5279258251267112</v>
      </c>
      <c r="O35" s="24">
        <f t="shared" si="9"/>
        <v>395155344920197.12</v>
      </c>
      <c r="P35" s="24">
        <f t="shared" si="10"/>
        <v>2.1532386811089002E-5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0.94564581389005054</v>
      </c>
      <c r="V35" s="24">
        <f t="shared" si="13"/>
        <v>23.597956458665003</v>
      </c>
      <c r="W35" s="63">
        <f>B35+([1]User!D$6-25)*[1]User!C$6*[1]Calc!V$6</f>
        <v>0.59275131559999994</v>
      </c>
      <c r="AH35" s="24"/>
    </row>
    <row r="36" spans="1:34">
      <c r="A36" s="70">
        <v>3.9984E-3</v>
      </c>
      <c r="B36" s="59">
        <v>0.58949200000000002</v>
      </c>
      <c r="C36" s="64">
        <v>0.274341</v>
      </c>
      <c r="D36" s="61">
        <f t="shared" si="0"/>
        <v>3.2391360648096459</v>
      </c>
      <c r="E36" s="49">
        <f t="shared" si="1"/>
        <v>0.51042919158994371</v>
      </c>
      <c r="F36" s="49">
        <f t="shared" si="2"/>
        <v>0.51042919158994371</v>
      </c>
      <c r="G36" s="49">
        <f t="shared" si="3"/>
        <v>3.2855164163206965</v>
      </c>
      <c r="H36" s="5" t="str">
        <f t="shared" si="6"/>
        <v/>
      </c>
      <c r="I36" s="24">
        <f t="shared" si="4"/>
        <v>-5.7137910408017419E-2</v>
      </c>
      <c r="J36" s="24">
        <f t="shared" si="5"/>
        <v>-3.3698129178240138E-2</v>
      </c>
      <c r="K36" s="5" t="str">
        <f t="shared" si="11"/>
        <v/>
      </c>
      <c r="L36" s="5" t="str">
        <f t="shared" si="12"/>
        <v/>
      </c>
      <c r="M36" s="24">
        <f t="shared" si="7"/>
        <v>-2.4126275234628819E+17</v>
      </c>
      <c r="N36" s="24">
        <f t="shared" si="8"/>
        <v>3.2855164163206965</v>
      </c>
      <c r="O36" s="24">
        <f t="shared" si="9"/>
        <v>358544075920521.62</v>
      </c>
      <c r="P36" s="24">
        <f t="shared" si="10"/>
        <v>2.0978897811184523E-5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0.85412565289070563</v>
      </c>
      <c r="V36" s="24">
        <f t="shared" si="13"/>
        <v>23.162423194697038</v>
      </c>
      <c r="W36" s="63">
        <f>B36+([1]User!D$6-25)*[1]User!C$6*[1]Calc!V$6</f>
        <v>0.58976831559999998</v>
      </c>
      <c r="AH36" s="24"/>
    </row>
    <row r="37" spans="1:34">
      <c r="A37" s="70">
        <v>4.1437999999999996E-3</v>
      </c>
      <c r="B37" s="59">
        <v>0.58658399999999999</v>
      </c>
      <c r="C37" s="64">
        <v>0.25559999999999999</v>
      </c>
      <c r="D37" s="61">
        <f t="shared" si="0"/>
        <v>3.0178616326591556</v>
      </c>
      <c r="E37" s="49">
        <f t="shared" si="1"/>
        <v>0.47969932372645629</v>
      </c>
      <c r="F37" s="49">
        <f t="shared" si="2"/>
        <v>0.47969932372645629</v>
      </c>
      <c r="G37" s="49">
        <f t="shared" si="3"/>
        <v>3.059433727508988</v>
      </c>
      <c r="H37" s="5" t="str">
        <f t="shared" si="6"/>
        <v/>
      </c>
      <c r="I37" s="24">
        <f t="shared" si="4"/>
        <v>-5.1485843187724707E-2</v>
      </c>
      <c r="J37" s="24">
        <f t="shared" si="5"/>
        <v>-3.0214998182080229E-2</v>
      </c>
      <c r="K37" s="5" t="str">
        <f t="shared" si="11"/>
        <v/>
      </c>
      <c r="L37" s="5" t="str">
        <f t="shared" si="12"/>
        <v/>
      </c>
      <c r="M37" s="24">
        <f t="shared" si="7"/>
        <v>-2.1625101357590598E+17</v>
      </c>
      <c r="N37" s="24">
        <f t="shared" si="8"/>
        <v>3.059433727508988</v>
      </c>
      <c r="O37" s="24">
        <f t="shared" si="9"/>
        <v>325736970198167.62</v>
      </c>
      <c r="P37" s="24">
        <f t="shared" si="10"/>
        <v>2.0467733812257184E-5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0.77389401210263364</v>
      </c>
      <c r="V37" s="24">
        <f t="shared" si="13"/>
        <v>22.588754799757247</v>
      </c>
      <c r="W37" s="63">
        <f>B37+([1]User!D$6-25)*[1]User!C$6*[1]Calc!V$6</f>
        <v>0.58686031559999996</v>
      </c>
      <c r="AH37" s="24"/>
    </row>
    <row r="38" spans="1:34">
      <c r="A38" s="71">
        <v>4.2892E-3</v>
      </c>
      <c r="B38" s="59">
        <v>0.58362599999999998</v>
      </c>
      <c r="C38" s="64">
        <v>0.23825099999999999</v>
      </c>
      <c r="D38" s="61">
        <f t="shared" si="0"/>
        <v>2.8130225032968563</v>
      </c>
      <c r="E38" s="49">
        <f t="shared" si="1"/>
        <v>0.44917320639860248</v>
      </c>
      <c r="F38" s="49">
        <f t="shared" si="2"/>
        <v>0.44917320639860248</v>
      </c>
      <c r="G38" s="49">
        <f t="shared" si="3"/>
        <v>2.8517832569282131</v>
      </c>
      <c r="H38" s="5" t="str">
        <f t="shared" si="6"/>
        <v/>
      </c>
      <c r="I38" s="24">
        <f t="shared" si="4"/>
        <v>-4.6294581423205326E-2</v>
      </c>
      <c r="J38" s="24">
        <f t="shared" si="5"/>
        <v>-2.703151329274233E-2</v>
      </c>
      <c r="K38" s="5" t="str">
        <f t="shared" si="11"/>
        <v/>
      </c>
      <c r="L38" s="5" t="str">
        <f t="shared" si="12"/>
        <v/>
      </c>
      <c r="M38" s="24">
        <f t="shared" si="7"/>
        <v>-2.0162689154888125E+17</v>
      </c>
      <c r="N38" s="24">
        <f t="shared" si="8"/>
        <v>2.8517832569282131</v>
      </c>
      <c r="O38" s="24">
        <f t="shared" si="9"/>
        <v>295100417420647.87</v>
      </c>
      <c r="P38" s="24">
        <f t="shared" si="10"/>
        <v>1.9892852693879669E-5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0.70043932409860632</v>
      </c>
      <c r="V38" s="24">
        <f t="shared" si="13"/>
        <v>22.112884869337375</v>
      </c>
      <c r="W38" s="63">
        <f>B38+([1]User!D$6-25)*[1]User!C$6*[1]Calc!V$6</f>
        <v>0.58390231559999994</v>
      </c>
      <c r="X38" s="72" t="s">
        <v>67</v>
      </c>
      <c r="AH38" s="24"/>
    </row>
    <row r="39" spans="1:34">
      <c r="A39" s="70">
        <v>4.4346000000000003E-3</v>
      </c>
      <c r="B39" s="59">
        <v>0.58064400000000005</v>
      </c>
      <c r="C39" s="64">
        <v>0.22209999999999999</v>
      </c>
      <c r="D39" s="61">
        <f t="shared" si="0"/>
        <v>2.6223281244663479</v>
      </c>
      <c r="E39" s="49">
        <f t="shared" si="1"/>
        <v>0.41868703278856773</v>
      </c>
      <c r="F39" s="49">
        <f t="shared" si="2"/>
        <v>0.41868703278856773</v>
      </c>
      <c r="G39" s="49">
        <f t="shared" si="3"/>
        <v>2.6580599834821488</v>
      </c>
      <c r="H39" s="5" t="str">
        <f t="shared" si="6"/>
        <v/>
      </c>
      <c r="I39" s="24">
        <f t="shared" si="4"/>
        <v>-4.1451499587053721E-2</v>
      </c>
      <c r="J39" s="24">
        <f t="shared" si="5"/>
        <v>-2.4080018222204517E-2</v>
      </c>
      <c r="K39" s="5" t="str">
        <f t="shared" si="11"/>
        <v/>
      </c>
      <c r="L39" s="5" t="str">
        <f t="shared" si="12"/>
        <v/>
      </c>
      <c r="M39" s="24">
        <f t="shared" si="7"/>
        <v>-1.8587109350707923E+17</v>
      </c>
      <c r="N39" s="24">
        <f t="shared" si="8"/>
        <v>2.6580599834821488</v>
      </c>
      <c r="O39" s="24">
        <f t="shared" si="9"/>
        <v>266823778216111.5</v>
      </c>
      <c r="P39" s="24">
        <f t="shared" si="10"/>
        <v>1.929760932522979E-5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0.63385113298623741</v>
      </c>
      <c r="V39" s="24">
        <f t="shared" si="13"/>
        <v>21.633141986539982</v>
      </c>
      <c r="W39" s="63">
        <f>B39+([1]User!D$6-25)*[1]User!C$6*[1]Calc!V$6</f>
        <v>0.58092031560000001</v>
      </c>
      <c r="X39" s="9" t="s">
        <v>68</v>
      </c>
      <c r="AH39" s="24"/>
    </row>
    <row r="40" spans="1:34">
      <c r="A40" s="70">
        <v>4.5799999999999999E-3</v>
      </c>
      <c r="B40" s="59">
        <v>0.57763900000000001</v>
      </c>
      <c r="C40" s="64">
        <v>0.20710200000000001</v>
      </c>
      <c r="D40" s="61">
        <f t="shared" si="0"/>
        <v>2.4452471824999082</v>
      </c>
      <c r="E40" s="49">
        <f t="shared" si="1"/>
        <v>0.388322767169132</v>
      </c>
      <c r="F40" s="49">
        <f t="shared" si="2"/>
        <v>0.388322767169132</v>
      </c>
      <c r="G40" s="49">
        <f t="shared" si="3"/>
        <v>2.4780957641113184</v>
      </c>
      <c r="H40" s="5" t="str">
        <f t="shared" si="6"/>
        <v/>
      </c>
      <c r="I40" s="24">
        <f t="shared" si="4"/>
        <v>-3.6952394102782962E-2</v>
      </c>
      <c r="J40" s="24">
        <f t="shared" si="5"/>
        <v>-2.1355354500085393E-2</v>
      </c>
      <c r="K40" s="5" t="str">
        <f t="shared" si="11"/>
        <v/>
      </c>
      <c r="L40" s="5" t="str">
        <f t="shared" si="12"/>
        <v/>
      </c>
      <c r="M40" s="24">
        <f t="shared" si="7"/>
        <v>-1.7087277159493344E+17</v>
      </c>
      <c r="N40" s="24">
        <f t="shared" si="8"/>
        <v>2.4780957641113184</v>
      </c>
      <c r="O40" s="24">
        <f t="shared" si="9"/>
        <v>240797528083564.12</v>
      </c>
      <c r="P40" s="24">
        <f t="shared" si="10"/>
        <v>1.8680035480947188E-5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0.57353595566409932</v>
      </c>
      <c r="V40" s="24">
        <f t="shared" si="13"/>
        <v>21.165318775173986</v>
      </c>
      <c r="W40" s="63">
        <f>B40+([1]User!D$6-25)*[1]User!C$6*[1]Calc!V$6</f>
        <v>0.57791531559999998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0.57467000000000001</v>
      </c>
      <c r="C41" s="64">
        <v>0.19329099999999999</v>
      </c>
      <c r="D41" s="61">
        <f t="shared" si="0"/>
        <v>2.2821811143909265</v>
      </c>
      <c r="E41" s="49">
        <f t="shared" si="1"/>
        <v>0.35835010715466409</v>
      </c>
      <c r="F41" s="49">
        <f t="shared" si="2"/>
        <v>0.35835010715466409</v>
      </c>
      <c r="G41" s="49">
        <f t="shared" si="3"/>
        <v>2.3117732296624833</v>
      </c>
      <c r="H41" s="5" t="str">
        <f t="shared" si="6"/>
        <v/>
      </c>
      <c r="I41" s="24">
        <f t="shared" si="4"/>
        <v>-3.2794330741562086E-2</v>
      </c>
      <c r="J41" s="24">
        <f t="shared" si="5"/>
        <v>-1.8854979632428936E-2</v>
      </c>
      <c r="K41" s="5" t="str">
        <f t="shared" si="11"/>
        <v/>
      </c>
      <c r="L41" s="5" t="str">
        <f t="shared" si="12"/>
        <v/>
      </c>
      <c r="M41" s="24">
        <f t="shared" si="7"/>
        <v>-1.5393318389282669E+17</v>
      </c>
      <c r="N41" s="24">
        <f t="shared" si="8"/>
        <v>2.3117732296624833</v>
      </c>
      <c r="O41" s="24">
        <f t="shared" si="9"/>
        <v>217345229384045.62</v>
      </c>
      <c r="P41" s="24">
        <f t="shared" si="10"/>
        <v>1.8073765350630485E-5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0.51993477563354762</v>
      </c>
      <c r="V41" s="24">
        <f t="shared" si="13"/>
        <v>20.665459772047658</v>
      </c>
      <c r="W41" s="63">
        <f>B41+([1]User!D$6-25)*[1]User!C$6*[1]Calc!V$6</f>
        <v>0.57494631559999998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0.57165999999999995</v>
      </c>
      <c r="C42" s="64">
        <v>0.18043400000000001</v>
      </c>
      <c r="D42" s="61">
        <f t="shared" si="0"/>
        <v>2.1303788960376453</v>
      </c>
      <c r="E42" s="49">
        <f t="shared" si="1"/>
        <v>0.32845685124359902</v>
      </c>
      <c r="F42" s="49">
        <f t="shared" si="2"/>
        <v>0.32845685124359902</v>
      </c>
      <c r="G42" s="49">
        <f t="shared" si="3"/>
        <v>2.1576542120277469</v>
      </c>
      <c r="H42" s="5" t="str">
        <f t="shared" si="6"/>
        <v/>
      </c>
      <c r="I42" s="24">
        <f t="shared" si="4"/>
        <v>-2.8941355300693673E-2</v>
      </c>
      <c r="J42" s="24">
        <f t="shared" si="5"/>
        <v>-1.6552612119149268E-2</v>
      </c>
      <c r="K42" s="5" t="str">
        <f t="shared" si="11"/>
        <v/>
      </c>
      <c r="L42" s="5" t="str">
        <f t="shared" si="12"/>
        <v/>
      </c>
      <c r="M42" s="24">
        <f t="shared" si="7"/>
        <v>-1.4188158546661262E+17</v>
      </c>
      <c r="N42" s="24">
        <f t="shared" si="8"/>
        <v>2.1576542120277469</v>
      </c>
      <c r="O42" s="24">
        <f t="shared" si="9"/>
        <v>195697259050693.5</v>
      </c>
      <c r="P42" s="24">
        <f t="shared" si="10"/>
        <v>1.7435991768370304E-5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0.47103688678127187</v>
      </c>
      <c r="V42" s="24">
        <f t="shared" si="13"/>
        <v>20.210377671607233</v>
      </c>
      <c r="W42" s="63">
        <f>B42+([1]User!D$6-25)*[1]User!C$6*[1]Calc!V$6</f>
        <v>0.57193631559999991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0.56859199999999999</v>
      </c>
      <c r="C43" s="64">
        <v>0.16853399999999999</v>
      </c>
      <c r="D43" s="61">
        <f t="shared" si="0"/>
        <v>1.9898759483512447</v>
      </c>
      <c r="E43" s="49">
        <f t="shared" si="1"/>
        <v>0.29882600272839493</v>
      </c>
      <c r="F43" s="49">
        <f t="shared" si="2"/>
        <v>0.29882600272839493</v>
      </c>
      <c r="G43" s="49">
        <f t="shared" si="3"/>
        <v>2.0150638846334417</v>
      </c>
      <c r="H43" s="5" t="str">
        <f t="shared" si="6"/>
        <v/>
      </c>
      <c r="I43" s="24">
        <f t="shared" si="4"/>
        <v>-2.5376597115836043E-2</v>
      </c>
      <c r="J43" s="24">
        <f t="shared" si="5"/>
        <v>-1.4435942056945466E-2</v>
      </c>
      <c r="K43" s="5" t="str">
        <f t="shared" si="11"/>
        <v/>
      </c>
      <c r="L43" s="5" t="str">
        <f t="shared" si="12"/>
        <v/>
      </c>
      <c r="M43" s="24">
        <f t="shared" si="7"/>
        <v>-1.3102338890031744E+17</v>
      </c>
      <c r="N43" s="24">
        <f t="shared" si="8"/>
        <v>2.0150638846334417</v>
      </c>
      <c r="O43" s="24">
        <f t="shared" si="9"/>
        <v>175670798429343.37</v>
      </c>
      <c r="P43" s="24">
        <f t="shared" si="10"/>
        <v>1.6759247459888948E-5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0.42624491987993385</v>
      </c>
      <c r="V43" s="24">
        <f t="shared" si="13"/>
        <v>19.819187533684996</v>
      </c>
      <c r="W43" s="63">
        <f>B43+([1]User!D$6-25)*[1]User!C$6*[1]Calc!V$6</f>
        <v>0.56886831559999995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0.56557299999999999</v>
      </c>
      <c r="C44" s="64">
        <v>0.15739900000000001</v>
      </c>
      <c r="D44" s="61">
        <f t="shared" si="0"/>
        <v>1.8584053330161132</v>
      </c>
      <c r="E44" s="49">
        <f t="shared" si="1"/>
        <v>0.26914044307723428</v>
      </c>
      <c r="F44" s="49">
        <f t="shared" si="2"/>
        <v>0.26914044307723428</v>
      </c>
      <c r="G44" s="49">
        <f t="shared" si="3"/>
        <v>1.8808621046860583</v>
      </c>
      <c r="H44" s="5" t="str">
        <f t="shared" si="6"/>
        <v/>
      </c>
      <c r="I44" s="24">
        <f t="shared" si="4"/>
        <v>-2.2021552617151462E-2</v>
      </c>
      <c r="J44" s="24">
        <f t="shared" si="5"/>
        <v>-1.2460880476864543E-2</v>
      </c>
      <c r="K44" s="5" t="str">
        <f t="shared" si="11"/>
        <v/>
      </c>
      <c r="L44" s="5" t="str">
        <f t="shared" si="12"/>
        <v/>
      </c>
      <c r="M44" s="24">
        <f t="shared" si="7"/>
        <v>-1.1681633203259011E+17</v>
      </c>
      <c r="N44" s="24">
        <f t="shared" si="8"/>
        <v>1.8808621046860583</v>
      </c>
      <c r="O44" s="24">
        <f t="shared" si="9"/>
        <v>157816274653848.62</v>
      </c>
      <c r="P44" s="24">
        <f t="shared" si="10"/>
        <v>1.6130156784949308E-5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0.38661946578180162</v>
      </c>
      <c r="V44" s="24">
        <f t="shared" si="13"/>
        <v>19.326569220874905</v>
      </c>
      <c r="W44" s="63">
        <f>B44+([1]User!D$6-25)*[1]User!C$6*[1]Calc!V$6</f>
        <v>0.56584931559999996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0.56249700000000002</v>
      </c>
      <c r="C45" s="64">
        <v>0.14705199999999999</v>
      </c>
      <c r="D45" s="61">
        <f t="shared" si="0"/>
        <v>1.7362386103513074</v>
      </c>
      <c r="E45" s="49">
        <f t="shared" si="1"/>
        <v>0.23960940980237336</v>
      </c>
      <c r="F45" s="49">
        <f t="shared" si="2"/>
        <v>0.23960940980237336</v>
      </c>
      <c r="G45" s="49">
        <f t="shared" si="3"/>
        <v>1.7568996352003041</v>
      </c>
      <c r="H45" s="5" t="str">
        <f t="shared" si="6"/>
        <v/>
      </c>
      <c r="I45" s="24">
        <f t="shared" si="4"/>
        <v>-1.8922490880007602E-2</v>
      </c>
      <c r="J45" s="24">
        <f t="shared" si="5"/>
        <v>-1.0649072931952639E-2</v>
      </c>
      <c r="K45" s="5" t="str">
        <f t="shared" si="11"/>
        <v/>
      </c>
      <c r="L45" s="5" t="str">
        <f t="shared" si="12"/>
        <v/>
      </c>
      <c r="M45" s="24">
        <f t="shared" si="7"/>
        <v>-1.0747516047126878E+17</v>
      </c>
      <c r="N45" s="24">
        <f t="shared" si="8"/>
        <v>1.7568996352003041</v>
      </c>
      <c r="O45" s="24">
        <f t="shared" si="9"/>
        <v>141361291173980.62</v>
      </c>
      <c r="P45" s="24">
        <f t="shared" si="10"/>
        <v>1.5467755852876466E-5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0.3503069685470378</v>
      </c>
      <c r="V45" s="24">
        <f t="shared" si="13"/>
        <v>18.900972660462482</v>
      </c>
      <c r="W45" s="63">
        <f>B45+([1]User!D$6-25)*[1]User!C$6*[1]Calc!V$6</f>
        <v>0.56277331559999999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0.55947400000000003</v>
      </c>
      <c r="C46" s="64">
        <v>0.13748199999999999</v>
      </c>
      <c r="D46" s="61">
        <f t="shared" si="0"/>
        <v>1.6232459036824962</v>
      </c>
      <c r="E46" s="49">
        <f t="shared" si="1"/>
        <v>0.21038431558894408</v>
      </c>
      <c r="F46" s="49">
        <f t="shared" si="2"/>
        <v>0.21038431558894408</v>
      </c>
      <c r="G46" s="49">
        <f t="shared" si="3"/>
        <v>1.6415873431109178</v>
      </c>
      <c r="H46" s="5" t="str">
        <f t="shared" si="6"/>
        <v/>
      </c>
      <c r="I46" s="24">
        <f t="shared" si="4"/>
        <v>-1.6039683577772947E-2</v>
      </c>
      <c r="J46" s="24">
        <f t="shared" si="5"/>
        <v>-8.978217944782544E-3</v>
      </c>
      <c r="K46" s="5" t="str">
        <f t="shared" si="11"/>
        <v/>
      </c>
      <c r="L46" s="5" t="str">
        <f t="shared" si="12"/>
        <v/>
      </c>
      <c r="M46" s="24">
        <f t="shared" si="7"/>
        <v>-9.540906902008784E+16</v>
      </c>
      <c r="N46" s="24">
        <f t="shared" si="8"/>
        <v>1.6415873431109178</v>
      </c>
      <c r="O46" s="24">
        <f t="shared" si="9"/>
        <v>126756374660760</v>
      </c>
      <c r="P46" s="24">
        <f t="shared" si="10"/>
        <v>1.4843953059851311E-5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0.31819491399992172</v>
      </c>
      <c r="V46" s="24">
        <f t="shared" si="13"/>
        <v>18.419604071599743</v>
      </c>
      <c r="W46" s="63">
        <f>B46+([1]User!D$6-25)*[1]User!C$6*[1]Calc!V$6</f>
        <v>0.55975031559999999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0.55649599999999999</v>
      </c>
      <c r="C47" s="64">
        <v>0.12856300000000001</v>
      </c>
      <c r="D47" s="61">
        <f t="shared" si="0"/>
        <v>1.517939534740059</v>
      </c>
      <c r="E47" s="49">
        <f t="shared" si="1"/>
        <v>0.18125447231588823</v>
      </c>
      <c r="F47" s="49">
        <f t="shared" si="2"/>
        <v>0.18125447231588823</v>
      </c>
      <c r="G47" s="49">
        <f t="shared" si="3"/>
        <v>1.5342641193370874</v>
      </c>
      <c r="H47" s="5" t="str">
        <f t="shared" si="6"/>
        <v/>
      </c>
      <c r="I47" s="24">
        <f t="shared" si="4"/>
        <v>-1.3356602983427189E-2</v>
      </c>
      <c r="J47" s="24">
        <f t="shared" si="5"/>
        <v>-7.4365867716326235E-3</v>
      </c>
      <c r="K47" s="5" t="str">
        <f t="shared" si="11"/>
        <v/>
      </c>
      <c r="L47" s="5" t="str">
        <f t="shared" si="12"/>
        <v/>
      </c>
      <c r="M47" s="24">
        <f t="shared" si="7"/>
        <v>-8.4917730945840768E+16</v>
      </c>
      <c r="N47" s="24">
        <f t="shared" si="8"/>
        <v>1.5342641193370874</v>
      </c>
      <c r="O47" s="24">
        <f t="shared" si="9"/>
        <v>113758967657014</v>
      </c>
      <c r="P47" s="24">
        <f t="shared" si="10"/>
        <v>1.4253754400404903E-5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0.28966488921860084</v>
      </c>
      <c r="V47" s="24">
        <f t="shared" si="13"/>
        <v>17.896142617595608</v>
      </c>
      <c r="W47" s="63">
        <f>B47+([1]User!D$6-25)*[1]User!C$6*[1]Calc!V$6</f>
        <v>0.55677231559999996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0.553512</v>
      </c>
      <c r="C48" s="64">
        <v>0.120292</v>
      </c>
      <c r="D48" s="61">
        <f t="shared" si="0"/>
        <v>1.4202840826128136</v>
      </c>
      <c r="E48" s="49">
        <f t="shared" si="1"/>
        <v>0.15237521985605318</v>
      </c>
      <c r="F48" s="49">
        <f t="shared" si="2"/>
        <v>0.15237521985605318</v>
      </c>
      <c r="G48" s="49">
        <f t="shared" si="3"/>
        <v>1.4350417956666834</v>
      </c>
      <c r="H48" s="5" t="str">
        <f t="shared" si="6"/>
        <v/>
      </c>
      <c r="I48" s="24">
        <f t="shared" si="4"/>
        <v>-1.0876044891667089E-2</v>
      </c>
      <c r="J48" s="24">
        <f t="shared" si="5"/>
        <v>-6.0230265809463014E-3</v>
      </c>
      <c r="K48" s="5" t="str">
        <f t="shared" si="11"/>
        <v/>
      </c>
      <c r="L48" s="5" t="str">
        <f t="shared" si="12"/>
        <v/>
      </c>
      <c r="M48" s="24">
        <f t="shared" si="7"/>
        <v>-7.676712990985176E+16</v>
      </c>
      <c r="N48" s="24">
        <f t="shared" si="8"/>
        <v>1.4350417956666834</v>
      </c>
      <c r="O48" s="24">
        <f t="shared" si="9"/>
        <v>102000625305440.75</v>
      </c>
      <c r="P48" s="24">
        <f t="shared" si="10"/>
        <v>1.3664131782035154E-5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0.26384969344300951</v>
      </c>
      <c r="V48" s="24">
        <f t="shared" si="13"/>
        <v>17.397863101466307</v>
      </c>
      <c r="W48" s="63">
        <f>B48+([1]User!D$6-25)*[1]User!C$6*[1]Calc!V$6</f>
        <v>0.55378831559999997</v>
      </c>
      <c r="AH48" s="24"/>
    </row>
    <row r="49" spans="1:34">
      <c r="A49" s="64">
        <v>5.8885999999999999E-3</v>
      </c>
      <c r="B49" s="59">
        <v>0.55064000000000002</v>
      </c>
      <c r="C49" s="64">
        <v>0.112581</v>
      </c>
      <c r="D49" s="61">
        <f t="shared" si="0"/>
        <v>1.3292405339061051</v>
      </c>
      <c r="E49" s="49">
        <f t="shared" si="1"/>
        <v>0.12360357619931976</v>
      </c>
      <c r="F49" s="49">
        <f t="shared" si="2"/>
        <v>0.12360357619931976</v>
      </c>
      <c r="G49" s="49">
        <f t="shared" si="3"/>
        <v>1.342090851001569</v>
      </c>
      <c r="H49" s="5" t="str">
        <f t="shared" si="6"/>
        <v/>
      </c>
      <c r="I49" s="24">
        <f t="shared" si="4"/>
        <v>-8.5522712750392277E-3</v>
      </c>
      <c r="J49" s="24">
        <f t="shared" si="5"/>
        <v>-4.7115857808563257E-3</v>
      </c>
      <c r="K49" s="5" t="str">
        <f t="shared" si="11"/>
        <v/>
      </c>
      <c r="L49" s="5" t="str">
        <f t="shared" si="12"/>
        <v/>
      </c>
      <c r="M49" s="24">
        <f t="shared" si="7"/>
        <v>-6.6845178399208792E+16</v>
      </c>
      <c r="N49" s="24">
        <f t="shared" si="8"/>
        <v>1.342090851001569</v>
      </c>
      <c r="O49" s="24">
        <f t="shared" si="9"/>
        <v>91776601343333.25</v>
      </c>
      <c r="P49" s="24">
        <f t="shared" si="10"/>
        <v>1.3146005599453832E-5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0.24135987104001264</v>
      </c>
      <c r="V49" s="24">
        <f t="shared" si="13"/>
        <v>16.799391353288325</v>
      </c>
      <c r="W49" s="63">
        <f>B49+([1]User!D$6-25)*[1]User!C$6*[1]Calc!V$6</f>
        <v>0.55091631559999998</v>
      </c>
      <c r="AH49" s="24"/>
    </row>
    <row r="50" spans="1:34">
      <c r="A50" s="64">
        <v>6.0340000000000003E-3</v>
      </c>
      <c r="B50" s="59">
        <v>0.54775799999999997</v>
      </c>
      <c r="C50" s="64">
        <v>0.105406</v>
      </c>
      <c r="D50" s="61">
        <f t="shared" si="0"/>
        <v>1.2445255213304811</v>
      </c>
      <c r="E50" s="49">
        <f t="shared" si="1"/>
        <v>9.500380705899629E-2</v>
      </c>
      <c r="F50" s="49">
        <f t="shared" si="2"/>
        <v>9.500380705899629E-2</v>
      </c>
      <c r="G50" s="49">
        <f t="shared" si="3"/>
        <v>1.256176063696814</v>
      </c>
      <c r="H50" s="5" t="str">
        <f t="shared" si="6"/>
        <v/>
      </c>
      <c r="I50" s="24">
        <f t="shared" si="4"/>
        <v>-6.4044015924203529E-3</v>
      </c>
      <c r="J50" s="24">
        <f t="shared" si="5"/>
        <v>-3.5098318435296378E-3</v>
      </c>
      <c r="K50" s="5" t="str">
        <f t="shared" si="11"/>
        <v/>
      </c>
      <c r="L50" s="5" t="str">
        <f t="shared" si="12"/>
        <v/>
      </c>
      <c r="M50" s="24">
        <f t="shared" si="7"/>
        <v>-6.0604152966775752E+16</v>
      </c>
      <c r="N50" s="24">
        <f t="shared" si="8"/>
        <v>1.256176063696814</v>
      </c>
      <c r="O50" s="24">
        <f t="shared" si="9"/>
        <v>82500828534020.875</v>
      </c>
      <c r="P50" s="24">
        <f t="shared" si="10"/>
        <v>1.2625586281835148E-5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0.22088402290211959</v>
      </c>
      <c r="V50" s="24">
        <f t="shared" si="13"/>
        <v>16.23894010270444</v>
      </c>
      <c r="W50" s="63">
        <f>B50+([1]User!D$6-25)*[1]User!C$6*[1]Calc!V$6</f>
        <v>0.54803431559999993</v>
      </c>
      <c r="AH50" s="24"/>
    </row>
    <row r="51" spans="1:34">
      <c r="A51" s="64">
        <v>6.1793999999999998E-3</v>
      </c>
      <c r="B51" s="59">
        <v>0.54495099999999996</v>
      </c>
      <c r="C51" s="64">
        <v>9.8689200000000005E-2</v>
      </c>
      <c r="D51" s="61">
        <f t="shared" si="0"/>
        <v>1.1652204625893035</v>
      </c>
      <c r="E51" s="49">
        <f t="shared" si="1"/>
        <v>6.6408102724929766E-2</v>
      </c>
      <c r="F51" s="49">
        <f t="shared" si="2"/>
        <v>6.6408102724929766E-2</v>
      </c>
      <c r="G51" s="49">
        <f t="shared" si="3"/>
        <v>1.1754905306644408</v>
      </c>
      <c r="H51" s="5" t="str">
        <f t="shared" si="6"/>
        <v/>
      </c>
      <c r="I51" s="24">
        <f t="shared" si="4"/>
        <v>-4.3872632666110203E-3</v>
      </c>
      <c r="J51" s="24">
        <f t="shared" si="5"/>
        <v>-2.3920557736848134E-3</v>
      </c>
      <c r="K51" s="5" t="str">
        <f t="shared" si="11"/>
        <v/>
      </c>
      <c r="L51" s="5" t="str">
        <f t="shared" si="12"/>
        <v/>
      </c>
      <c r="M51" s="24">
        <f t="shared" si="7"/>
        <v>-5.3423158942661504E+16</v>
      </c>
      <c r="N51" s="24">
        <f t="shared" si="8"/>
        <v>1.1754905306644408</v>
      </c>
      <c r="O51" s="24">
        <f t="shared" si="9"/>
        <v>74331452505080.875</v>
      </c>
      <c r="P51" s="24">
        <f t="shared" si="10"/>
        <v>1.2156183360745307E-5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0.20275994430259925</v>
      </c>
      <c r="V51" s="24">
        <f t="shared" si="13"/>
        <v>15.617057652416875</v>
      </c>
      <c r="W51" s="63">
        <f>B51+([1]User!D$6-25)*[1]User!C$6*[1]Calc!V$6</f>
        <v>0.54522731559999993</v>
      </c>
      <c r="AH51" s="24"/>
    </row>
    <row r="52" spans="1:34">
      <c r="A52" s="64">
        <v>6.3248000000000002E-3</v>
      </c>
      <c r="B52" s="59">
        <v>0.54221399999999997</v>
      </c>
      <c r="C52" s="64">
        <v>9.2342199999999999E-2</v>
      </c>
      <c r="D52" s="61">
        <f t="shared" si="0"/>
        <v>1.0902816214997586</v>
      </c>
      <c r="E52" s="49">
        <f t="shared" si="1"/>
        <v>3.7538691395638445E-2</v>
      </c>
      <c r="F52" s="49">
        <f t="shared" si="2"/>
        <v>3.7538691395638445E-2</v>
      </c>
      <c r="G52" s="49">
        <f t="shared" si="3"/>
        <v>1.0993602182890563</v>
      </c>
      <c r="H52" s="5">
        <f t="shared" si="6"/>
        <v>-2.484005457226407E-3</v>
      </c>
      <c r="I52" s="24">
        <f t="shared" si="4"/>
        <v>-2.484005457226407E-3</v>
      </c>
      <c r="J52" s="24">
        <f t="shared" si="5"/>
        <v>-1.3475489044428757E-3</v>
      </c>
      <c r="K52" s="5">
        <f t="shared" si="11"/>
        <v>0.54249031559999994</v>
      </c>
      <c r="L52" s="5" t="str">
        <f t="shared" si="12"/>
        <v/>
      </c>
      <c r="M52" s="24">
        <f t="shared" si="7"/>
        <v>-4.7225326619317952E+16</v>
      </c>
      <c r="N52" s="24">
        <f t="shared" si="8"/>
        <v>1.0993602182890563</v>
      </c>
      <c r="O52" s="24">
        <f t="shared" si="9"/>
        <v>67116100461546.875</v>
      </c>
      <c r="P52" s="24">
        <f t="shared" si="10"/>
        <v>1.1736279827196116E-5</v>
      </c>
      <c r="Q52" s="5">
        <f t="shared" si="15"/>
        <v>0.54249031559999994</v>
      </c>
      <c r="R52" s="5" t="str">
        <f t="shared" si="16"/>
        <v/>
      </c>
      <c r="S52" s="5">
        <f t="shared" si="17"/>
        <v>4.1140017430390155E-2</v>
      </c>
      <c r="T52" s="5" t="str">
        <f t="shared" si="17"/>
        <v/>
      </c>
      <c r="U52" s="24">
        <f t="shared" si="14"/>
        <v>0.18665121835506879</v>
      </c>
      <c r="V52" s="24">
        <f t="shared" si="13"/>
        <v>14.935854346697308</v>
      </c>
      <c r="W52" s="63">
        <f>B52+([1]User!D$6-25)*[1]User!C$6*[1]Calc!V$6</f>
        <v>0.54249031559999994</v>
      </c>
      <c r="AH52" s="24"/>
    </row>
    <row r="53" spans="1:34">
      <c r="A53" s="64">
        <v>6.4701999999999997E-3</v>
      </c>
      <c r="B53" s="59">
        <v>0.53952699999999998</v>
      </c>
      <c r="C53" s="64">
        <v>8.6485500000000007E-2</v>
      </c>
      <c r="D53" s="61">
        <f t="shared" si="0"/>
        <v>1.0211317379943015</v>
      </c>
      <c r="E53" s="49">
        <f t="shared" si="1"/>
        <v>9.0817747933189755E-3</v>
      </c>
      <c r="F53" s="49">
        <f t="shared" si="2"/>
        <v>9.0817747933189755E-3</v>
      </c>
      <c r="G53" s="49">
        <f t="shared" si="3"/>
        <v>1.0292207141398679</v>
      </c>
      <c r="H53" s="5">
        <f t="shared" si="6"/>
        <v>-7.305178534966969E-4</v>
      </c>
      <c r="I53" s="24">
        <f t="shared" si="4"/>
        <v>-7.305178534966969E-4</v>
      </c>
      <c r="J53" s="24">
        <f t="shared" si="5"/>
        <v>-3.9433595942251198E-4</v>
      </c>
      <c r="K53" s="5">
        <f t="shared" si="11"/>
        <v>0.53980331559999994</v>
      </c>
      <c r="L53" s="5" t="str">
        <f t="shared" si="12"/>
        <v/>
      </c>
      <c r="M53" s="24">
        <f t="shared" si="7"/>
        <v>-4.2077487232451144E+16</v>
      </c>
      <c r="N53" s="24">
        <f t="shared" si="8"/>
        <v>1.0292207141398679</v>
      </c>
      <c r="O53" s="24">
        <f t="shared" si="9"/>
        <v>60690833056987</v>
      </c>
      <c r="P53" s="24">
        <f t="shared" si="10"/>
        <v>1.1335960874656127E-5</v>
      </c>
      <c r="Q53" s="5">
        <f t="shared" si="15"/>
        <v>0.53980331559999994</v>
      </c>
      <c r="R53" s="5" t="str">
        <f t="shared" si="16"/>
        <v/>
      </c>
      <c r="S53" s="5">
        <f t="shared" si="17"/>
        <v>1.2508518255481632E-2</v>
      </c>
      <c r="T53" s="5" t="str">
        <f t="shared" si="17"/>
        <v/>
      </c>
      <c r="U53" s="24">
        <f t="shared" si="14"/>
        <v>0.17219872534908909</v>
      </c>
      <c r="V53" s="24">
        <f t="shared" si="13"/>
        <v>14.274149143906223</v>
      </c>
      <c r="W53" s="63">
        <f>B53+([1]User!D$6-25)*[1]User!C$6*[1]Calc!V$6</f>
        <v>0.53980331559999994</v>
      </c>
      <c r="AH53" s="24"/>
    </row>
    <row r="54" spans="1:34">
      <c r="A54" s="64">
        <v>6.6156000000000001E-3</v>
      </c>
      <c r="B54" s="59">
        <v>0.53691699999999998</v>
      </c>
      <c r="C54" s="64">
        <v>8.0982100000000001E-2</v>
      </c>
      <c r="D54" s="61">
        <f t="shared" si="0"/>
        <v>0.95615325712897903</v>
      </c>
      <c r="E54" s="49">
        <f t="shared" si="1"/>
        <v>-1.9472491206162866E-2</v>
      </c>
      <c r="F54" s="49">
        <f t="shared" si="2"/>
        <v>-1.9472491206162866E-2</v>
      </c>
      <c r="G54" s="49">
        <f t="shared" si="3"/>
        <v>0.96329958634973001</v>
      </c>
      <c r="H54" s="5">
        <f t="shared" si="6"/>
        <v>9.1751034125674841E-4</v>
      </c>
      <c r="I54" s="24">
        <f t="shared" si="4"/>
        <v>9.1751034125674841E-4</v>
      </c>
      <c r="J54" s="24">
        <f t="shared" si="5"/>
        <v>4.9288042231700007E-4</v>
      </c>
      <c r="K54" s="5">
        <f t="shared" si="11"/>
        <v>0.53719331559999994</v>
      </c>
      <c r="L54" s="5" t="str">
        <f t="shared" si="12"/>
        <v/>
      </c>
      <c r="M54" s="24">
        <f t="shared" si="7"/>
        <v>-3.71739971949178E+16</v>
      </c>
      <c r="N54" s="24">
        <f t="shared" si="8"/>
        <v>0.96329958634973001</v>
      </c>
      <c r="O54" s="24">
        <f t="shared" si="9"/>
        <v>55020575079801</v>
      </c>
      <c r="P54" s="24">
        <f t="shared" si="10"/>
        <v>1.0980130691658847E-5</v>
      </c>
      <c r="Q54" s="5">
        <f t="shared" si="15"/>
        <v>0.53719331559999994</v>
      </c>
      <c r="R54" s="5" t="str">
        <f t="shared" si="16"/>
        <v/>
      </c>
      <c r="S54" s="5">
        <f t="shared" si="17"/>
        <v>-1.6238626204095902E-2</v>
      </c>
      <c r="T54" s="5" t="str">
        <f t="shared" si="17"/>
        <v/>
      </c>
      <c r="U54" s="24">
        <f t="shared" si="14"/>
        <v>0.15933537310167031</v>
      </c>
      <c r="V54" s="24">
        <f t="shared" si="13"/>
        <v>13.575551018131407</v>
      </c>
      <c r="W54" s="63">
        <f>B54+([1]User!D$6-25)*[1]User!C$6*[1]Calc!V$6</f>
        <v>0.53719331559999994</v>
      </c>
      <c r="AH54" s="24"/>
    </row>
    <row r="55" spans="1:34">
      <c r="A55" s="64">
        <v>6.7609999999999996E-3</v>
      </c>
      <c r="B55" s="59">
        <v>0.53422800000000004</v>
      </c>
      <c r="C55" s="64">
        <v>7.5870300000000002E-2</v>
      </c>
      <c r="D55" s="61">
        <f t="shared" si="0"/>
        <v>0.8957983858698747</v>
      </c>
      <c r="E55" s="49">
        <f t="shared" si="1"/>
        <v>-4.7789724441496241E-2</v>
      </c>
      <c r="F55" s="49">
        <f t="shared" si="2"/>
        <v>-4.7789724441496241E-2</v>
      </c>
      <c r="G55" s="49">
        <f t="shared" si="3"/>
        <v>0.90247172650154683</v>
      </c>
      <c r="H55" s="5">
        <f t="shared" si="6"/>
        <v>2.4382068374613278E-3</v>
      </c>
      <c r="I55" s="24">
        <f t="shared" si="4"/>
        <v>2.4382068374613278E-3</v>
      </c>
      <c r="J55" s="24">
        <f t="shared" si="5"/>
        <v>1.3032320769485075E-3</v>
      </c>
      <c r="K55" s="5">
        <f t="shared" si="11"/>
        <v>0.5345043156</v>
      </c>
      <c r="L55" s="5" t="str">
        <f t="shared" si="12"/>
        <v/>
      </c>
      <c r="M55" s="24">
        <f t="shared" si="7"/>
        <v>-3.471359046854024E+16</v>
      </c>
      <c r="N55" s="24">
        <f t="shared" si="8"/>
        <v>0.90247172650154683</v>
      </c>
      <c r="O55" s="24">
        <f t="shared" si="9"/>
        <v>49716273983196.375</v>
      </c>
      <c r="P55" s="24">
        <f t="shared" si="10"/>
        <v>1.0590311286071394E-5</v>
      </c>
      <c r="Q55" s="5">
        <f t="shared" si="15"/>
        <v>0.5345043156</v>
      </c>
      <c r="R55" s="5" t="str">
        <f t="shared" si="16"/>
        <v/>
      </c>
      <c r="S55" s="5">
        <f t="shared" si="17"/>
        <v>-4.4566395202586817E-2</v>
      </c>
      <c r="T55" s="5" t="str">
        <f t="shared" si="17"/>
        <v/>
      </c>
      <c r="U55" s="24">
        <f t="shared" si="14"/>
        <v>0.14718511874478582</v>
      </c>
      <c r="V55" s="24">
        <f t="shared" si="13"/>
        <v>12.970475526853763</v>
      </c>
      <c r="W55" s="63">
        <f>B55+([1]User!D$6-25)*[1]User!C$6*[1]Calc!V$6</f>
        <v>0.5345043156</v>
      </c>
      <c r="X55" s="74" t="s">
        <v>77</v>
      </c>
      <c r="Y55" s="66"/>
      <c r="AH55" s="24"/>
    </row>
    <row r="56" spans="1:34">
      <c r="A56" s="64">
        <v>6.9064E-3</v>
      </c>
      <c r="B56" s="59">
        <v>0.53163400000000005</v>
      </c>
      <c r="C56" s="64">
        <v>7.1083499999999994E-2</v>
      </c>
      <c r="D56" s="61">
        <f t="shared" si="0"/>
        <v>0.83928077998876016</v>
      </c>
      <c r="E56" s="49">
        <f t="shared" si="1"/>
        <v>-7.6092722365745977E-2</v>
      </c>
      <c r="F56" s="49">
        <f t="shared" si="2"/>
        <v>-7.6092722365745977E-2</v>
      </c>
      <c r="G56" s="49">
        <f t="shared" si="3"/>
        <v>0.84513284492312002</v>
      </c>
      <c r="H56" s="5" t="str">
        <f t="shared" si="6"/>
        <v/>
      </c>
      <c r="I56" s="24">
        <f t="shared" si="4"/>
        <v>3.8716788769220002E-3</v>
      </c>
      <c r="J56" s="24">
        <f t="shared" si="5"/>
        <v>2.0593859333254347E-3</v>
      </c>
      <c r="K56" s="5" t="str">
        <f t="shared" si="11"/>
        <v/>
      </c>
      <c r="L56" s="5" t="str">
        <f t="shared" si="12"/>
        <v/>
      </c>
      <c r="M56" s="24">
        <f t="shared" si="7"/>
        <v>-3.0441453050144904E+16</v>
      </c>
      <c r="N56" s="24">
        <f t="shared" si="8"/>
        <v>0.84513284492312002</v>
      </c>
      <c r="O56" s="24">
        <f t="shared" si="9"/>
        <v>45071737257687.375</v>
      </c>
      <c r="P56" s="24">
        <f t="shared" si="10"/>
        <v>1.0252341773802459E-5</v>
      </c>
      <c r="Q56" s="5" t="str">
        <f t="shared" si="15"/>
        <v/>
      </c>
      <c r="R56" s="5" t="str">
        <f t="shared" si="16"/>
        <v/>
      </c>
      <c r="S56" s="5" t="str">
        <f t="shared" si="17"/>
        <v/>
      </c>
      <c r="T56" s="5" t="str">
        <f t="shared" si="17"/>
        <v/>
      </c>
      <c r="U56" s="24">
        <f t="shared" si="14"/>
        <v>0.13643078811650208</v>
      </c>
      <c r="V56" s="24">
        <f t="shared" si="13"/>
        <v>12.320014850286942</v>
      </c>
      <c r="W56" s="63">
        <f>B56+([1]User!D$6-25)*[1]User!C$6*[1]Calc!V$6</f>
        <v>0.53191031560000002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0.52908900000000003</v>
      </c>
      <c r="C57" s="64">
        <v>6.6592299999999993E-2</v>
      </c>
      <c r="D57" s="61">
        <f t="shared" si="0"/>
        <v>0.78625331455605751</v>
      </c>
      <c r="E57" s="49">
        <f t="shared" si="1"/>
        <v>-0.10443751071631339</v>
      </c>
      <c r="F57" s="49">
        <f t="shared" si="2"/>
        <v>-0.10443751071631339</v>
      </c>
      <c r="G57" s="49">
        <f t="shared" si="3"/>
        <v>0.79147958340672675</v>
      </c>
      <c r="H57" s="5" t="str">
        <f t="shared" si="6"/>
        <v/>
      </c>
      <c r="I57" s="24">
        <f t="shared" si="4"/>
        <v>5.2130104148318326E-3</v>
      </c>
      <c r="J57" s="24">
        <f t="shared" si="5"/>
        <v>2.75958690347354E-3</v>
      </c>
      <c r="K57" s="5" t="str">
        <f t="shared" si="11"/>
        <v/>
      </c>
      <c r="L57" s="5" t="str">
        <f t="shared" si="12"/>
        <v/>
      </c>
      <c r="M57" s="24">
        <f t="shared" si="7"/>
        <v>-2.71861675544593E+16</v>
      </c>
      <c r="N57" s="24">
        <f t="shared" si="8"/>
        <v>0.79147958340672675</v>
      </c>
      <c r="O57" s="24">
        <f t="shared" si="9"/>
        <v>40926690998322.5</v>
      </c>
      <c r="P57" s="24">
        <f t="shared" si="10"/>
        <v>9.9405559441631568E-6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0.12672163624652708</v>
      </c>
      <c r="V57" s="24">
        <f t="shared" si="13"/>
        <v>11.670045167949068</v>
      </c>
      <c r="W57" s="63">
        <f>B57+([1]User!D$6-25)*[1]User!C$6*[1]Calc!V$6</f>
        <v>0.5293653156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0.52649900000000005</v>
      </c>
      <c r="C58" s="64">
        <v>6.2405299999999997E-2</v>
      </c>
      <c r="D58" s="61">
        <f t="shared" si="0"/>
        <v>0.7368175295171534</v>
      </c>
      <c r="E58" s="49">
        <f t="shared" si="1"/>
        <v>-0.132640050452345</v>
      </c>
      <c r="F58" s="49">
        <f t="shared" si="2"/>
        <v>-0.132640050452345</v>
      </c>
      <c r="G58" s="49">
        <f t="shared" si="3"/>
        <v>0.74164872720646058</v>
      </c>
      <c r="H58" s="5" t="str">
        <f t="shared" si="6"/>
        <v/>
      </c>
      <c r="I58" s="24">
        <f t="shared" si="4"/>
        <v>6.4587818198384855E-3</v>
      </c>
      <c r="J58" s="24">
        <f t="shared" si="5"/>
        <v>3.4023268315369606E-3</v>
      </c>
      <c r="K58" s="5" t="str">
        <f t="shared" si="11"/>
        <v/>
      </c>
      <c r="L58" s="5" t="str">
        <f t="shared" si="12"/>
        <v/>
      </c>
      <c r="M58" s="24">
        <f t="shared" si="7"/>
        <v>-2.5131074122488212E+16</v>
      </c>
      <c r="N58" s="24">
        <f t="shared" si="8"/>
        <v>0.74164872720646058</v>
      </c>
      <c r="O58" s="24">
        <f t="shared" si="9"/>
        <v>37090892206639.75</v>
      </c>
      <c r="P58" s="24">
        <f t="shared" si="10"/>
        <v>9.6141918083808338E-6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0.11762356832176077</v>
      </c>
      <c r="V58" s="24">
        <f t="shared" si="13"/>
        <v>11.079140797490838</v>
      </c>
      <c r="W58" s="63">
        <f>B58+([1]User!D$6-25)*[1]User!C$6*[1]Calc!V$6</f>
        <v>0.52677531560000002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0.52393199999999995</v>
      </c>
      <c r="C59" s="64">
        <v>5.8491599999999998E-2</v>
      </c>
      <c r="D59" s="61">
        <f t="shared" si="0"/>
        <v>0.69060858948687898</v>
      </c>
      <c r="E59" s="49">
        <f t="shared" si="1"/>
        <v>-0.16076802438859833</v>
      </c>
      <c r="F59" s="49">
        <f t="shared" si="2"/>
        <v>-0.16076802438859833</v>
      </c>
      <c r="G59" s="49">
        <f t="shared" si="3"/>
        <v>0.6949599679850883</v>
      </c>
      <c r="H59" s="5" t="str">
        <f t="shared" si="6"/>
        <v/>
      </c>
      <c r="I59" s="24">
        <f t="shared" si="4"/>
        <v>7.6260008003727932E-3</v>
      </c>
      <c r="J59" s="24">
        <f t="shared" si="5"/>
        <v>3.9976130343276732E-3</v>
      </c>
      <c r="K59" s="5" t="str">
        <f t="shared" si="11"/>
        <v/>
      </c>
      <c r="L59" s="5" t="str">
        <f t="shared" si="12"/>
        <v/>
      </c>
      <c r="M59" s="24">
        <f t="shared" si="7"/>
        <v>-2.2635135758475444E+16</v>
      </c>
      <c r="N59" s="24">
        <f t="shared" si="8"/>
        <v>0.6949599679850883</v>
      </c>
      <c r="O59" s="24">
        <f t="shared" si="9"/>
        <v>33636851879720.125</v>
      </c>
      <c r="P59" s="24">
        <f t="shared" si="10"/>
        <v>9.3046343721141423E-6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0.10931906318594935</v>
      </c>
      <c r="V59" s="24">
        <f t="shared" si="13"/>
        <v>10.49936750490213</v>
      </c>
      <c r="W59" s="63">
        <f>B59+([1]User!D$6-25)*[1]User!C$6*[1]Calc!V$6</f>
        <v>0.52420831559999992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0.52142699999999997</v>
      </c>
      <c r="C60" s="64">
        <v>5.4815799999999998E-2</v>
      </c>
      <c r="D60" s="61">
        <f t="shared" si="0"/>
        <v>0.64720852771329329</v>
      </c>
      <c r="E60" s="49">
        <f t="shared" si="1"/>
        <v>-0.18895576903109432</v>
      </c>
      <c r="F60" s="49">
        <f t="shared" si="2"/>
        <v>-0.18895576903109432</v>
      </c>
      <c r="G60" s="49">
        <f t="shared" si="3"/>
        <v>0.65107489302657007</v>
      </c>
      <c r="H60" s="5" t="str">
        <f t="shared" si="6"/>
        <v/>
      </c>
      <c r="I60" s="24">
        <f t="shared" si="4"/>
        <v>8.7231276743357476E-3</v>
      </c>
      <c r="J60" s="24">
        <f t="shared" si="5"/>
        <v>4.5508846301030763E-3</v>
      </c>
      <c r="K60" s="5" t="str">
        <f t="shared" si="11"/>
        <v/>
      </c>
      <c r="L60" s="5" t="str">
        <f t="shared" si="12"/>
        <v/>
      </c>
      <c r="M60" s="24">
        <f t="shared" si="7"/>
        <v>-2.0112179116087992E+16</v>
      </c>
      <c r="N60" s="24">
        <f t="shared" si="8"/>
        <v>0.65107489302657007</v>
      </c>
      <c r="O60" s="24">
        <f t="shared" si="9"/>
        <v>30570860695508.25</v>
      </c>
      <c r="P60" s="24">
        <f t="shared" si="10"/>
        <v>9.0265226367201832E-6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0.10184148361201255</v>
      </c>
      <c r="V60" s="24">
        <f t="shared" si="13"/>
        <v>9.9125504284214117</v>
      </c>
      <c r="W60" s="63">
        <f>B60+([1]User!D$6-25)*[1]User!C$6*[1]Calc!V$6</f>
        <v>0.52170331559999994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0.51888500000000004</v>
      </c>
      <c r="C61" s="64">
        <v>5.13447E-2</v>
      </c>
      <c r="D61" s="61">
        <f t="shared" si="0"/>
        <v>0.60622535277932144</v>
      </c>
      <c r="E61" s="49">
        <f t="shared" si="1"/>
        <v>-0.21736590508168921</v>
      </c>
      <c r="F61" s="49">
        <f t="shared" si="2"/>
        <v>-0.21736590508168921</v>
      </c>
      <c r="G61" s="49">
        <f t="shared" si="3"/>
        <v>0.60979166404231466</v>
      </c>
      <c r="H61" s="5" t="str">
        <f t="shared" si="6"/>
        <v/>
      </c>
      <c r="I61" s="24">
        <f t="shared" si="4"/>
        <v>9.7552083989421341E-3</v>
      </c>
      <c r="J61" s="24">
        <f t="shared" si="5"/>
        <v>5.064526826346968E-3</v>
      </c>
      <c r="K61" s="5" t="str">
        <f t="shared" si="11"/>
        <v/>
      </c>
      <c r="L61" s="5" t="str">
        <f t="shared" si="12"/>
        <v/>
      </c>
      <c r="M61" s="24">
        <f t="shared" si="7"/>
        <v>-1.855134864228678E+16</v>
      </c>
      <c r="N61" s="24">
        <f t="shared" si="8"/>
        <v>0.60979166404231466</v>
      </c>
      <c r="O61" s="24">
        <f t="shared" si="9"/>
        <v>27740346755750</v>
      </c>
      <c r="P61" s="24">
        <f t="shared" si="10"/>
        <v>8.7452888827213045E-6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9.483311086348839E-2</v>
      </c>
      <c r="V61" s="24">
        <f t="shared" si="13"/>
        <v>9.3579514467496914</v>
      </c>
      <c r="W61" s="63">
        <f>B61+([1]User!D$6-25)*[1]User!C$6*[1]Calc!V$6</f>
        <v>0.51916131560000001</v>
      </c>
      <c r="X61" s="75"/>
      <c r="Y61" s="66"/>
      <c r="AH61" s="24"/>
    </row>
    <row r="62" spans="1:34">
      <c r="A62" s="64">
        <v>7.7787999999999998E-3</v>
      </c>
      <c r="B62" s="59">
        <v>0.51638700000000004</v>
      </c>
      <c r="C62" s="64">
        <v>4.8092000000000003E-2</v>
      </c>
      <c r="D62" s="61">
        <f t="shared" si="0"/>
        <v>0.56782082017935886</v>
      </c>
      <c r="E62" s="49">
        <f t="shared" si="1"/>
        <v>-0.24578868732401599</v>
      </c>
      <c r="F62" s="49">
        <f t="shared" si="2"/>
        <v>-0.24578868732401599</v>
      </c>
      <c r="G62" s="49">
        <f t="shared" si="3"/>
        <v>0.57101068227776097</v>
      </c>
      <c r="H62" s="5" t="str">
        <f t="shared" si="6"/>
        <v/>
      </c>
      <c r="I62" s="24">
        <f t="shared" si="4"/>
        <v>1.0724732943055976E-2</v>
      </c>
      <c r="J62" s="24">
        <f t="shared" si="5"/>
        <v>5.5410760812838467E-3</v>
      </c>
      <c r="K62" s="5" t="str">
        <f t="shared" si="11"/>
        <v/>
      </c>
      <c r="L62" s="5" t="str">
        <f t="shared" si="12"/>
        <v/>
      </c>
      <c r="M62" s="24">
        <f t="shared" si="7"/>
        <v>-1.6593123691230076E+16</v>
      </c>
      <c r="N62" s="24">
        <f t="shared" si="8"/>
        <v>0.57101068227776097</v>
      </c>
      <c r="O62" s="24">
        <f t="shared" si="9"/>
        <v>25210359131143.75</v>
      </c>
      <c r="P62" s="24">
        <f t="shared" si="10"/>
        <v>8.4874759611127282E-6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8.8468011624983037E-2</v>
      </c>
      <c r="V62" s="24">
        <f t="shared" si="13"/>
        <v>8.8080833069784301</v>
      </c>
      <c r="W62" s="63">
        <f>B62+([1]User!D$6-25)*[1]User!C$6*[1]Calc!V$6</f>
        <v>0.51666331560000001</v>
      </c>
      <c r="X62" s="75"/>
      <c r="Y62" s="66"/>
      <c r="AH62" s="24"/>
    </row>
    <row r="63" spans="1:34">
      <c r="A63" s="64">
        <v>7.9241999999999993E-3</v>
      </c>
      <c r="B63" s="59">
        <v>0.51391200000000004</v>
      </c>
      <c r="C63" s="64">
        <v>4.50891E-2</v>
      </c>
      <c r="D63" s="61">
        <f t="shared" si="0"/>
        <v>0.53236566878377134</v>
      </c>
      <c r="E63" s="49">
        <f t="shared" si="1"/>
        <v>-0.27378995909238224</v>
      </c>
      <c r="F63" s="49">
        <f t="shared" si="2"/>
        <v>-0.27378995909238224</v>
      </c>
      <c r="G63" s="49">
        <f t="shared" si="3"/>
        <v>0.5352440593863822</v>
      </c>
      <c r="H63" s="5" t="str">
        <f t="shared" si="6"/>
        <v/>
      </c>
      <c r="I63" s="24">
        <f t="shared" si="4"/>
        <v>1.1618898515340446E-2</v>
      </c>
      <c r="J63" s="24">
        <f t="shared" si="5"/>
        <v>5.9743018567302453E-3</v>
      </c>
      <c r="K63" s="5" t="str">
        <f t="shared" si="11"/>
        <v/>
      </c>
      <c r="L63" s="5" t="str">
        <f t="shared" si="12"/>
        <v/>
      </c>
      <c r="M63" s="24">
        <f t="shared" si="7"/>
        <v>-1.4972901594937728E+16</v>
      </c>
      <c r="N63" s="24">
        <f t="shared" si="8"/>
        <v>0.5352440593863822</v>
      </c>
      <c r="O63" s="24">
        <f t="shared" si="9"/>
        <v>22928107423489.625</v>
      </c>
      <c r="P63" s="24">
        <f t="shared" si="10"/>
        <v>8.2349337536688338E-6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8.2630110786433675E-2</v>
      </c>
      <c r="V63" s="24">
        <f t="shared" si="13"/>
        <v>8.2968600692054473</v>
      </c>
      <c r="W63" s="63">
        <f>B63+([1]User!D$6-25)*[1]User!C$6*[1]Calc!V$6</f>
        <v>0.5141883156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0.51138300000000003</v>
      </c>
      <c r="C64" s="64">
        <v>4.22675E-2</v>
      </c>
      <c r="D64" s="61">
        <f t="shared" si="0"/>
        <v>0.49905112112058242</v>
      </c>
      <c r="E64" s="49">
        <f t="shared" si="1"/>
        <v>-0.30185496442989845</v>
      </c>
      <c r="F64" s="49">
        <f t="shared" si="2"/>
        <v>-0.30185496442989845</v>
      </c>
      <c r="G64" s="49">
        <f t="shared" si="3"/>
        <v>0.50172364810716008</v>
      </c>
      <c r="H64" s="5" t="str">
        <f t="shared" si="6"/>
        <v/>
      </c>
      <c r="I64" s="24">
        <f t="shared" si="4"/>
        <v>1.2456908797320998E-2</v>
      </c>
      <c r="J64" s="24">
        <f t="shared" si="5"/>
        <v>6.3736934297288807E-3</v>
      </c>
      <c r="K64" s="5" t="str">
        <f t="shared" si="11"/>
        <v/>
      </c>
      <c r="L64" s="5" t="str">
        <f t="shared" si="12"/>
        <v/>
      </c>
      <c r="M64" s="24">
        <f t="shared" si="7"/>
        <v>-1.390203384611786E+16</v>
      </c>
      <c r="N64" s="24">
        <f t="shared" si="8"/>
        <v>0.50172364810716008</v>
      </c>
      <c r="O64" s="24">
        <f t="shared" si="9"/>
        <v>20806614791730.25</v>
      </c>
      <c r="P64" s="24">
        <f t="shared" si="10"/>
        <v>7.9722445666103336E-6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7.7107543441560608E-2</v>
      </c>
      <c r="V64" s="24">
        <f t="shared" si="13"/>
        <v>7.8251431199193169</v>
      </c>
      <c r="W64" s="63">
        <f>B64+([1]User!D$6-25)*[1]User!C$6*[1]Calc!V$6</f>
        <v>0.5116593156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0.50890100000000005</v>
      </c>
      <c r="C65" s="64">
        <v>3.9609199999999997E-2</v>
      </c>
      <c r="D65" s="61">
        <f t="shared" si="0"/>
        <v>0.46766465172270355</v>
      </c>
      <c r="E65" s="49">
        <f t="shared" si="1"/>
        <v>-0.33006545485508659</v>
      </c>
      <c r="F65" s="49">
        <f t="shared" si="2"/>
        <v>-0.33006545485508659</v>
      </c>
      <c r="G65" s="49">
        <f t="shared" si="3"/>
        <v>0.47005162443767107</v>
      </c>
      <c r="H65" s="5" t="str">
        <f t="shared" si="6"/>
        <v/>
      </c>
      <c r="I65" s="24">
        <f t="shared" si="4"/>
        <v>1.3248709389058224E-2</v>
      </c>
      <c r="J65" s="24">
        <f t="shared" si="5"/>
        <v>6.7459422818851823E-3</v>
      </c>
      <c r="K65" s="5" t="str">
        <f t="shared" si="11"/>
        <v/>
      </c>
      <c r="L65" s="5" t="str">
        <f t="shared" si="12"/>
        <v/>
      </c>
      <c r="M65" s="24">
        <f t="shared" si="7"/>
        <v>-1.2416628771158588E+16</v>
      </c>
      <c r="N65" s="24">
        <f t="shared" si="8"/>
        <v>0.47005162443767107</v>
      </c>
      <c r="O65" s="24">
        <f t="shared" si="9"/>
        <v>18913296317987.375</v>
      </c>
      <c r="P65" s="24">
        <f t="shared" si="10"/>
        <v>7.7350909881857304E-6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7.2087638252375255E-2</v>
      </c>
      <c r="V65" s="24">
        <f t="shared" si="13"/>
        <v>7.3522959480896777</v>
      </c>
      <c r="W65" s="63">
        <f>B65+([1]User!D$6-25)*[1]User!C$6*[1]Calc!V$6</f>
        <v>0.50917731560000001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0.50647600000000004</v>
      </c>
      <c r="C66" s="64">
        <v>3.7116799999999998E-2</v>
      </c>
      <c r="D66" s="61">
        <f t="shared" si="0"/>
        <v>0.43823695871315865</v>
      </c>
      <c r="E66" s="49">
        <f t="shared" si="1"/>
        <v>-0.35829099900640671</v>
      </c>
      <c r="F66" s="49">
        <f t="shared" si="2"/>
        <v>-0.35829099900640671</v>
      </c>
      <c r="G66" s="49">
        <f t="shared" si="3"/>
        <v>0.44036354253724586</v>
      </c>
      <c r="H66" s="5" t="str">
        <f t="shared" si="6"/>
        <v/>
      </c>
      <c r="I66" s="24">
        <f t="shared" si="4"/>
        <v>1.3990911436568854E-2</v>
      </c>
      <c r="J66" s="24">
        <f t="shared" si="5"/>
        <v>7.0899267678357896E-3</v>
      </c>
      <c r="K66" s="5" t="str">
        <f t="shared" si="11"/>
        <v/>
      </c>
      <c r="L66" s="5" t="str">
        <f t="shared" si="12"/>
        <v/>
      </c>
      <c r="M66" s="24">
        <f t="shared" si="7"/>
        <v>-1.1062129754927178E+16</v>
      </c>
      <c r="N66" s="24">
        <f t="shared" si="8"/>
        <v>0.44036354253724586</v>
      </c>
      <c r="O66" s="24">
        <f t="shared" si="9"/>
        <v>17228199801509.125</v>
      </c>
      <c r="P66" s="24">
        <f t="shared" si="10"/>
        <v>7.5209430616341029E-6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6.7535253497705547E-2</v>
      </c>
      <c r="V66" s="24">
        <f t="shared" si="13"/>
        <v>6.8878457730127911</v>
      </c>
      <c r="W66" s="63">
        <f>B66+([1]User!D$6-25)*[1]User!C$6*[1]Calc!V$6</f>
        <v>0.5067523156</v>
      </c>
      <c r="Y66" s="66"/>
      <c r="AH66" s="24"/>
    </row>
    <row r="67" spans="1:34">
      <c r="A67" s="64">
        <v>8.5058000000000009E-3</v>
      </c>
      <c r="B67" s="59">
        <v>0.503965</v>
      </c>
      <c r="C67" s="64">
        <v>3.4770000000000002E-2</v>
      </c>
      <c r="D67" s="61">
        <f t="shared" si="0"/>
        <v>0.41052836059295328</v>
      </c>
      <c r="E67" s="49">
        <f t="shared" si="1"/>
        <v>-0.38665683507664778</v>
      </c>
      <c r="F67" s="49">
        <f t="shared" si="2"/>
        <v>-0.38665683507664778</v>
      </c>
      <c r="G67" s="49">
        <f t="shared" si="3"/>
        <v>0.41252931920045649</v>
      </c>
      <c r="H67" s="5" t="str">
        <f t="shared" si="6"/>
        <v/>
      </c>
      <c r="I67" s="24">
        <f t="shared" si="4"/>
        <v>1.4686767019988589E-2</v>
      </c>
      <c r="J67" s="24">
        <f t="shared" si="5"/>
        <v>7.4056747240697366E-3</v>
      </c>
      <c r="K67" s="5" t="str">
        <f t="shared" si="11"/>
        <v/>
      </c>
      <c r="L67" s="5" t="str">
        <f t="shared" si="12"/>
        <v/>
      </c>
      <c r="M67" s="24">
        <f t="shared" si="7"/>
        <v>-1.0408648603325084E+16</v>
      </c>
      <c r="N67" s="24">
        <f t="shared" si="8"/>
        <v>0.41252931920045649</v>
      </c>
      <c r="O67" s="24">
        <f t="shared" si="9"/>
        <v>15639856893046.5</v>
      </c>
      <c r="P67" s="24">
        <f t="shared" si="10"/>
        <v>7.2882240102267418E-6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6.3159308761699409E-2</v>
      </c>
      <c r="V67" s="24">
        <f t="shared" si="13"/>
        <v>6.4674057779219298</v>
      </c>
      <c r="W67" s="63">
        <f>B67+([1]User!D$6-25)*[1]User!C$6*[1]Calc!V$6</f>
        <v>0.50424131559999996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0.50146299999999999</v>
      </c>
      <c r="C68" s="64">
        <v>3.2486500000000001E-2</v>
      </c>
      <c r="D68" s="61">
        <f t="shared" si="0"/>
        <v>0.38356714369867634</v>
      </c>
      <c r="E68" s="49">
        <f t="shared" si="1"/>
        <v>-0.4161586015052755</v>
      </c>
      <c r="F68" s="49">
        <f t="shared" si="2"/>
        <v>-0.4161586015052755</v>
      </c>
      <c r="G68" s="49">
        <f t="shared" si="3"/>
        <v>0.38537919821906474</v>
      </c>
      <c r="H68" s="5" t="str">
        <f t="shared" si="6"/>
        <v/>
      </c>
      <c r="I68" s="24">
        <f t="shared" si="4"/>
        <v>1.5365520044523382E-2</v>
      </c>
      <c r="J68" s="24">
        <f t="shared" si="5"/>
        <v>7.7094855109772426E-3</v>
      </c>
      <c r="K68" s="5" t="str">
        <f t="shared" si="11"/>
        <v/>
      </c>
      <c r="L68" s="5" t="str">
        <f t="shared" si="12"/>
        <v/>
      </c>
      <c r="M68" s="24">
        <f t="shared" si="7"/>
        <v>-9426001458533090</v>
      </c>
      <c r="N68" s="24">
        <f t="shared" si="8"/>
        <v>0.38537919821906474</v>
      </c>
      <c r="O68" s="24">
        <f t="shared" si="9"/>
        <v>14201587434183.875</v>
      </c>
      <c r="P68" s="24">
        <f t="shared" si="10"/>
        <v>7.0842255652719579E-6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5.9114029663524165E-2</v>
      </c>
      <c r="V68" s="24">
        <f t="shared" si="13"/>
        <v>6.0262492622313291</v>
      </c>
      <c r="W68" s="63">
        <f>B68+([1]User!D$6-25)*[1]User!C$6*[1]Calc!V$6</f>
        <v>0.50173931559999996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0.49890000000000001</v>
      </c>
      <c r="C69" s="64">
        <v>3.0396300000000001E-2</v>
      </c>
      <c r="D69" s="61">
        <f t="shared" si="0"/>
        <v>0.35888821418152389</v>
      </c>
      <c r="E69" s="49">
        <f t="shared" si="1"/>
        <v>-0.44504080357808223</v>
      </c>
      <c r="F69" s="49">
        <f t="shared" si="2"/>
        <v>-0.44504080357808223</v>
      </c>
      <c r="G69" s="49">
        <f t="shared" si="3"/>
        <v>0.36057104437761084</v>
      </c>
      <c r="H69" s="5" t="str">
        <f t="shared" si="6"/>
        <v/>
      </c>
      <c r="I69" s="24">
        <f t="shared" si="4"/>
        <v>1.598572389055973E-2</v>
      </c>
      <c r="J69" s="24">
        <f t="shared" si="5"/>
        <v>7.9796947538885044E-3</v>
      </c>
      <c r="K69" s="5" t="str">
        <f t="shared" si="11"/>
        <v/>
      </c>
      <c r="L69" s="5" t="str">
        <f t="shared" si="12"/>
        <v/>
      </c>
      <c r="M69" s="24">
        <f t="shared" si="7"/>
        <v>-8753798356673552</v>
      </c>
      <c r="N69" s="24">
        <f t="shared" si="8"/>
        <v>0.36057104437761084</v>
      </c>
      <c r="O69" s="24">
        <f t="shared" si="9"/>
        <v>12864190880618.375</v>
      </c>
      <c r="P69" s="24">
        <f t="shared" si="10"/>
        <v>6.8585985853600467E-6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5.5270129477112406E-2</v>
      </c>
      <c r="V69" s="24">
        <f t="shared" si="13"/>
        <v>5.6436745602148228</v>
      </c>
      <c r="W69" s="63">
        <f>B69+([1]User!D$6-25)*[1]User!C$6*[1]Calc!V$6</f>
        <v>0.49917631560000003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0.496369</v>
      </c>
      <c r="C70" s="64">
        <v>2.8451899999999999E-2</v>
      </c>
      <c r="D70" s="61">
        <f t="shared" si="0"/>
        <v>0.33593074094778963</v>
      </c>
      <c r="E70" s="49">
        <f t="shared" si="1"/>
        <v>-0.47375025214786071</v>
      </c>
      <c r="F70" s="49">
        <f t="shared" si="2"/>
        <v>-0.47375025214786071</v>
      </c>
      <c r="G70" s="49">
        <f t="shared" si="3"/>
        <v>0.33743893541719955</v>
      </c>
      <c r="H70" s="5" t="str">
        <f t="shared" si="6"/>
        <v/>
      </c>
      <c r="I70" s="24">
        <f t="shared" si="4"/>
        <v>1.6564026614570012E-2</v>
      </c>
      <c r="J70" s="24">
        <f t="shared" si="5"/>
        <v>8.2264462255999243E-3</v>
      </c>
      <c r="K70" s="5" t="str">
        <f t="shared" si="11"/>
        <v/>
      </c>
      <c r="L70" s="5" t="str">
        <f t="shared" si="12"/>
        <v/>
      </c>
      <c r="M70" s="24">
        <f t="shared" si="7"/>
        <v>-7845372812161535</v>
      </c>
      <c r="N70" s="24">
        <f t="shared" si="8"/>
        <v>0.33743893541719955</v>
      </c>
      <c r="O70" s="24">
        <f t="shared" si="9"/>
        <v>11666237485132.875</v>
      </c>
      <c r="P70" s="24">
        <f t="shared" si="10"/>
        <v>6.6462913989730127E-6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5.17484889495902E-2</v>
      </c>
      <c r="V70" s="24">
        <f t="shared" si="13"/>
        <v>5.2782504745182024</v>
      </c>
      <c r="W70" s="63">
        <f>B70+([1]User!D$6-25)*[1]User!C$6*[1]Calc!V$6</f>
        <v>0.49664531560000003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0.49378100000000003</v>
      </c>
      <c r="C71" s="64">
        <v>2.66231E-2</v>
      </c>
      <c r="D71" s="61">
        <f t="shared" si="0"/>
        <v>0.31433815349158051</v>
      </c>
      <c r="E71" s="49">
        <f t="shared" si="1"/>
        <v>-0.50260290232566895</v>
      </c>
      <c r="F71" s="49">
        <f t="shared" si="2"/>
        <v>-0.50260290232566895</v>
      </c>
      <c r="G71" s="49">
        <f t="shared" si="3"/>
        <v>0.31573449771178785</v>
      </c>
      <c r="H71" s="5" t="str">
        <f t="shared" si="6"/>
        <v/>
      </c>
      <c r="I71" s="24">
        <f t="shared" si="4"/>
        <v>1.7106637557205304E-2</v>
      </c>
      <c r="J71" s="24">
        <f t="shared" si="5"/>
        <v>8.4516594304549948E-3</v>
      </c>
      <c r="K71" s="5" t="str">
        <f t="shared" si="11"/>
        <v/>
      </c>
      <c r="L71" s="5" t="str">
        <f t="shared" si="12"/>
        <v/>
      </c>
      <c r="M71" s="24">
        <f t="shared" si="7"/>
        <v>-7263546713521384</v>
      </c>
      <c r="N71" s="24">
        <f t="shared" si="8"/>
        <v>0.31573449771178785</v>
      </c>
      <c r="O71" s="24">
        <f t="shared" si="9"/>
        <v>10555814792026.5</v>
      </c>
      <c r="P71" s="24">
        <f t="shared" si="10"/>
        <v>6.4270767063013039E-6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4.8406845762478327E-2</v>
      </c>
      <c r="V71" s="24">
        <f t="shared" si="13"/>
        <v>4.940571809492365</v>
      </c>
      <c r="W71" s="63">
        <f>B71+([1]User!D$6-25)*[1]User!C$6*[1]Calc!V$6</f>
        <v>0.49405731560000005</v>
      </c>
      <c r="AH71" s="24"/>
    </row>
    <row r="72" spans="1:34">
      <c r="A72" s="64">
        <v>9.2327999999999993E-3</v>
      </c>
      <c r="B72" s="59">
        <v>0.49117699999999997</v>
      </c>
      <c r="C72" s="64">
        <v>2.49178E-2</v>
      </c>
      <c r="D72" s="61">
        <f t="shared" si="0"/>
        <v>0.29420372687900748</v>
      </c>
      <c r="E72" s="49">
        <f t="shared" si="1"/>
        <v>-0.5313518300696175</v>
      </c>
      <c r="F72" s="49">
        <f t="shared" si="2"/>
        <v>-0.5313518300696175</v>
      </c>
      <c r="G72" s="49">
        <f t="shared" si="3"/>
        <v>0.29547491019657957</v>
      </c>
      <c r="H72" s="5" t="str">
        <f t="shared" si="6"/>
        <v/>
      </c>
      <c r="I72" s="24">
        <f t="shared" si="4"/>
        <v>1.7613127245085514E-2</v>
      </c>
      <c r="J72" s="24">
        <f t="shared" si="5"/>
        <v>8.6560297826819687E-3</v>
      </c>
      <c r="K72" s="5" t="str">
        <f t="shared" si="11"/>
        <v/>
      </c>
      <c r="L72" s="5" t="str">
        <f t="shared" si="12"/>
        <v/>
      </c>
      <c r="M72" s="24">
        <f t="shared" si="7"/>
        <v>-6612480844632190</v>
      </c>
      <c r="N72" s="24">
        <f t="shared" si="8"/>
        <v>0.29547491019657957</v>
      </c>
      <c r="O72" s="24">
        <f t="shared" si="9"/>
        <v>9544541973244.375</v>
      </c>
      <c r="P72" s="24">
        <f t="shared" si="10"/>
        <v>6.2098089740200848E-6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4.5288061253567526E-2</v>
      </c>
      <c r="V72" s="24">
        <f t="shared" si="13"/>
        <v>4.6253165245272205</v>
      </c>
      <c r="W72" s="63">
        <f>B72+([1]User!D$6-25)*[1]User!C$6*[1]Calc!V$6</f>
        <v>0.4914533156</v>
      </c>
      <c r="AH72" s="24"/>
    </row>
    <row r="73" spans="1:34">
      <c r="A73" s="64">
        <v>9.3781999999999997E-3</v>
      </c>
      <c r="B73" s="59">
        <v>0.48856899999999998</v>
      </c>
      <c r="C73" s="64">
        <v>2.32991E-2</v>
      </c>
      <c r="D73" s="61">
        <f t="shared" ref="D73:D133" si="18">C73/$A$6</f>
        <v>0.27509178390253886</v>
      </c>
      <c r="E73" s="49">
        <f t="shared" ref="E73:E104" si="19">IF(D73&gt;0,LOG10(D73),-3)</f>
        <v>-0.56052238038121793</v>
      </c>
      <c r="F73" s="49">
        <f t="shared" ref="F73:F103" si="20">IF($D73&gt;0,LOG10(D73),-3)</f>
        <v>-0.56052238038121793</v>
      </c>
      <c r="G73" s="49">
        <f t="shared" ref="G73:G133" si="21">IF(N73&lt;0.001, 0.001, N73)</f>
        <v>0.27624336530396576</v>
      </c>
      <c r="H73" s="5" t="str">
        <f t="shared" si="6"/>
        <v/>
      </c>
      <c r="I73" s="24">
        <f t="shared" ref="I73:I133" si="22">B$6-G73*B$6</f>
        <v>1.8093915867400858E-2</v>
      </c>
      <c r="J73" s="24">
        <f t="shared" ref="J73:J133" si="23">W73*I73</f>
        <v>8.8451260126394208E-3</v>
      </c>
      <c r="K73" s="5" t="str">
        <f t="shared" si="11"/>
        <v/>
      </c>
      <c r="L73" s="5" t="str">
        <f t="shared" si="12"/>
        <v/>
      </c>
      <c r="M73" s="24">
        <f t="shared" si="7"/>
        <v>-5990331884243262</v>
      </c>
      <c r="N73" s="24">
        <f t="shared" si="8"/>
        <v>0.27624336530396576</v>
      </c>
      <c r="O73" s="24">
        <f t="shared" si="9"/>
        <v>8628289950757.875</v>
      </c>
      <c r="P73" s="24">
        <f t="shared" si="10"/>
        <v>6.004497006863973E-6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4.2389720674572501E-2</v>
      </c>
      <c r="V73" s="24">
        <f t="shared" si="13"/>
        <v>4.317416666477083</v>
      </c>
      <c r="W73" s="63">
        <f>B73+([1]User!D$6-25)*[1]User!C$6*[1]Calc!V$6</f>
        <v>0.4888453156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0.48586200000000002</v>
      </c>
      <c r="C74" s="64">
        <v>2.1798000000000001E-2</v>
      </c>
      <c r="D74" s="61">
        <f t="shared" si="18"/>
        <v>0.25736834064438296</v>
      </c>
      <c r="E74" s="49">
        <f t="shared" si="19"/>
        <v>-0.5894448775135479</v>
      </c>
      <c r="F74" s="49">
        <f t="shared" si="20"/>
        <v>-0.5894448775135479</v>
      </c>
      <c r="G74" s="49">
        <f t="shared" si="21"/>
        <v>0.25844527837299641</v>
      </c>
      <c r="H74" s="5" t="str">
        <f t="shared" ref="H74:H133" si="24">IF(K74="","",I74)</f>
        <v/>
      </c>
      <c r="I74" s="24">
        <f t="shared" si="22"/>
        <v>1.8538868040675092E-2</v>
      </c>
      <c r="J74" s="24">
        <f t="shared" si="23"/>
        <v>9.0124540824244627E-3</v>
      </c>
      <c r="K74" s="5" t="str">
        <f t="shared" si="11"/>
        <v/>
      </c>
      <c r="L74" s="5" t="str">
        <f t="shared" si="12"/>
        <v/>
      </c>
      <c r="M74" s="24">
        <f t="shared" si="7"/>
        <v>-5602048109724581</v>
      </c>
      <c r="N74" s="24">
        <f t="shared" si="8"/>
        <v>0.25844527837299641</v>
      </c>
      <c r="O74" s="24">
        <f t="shared" si="9"/>
        <v>7769716192069.25</v>
      </c>
      <c r="P74" s="24">
        <f t="shared" si="10"/>
        <v>5.7793674938325205E-6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3.9600534723349318E-2</v>
      </c>
      <c r="V74" s="24">
        <f t="shared" si="13"/>
        <v>4.0473188760869006</v>
      </c>
      <c r="W74" s="63">
        <f>B74+([1]User!D$6-25)*[1]User!C$6*[1]Calc!V$6</f>
        <v>0.48613831560000004</v>
      </c>
      <c r="AH74" s="24"/>
    </row>
    <row r="75" spans="1:34">
      <c r="A75" s="64">
        <v>9.6690000000000005E-3</v>
      </c>
      <c r="B75" s="59">
        <v>0.48316500000000001</v>
      </c>
      <c r="C75" s="64">
        <v>2.0361400000000002E-2</v>
      </c>
      <c r="D75" s="61">
        <f t="shared" si="18"/>
        <v>0.24040644697662811</v>
      </c>
      <c r="E75" s="49">
        <f t="shared" si="19"/>
        <v>-0.61905389004354117</v>
      </c>
      <c r="F75" s="49">
        <f t="shared" si="20"/>
        <v>-0.61905389004354117</v>
      </c>
      <c r="G75" s="49">
        <f t="shared" si="21"/>
        <v>0.24137343203723374</v>
      </c>
      <c r="H75" s="5" t="str">
        <f t="shared" si="24"/>
        <v/>
      </c>
      <c r="I75" s="24">
        <f t="shared" si="22"/>
        <v>1.8965664199069157E-2</v>
      </c>
      <c r="J75" s="24">
        <f t="shared" si="23"/>
        <v>9.1687856516258145E-3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-5030092907852839</v>
      </c>
      <c r="N75" s="24">
        <f t="shared" ref="N75:N131" si="26">IF($X$76,D75-1.602E-19*$P$6*M75/$B$6,D75)</f>
        <v>0.24137343203723374</v>
      </c>
      <c r="O75" s="24">
        <f t="shared" ref="O75:O133" si="27">(SQRT($X$21^2+296000000000000000000*EXP(38.921*W75))-$X$21)/2</f>
        <v>6998910853232.125</v>
      </c>
      <c r="P75" s="24">
        <f t="shared" ref="P75:P131" si="28">O75/(($B$6*D75)/(1.602E-19*$P$6)-M75)</f>
        <v>5.574228327738217E-6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3.7025690028029003E-2</v>
      </c>
      <c r="V75" s="24">
        <f t="shared" si="13"/>
        <v>3.7742682035123805</v>
      </c>
      <c r="W75" s="63">
        <f>B75+([1]User!D$6-25)*[1]User!C$6*[1]Calc!V$6</f>
        <v>0.48344131560000003</v>
      </c>
      <c r="X75" s="9" t="s">
        <v>91</v>
      </c>
      <c r="AH75" s="24"/>
    </row>
    <row r="76" spans="1:34">
      <c r="A76" s="64">
        <v>9.8143999999999992E-3</v>
      </c>
      <c r="B76" s="59">
        <v>0.48044700000000001</v>
      </c>
      <c r="C76" s="64">
        <v>1.90349E-2</v>
      </c>
      <c r="D76" s="61">
        <f t="shared" si="18"/>
        <v>0.22474450074923227</v>
      </c>
      <c r="E76" s="49">
        <f t="shared" si="19"/>
        <v>-0.64831092617307517</v>
      </c>
      <c r="F76" s="49">
        <f t="shared" si="20"/>
        <v>-0.64831092617307517</v>
      </c>
      <c r="G76" s="49">
        <f t="shared" si="21"/>
        <v>0.22562196824753511</v>
      </c>
      <c r="H76" s="5" t="str">
        <f t="shared" si="24"/>
        <v/>
      </c>
      <c r="I76" s="24">
        <f t="shared" si="22"/>
        <v>1.9359450793811624E-2</v>
      </c>
      <c r="J76" s="24">
        <f t="shared" si="23"/>
        <v>9.3065393737961771E-3</v>
      </c>
      <c r="K76" s="5" t="str">
        <f t="shared" si="11"/>
        <v/>
      </c>
      <c r="L76" s="5" t="str">
        <f t="shared" si="12"/>
        <v/>
      </c>
      <c r="M76" s="24">
        <f t="shared" si="25"/>
        <v>-4564437673235780</v>
      </c>
      <c r="N76" s="24">
        <f t="shared" si="26"/>
        <v>0.22562196824753511</v>
      </c>
      <c r="O76" s="24">
        <f t="shared" si="27"/>
        <v>6299139804265.625</v>
      </c>
      <c r="P76" s="24">
        <f t="shared" si="28"/>
        <v>5.3671486219970653E-6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3.4620047459961473E-2</v>
      </c>
      <c r="V76" s="24">
        <f t="shared" si="13"/>
        <v>3.5265012601405661</v>
      </c>
      <c r="W76" s="63">
        <f>B76+([1]User!D$6-25)*[1]User!C$6*[1]Calc!V$6</f>
        <v>0.48072331560000003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0.47764899999999999</v>
      </c>
      <c r="C77" s="64">
        <v>1.7799100000000002E-2</v>
      </c>
      <c r="D77" s="61">
        <f t="shared" si="18"/>
        <v>0.2101534467365555</v>
      </c>
      <c r="E77" s="49">
        <f t="shared" si="19"/>
        <v>-0.67746348271592594</v>
      </c>
      <c r="F77" s="49">
        <f t="shared" si="20"/>
        <v>-0.67746348271592594</v>
      </c>
      <c r="G77" s="49">
        <f t="shared" si="21"/>
        <v>0.21096420498955654</v>
      </c>
      <c r="H77" s="5" t="str">
        <f t="shared" si="24"/>
        <v/>
      </c>
      <c r="I77" s="24">
        <f t="shared" si="22"/>
        <v>1.9725894875261087E-2</v>
      </c>
      <c r="J77" s="24">
        <f t="shared" si="23"/>
        <v>9.4275045337515774E-3</v>
      </c>
      <c r="K77" s="5" t="str">
        <f t="shared" si="11"/>
        <v/>
      </c>
      <c r="L77" s="5" t="str">
        <f t="shared" si="12"/>
        <v/>
      </c>
      <c r="M77" s="24">
        <f t="shared" si="25"/>
        <v>-4217427450067731</v>
      </c>
      <c r="N77" s="24">
        <f t="shared" si="26"/>
        <v>0.21096420498955654</v>
      </c>
      <c r="O77" s="24">
        <f t="shared" si="27"/>
        <v>5651522038972.75</v>
      </c>
      <c r="P77" s="24">
        <f t="shared" si="28"/>
        <v>5.149919138300757E-6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3.2325828699838383E-2</v>
      </c>
      <c r="V77" s="24">
        <f t="shared" si="13"/>
        <v>3.3036656739186752</v>
      </c>
      <c r="W77" s="63">
        <f>B77+([1]User!D$6-25)*[1]User!C$6*[1]Calc!V$6</f>
        <v>0.47792531560000001</v>
      </c>
      <c r="AH77" s="24"/>
    </row>
    <row r="78" spans="1:34">
      <c r="A78" s="64">
        <v>1.01052E-2</v>
      </c>
      <c r="B78" s="59">
        <v>0.47482200000000002</v>
      </c>
      <c r="C78" s="64">
        <v>1.6615000000000001E-2</v>
      </c>
      <c r="D78" s="61">
        <f t="shared" si="18"/>
        <v>0.19617281309323897</v>
      </c>
      <c r="E78" s="49">
        <f t="shared" si="19"/>
        <v>-0.70736118014517635</v>
      </c>
      <c r="F78" s="49">
        <f t="shared" si="20"/>
        <v>-0.70736118014517635</v>
      </c>
      <c r="G78" s="49">
        <f t="shared" si="21"/>
        <v>0.19690717165314173</v>
      </c>
      <c r="H78" s="5" t="str">
        <f t="shared" si="24"/>
        <v/>
      </c>
      <c r="I78" s="24">
        <f t="shared" si="22"/>
        <v>2.0077320708671458E-2</v>
      </c>
      <c r="J78" s="24">
        <f t="shared" si="23"/>
        <v>9.5387012504508078E-3</v>
      </c>
      <c r="K78" s="5" t="str">
        <f t="shared" si="11"/>
        <v/>
      </c>
      <c r="L78" s="5" t="str">
        <f t="shared" si="12"/>
        <v/>
      </c>
      <c r="M78" s="24">
        <f t="shared" si="25"/>
        <v>-3820009154716720.5</v>
      </c>
      <c r="N78" s="24">
        <f t="shared" si="26"/>
        <v>0.19690717165314173</v>
      </c>
      <c r="O78" s="24">
        <f t="shared" si="27"/>
        <v>5064571220663.75</v>
      </c>
      <c r="P78" s="24">
        <f t="shared" si="28"/>
        <v>4.9445287507122896E-6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3.0180123964273341E-2</v>
      </c>
      <c r="V78" s="24">
        <f t="shared" si="13"/>
        <v>3.0823882008297581</v>
      </c>
      <c r="W78" s="63">
        <f>B78+([1]User!D$6-25)*[1]User!C$6*[1]Calc!V$6</f>
        <v>0.47509831560000004</v>
      </c>
      <c r="AH78" s="24"/>
    </row>
    <row r="79" spans="1:34">
      <c r="A79" s="64">
        <v>1.02506E-2</v>
      </c>
      <c r="B79" s="59">
        <v>0.47190300000000002</v>
      </c>
      <c r="C79" s="64">
        <v>1.55088E-2</v>
      </c>
      <c r="D79" s="61">
        <f t="shared" si="18"/>
        <v>0.1831119424436006</v>
      </c>
      <c r="E79" s="49">
        <f t="shared" si="19"/>
        <v>-0.73728333036667504</v>
      </c>
      <c r="F79" s="49">
        <f t="shared" si="20"/>
        <v>-0.73728333036667504</v>
      </c>
      <c r="G79" s="49">
        <f t="shared" si="21"/>
        <v>0.18378923395798133</v>
      </c>
      <c r="H79" s="5" t="str">
        <f t="shared" si="24"/>
        <v/>
      </c>
      <c r="I79" s="24">
        <f t="shared" si="22"/>
        <v>2.0405269151050467E-2</v>
      </c>
      <c r="J79" s="24">
        <f t="shared" si="23"/>
        <v>9.6349460223768037E-3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-3523156025700777</v>
      </c>
      <c r="N79" s="24">
        <f t="shared" si="26"/>
        <v>0.18378923395798133</v>
      </c>
      <c r="O79" s="24">
        <f t="shared" si="27"/>
        <v>4522228985203.375</v>
      </c>
      <c r="P79" s="24">
        <f t="shared" si="28"/>
        <v>4.730164446489026E-6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2.8131125305450977E-2</v>
      </c>
      <c r="V79" s="24">
        <f t="shared" si="13"/>
        <v>2.8823892275807363</v>
      </c>
      <c r="W79" s="63">
        <f>B79+([1]User!D$6-25)*[1]User!C$6*[1]Calc!V$6</f>
        <v>0.47217931560000004</v>
      </c>
      <c r="AH79" s="24"/>
    </row>
    <row r="80" spans="1:34">
      <c r="A80" s="64">
        <v>1.0396000000000001E-2</v>
      </c>
      <c r="B80" s="59">
        <v>0.46890900000000002</v>
      </c>
      <c r="C80" s="64">
        <v>1.4479799999999999E-2</v>
      </c>
      <c r="D80" s="61">
        <f t="shared" si="18"/>
        <v>0.17096256990836481</v>
      </c>
      <c r="E80" s="49">
        <f t="shared" si="19"/>
        <v>-0.76709896248277265</v>
      </c>
      <c r="F80" s="49">
        <f t="shared" si="20"/>
        <v>-0.76709896248277265</v>
      </c>
      <c r="G80" s="49">
        <f t="shared" si="21"/>
        <v>0.17158124047240278</v>
      </c>
      <c r="H80" s="5" t="str">
        <f t="shared" si="24"/>
        <v/>
      </c>
      <c r="I80" s="24">
        <f t="shared" si="22"/>
        <v>2.0710468988189932E-2</v>
      </c>
      <c r="J80" s="24">
        <f t="shared" si="23"/>
        <v>9.7170479284479066E-3</v>
      </c>
      <c r="K80" s="5" t="str">
        <f t="shared" si="29"/>
        <v/>
      </c>
      <c r="L80" s="5" t="str">
        <f t="shared" si="12"/>
        <v/>
      </c>
      <c r="M80" s="24">
        <f t="shared" si="25"/>
        <v>-3218219746348188.5</v>
      </c>
      <c r="N80" s="24">
        <f t="shared" si="26"/>
        <v>0.17158124047240278</v>
      </c>
      <c r="O80" s="24">
        <f t="shared" si="27"/>
        <v>4026075623859.875</v>
      </c>
      <c r="P80" s="24">
        <f t="shared" si="28"/>
        <v>4.5108240026700849E-6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2.6190365961832478E-2</v>
      </c>
      <c r="V80" s="24">
        <f t="shared" si="13"/>
        <v>2.7010272365187706</v>
      </c>
      <c r="W80" s="63">
        <f>B80+([1]User!D$6-25)*[1]User!C$6*[1]Calc!V$6</f>
        <v>0.46918531560000004</v>
      </c>
      <c r="AH80" s="24"/>
    </row>
    <row r="81" spans="1:34">
      <c r="A81" s="64">
        <v>1.0541399999999999E-2</v>
      </c>
      <c r="B81" s="59">
        <v>0.46587400000000001</v>
      </c>
      <c r="C81" s="64">
        <v>1.3498599999999999E-2</v>
      </c>
      <c r="D81" s="61">
        <f t="shared" si="18"/>
        <v>0.15937757055795337</v>
      </c>
      <c r="E81" s="49">
        <f t="shared" si="19"/>
        <v>-0.7975727975466339</v>
      </c>
      <c r="F81" s="49">
        <f t="shared" si="20"/>
        <v>-0.7975727975466339</v>
      </c>
      <c r="G81" s="49">
        <f t="shared" si="21"/>
        <v>0.15993515766356967</v>
      </c>
      <c r="H81" s="5" t="str">
        <f t="shared" si="24"/>
        <v/>
      </c>
      <c r="I81" s="24">
        <f t="shared" si="22"/>
        <v>2.100162105841076E-2</v>
      </c>
      <c r="J81" s="24">
        <f t="shared" si="23"/>
        <v>9.789912284489782E-3</v>
      </c>
      <c r="K81" s="5" t="str">
        <f t="shared" si="29"/>
        <v/>
      </c>
      <c r="L81" s="5" t="str">
        <f t="shared" si="12"/>
        <v/>
      </c>
      <c r="M81" s="24">
        <f t="shared" si="25"/>
        <v>-2900473916023204</v>
      </c>
      <c r="N81" s="24">
        <f t="shared" si="26"/>
        <v>0.15993515766356967</v>
      </c>
      <c r="O81" s="24">
        <f t="shared" si="27"/>
        <v>3578531499996</v>
      </c>
      <c r="P81" s="24">
        <f t="shared" si="28"/>
        <v>4.3013487816502185E-6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2.4375030412022852E-2</v>
      </c>
      <c r="V81" s="24">
        <f t="shared" si="13"/>
        <v>2.5229869393757727</v>
      </c>
      <c r="W81" s="63">
        <f>B81+([1]User!D$6-25)*[1]User!C$6*[1]Calc!V$6</f>
        <v>0.46615031560000003</v>
      </c>
      <c r="AH81" s="24"/>
    </row>
    <row r="82" spans="1:34">
      <c r="A82" s="64">
        <v>1.06868E-2</v>
      </c>
      <c r="B82" s="59">
        <v>0.46279500000000001</v>
      </c>
      <c r="C82" s="64">
        <v>1.26093E-2</v>
      </c>
      <c r="D82" s="61">
        <f t="shared" si="18"/>
        <v>0.14887763178673355</v>
      </c>
      <c r="E82" s="49">
        <f t="shared" si="19"/>
        <v>-0.82717054819360991</v>
      </c>
      <c r="F82" s="49">
        <f t="shared" si="20"/>
        <v>-0.82717054819360991</v>
      </c>
      <c r="G82" s="49">
        <f t="shared" si="21"/>
        <v>0.14937967605392313</v>
      </c>
      <c r="H82" s="5" t="str">
        <f t="shared" si="24"/>
        <v/>
      </c>
      <c r="I82" s="24">
        <f t="shared" si="22"/>
        <v>2.1265508098651922E-2</v>
      </c>
      <c r="J82" s="24">
        <f t="shared" si="23"/>
        <v>9.8474468121452011E-3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-2611549454793886.5</v>
      </c>
      <c r="N82" s="24">
        <f t="shared" si="26"/>
        <v>0.14937967605392313</v>
      </c>
      <c r="O82" s="24">
        <f t="shared" si="27"/>
        <v>3175205181874.5</v>
      </c>
      <c r="P82" s="24">
        <f t="shared" si="28"/>
        <v>4.0862415844522978E-6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2.2676209175940026E-2</v>
      </c>
      <c r="V82" s="24">
        <f t="shared" ref="V82:V145" si="31">((U82)-G82)*((U82)-G82)*U$22/U82</f>
        <v>2.3692057333999528</v>
      </c>
      <c r="W82" s="63">
        <f>B82+([1]User!D$6-25)*[1]User!C$6*[1]Calc!V$6</f>
        <v>0.46307131560000003</v>
      </c>
      <c r="AH82" s="24"/>
    </row>
    <row r="83" spans="1:34">
      <c r="A83" s="64">
        <v>1.08322E-2</v>
      </c>
      <c r="B83" s="59">
        <v>0.45956200000000003</v>
      </c>
      <c r="C83" s="64">
        <v>1.17476E-2</v>
      </c>
      <c r="D83" s="61">
        <f t="shared" si="18"/>
        <v>0.13870356539838302</v>
      </c>
      <c r="E83" s="49">
        <f t="shared" si="19"/>
        <v>-0.85791237517082475</v>
      </c>
      <c r="F83" s="49">
        <f t="shared" si="20"/>
        <v>-0.85791237517082475</v>
      </c>
      <c r="G83" s="49">
        <f t="shared" si="21"/>
        <v>0.1391686131289723</v>
      </c>
      <c r="H83" s="5" t="str">
        <f t="shared" si="24"/>
        <v/>
      </c>
      <c r="I83" s="24">
        <f t="shared" si="22"/>
        <v>2.1520784671775692E-2</v>
      </c>
      <c r="J83" s="24">
        <f t="shared" si="23"/>
        <v>9.8960813738596335E-3</v>
      </c>
      <c r="K83" s="5" t="str">
        <f t="shared" si="29"/>
        <v/>
      </c>
      <c r="L83" s="5" t="str">
        <f t="shared" si="30"/>
        <v/>
      </c>
      <c r="M83" s="24">
        <f t="shared" si="25"/>
        <v>-2419099722166466.5</v>
      </c>
      <c r="N83" s="24">
        <f t="shared" si="26"/>
        <v>0.1391686131289723</v>
      </c>
      <c r="O83" s="24">
        <f t="shared" si="27"/>
        <v>2800449593621.5</v>
      </c>
      <c r="P83" s="24">
        <f t="shared" si="28"/>
        <v>3.8683897020579051E-6</v>
      </c>
      <c r="Q83" s="5" t="str">
        <f t="shared" si="15"/>
        <v/>
      </c>
      <c r="R83" s="5">
        <f t="shared" si="16"/>
        <v>0.45983831560000005</v>
      </c>
      <c r="S83" s="5" t="str">
        <f t="shared" si="17"/>
        <v/>
      </c>
      <c r="T83" s="5">
        <f t="shared" si="17"/>
        <v>-0.85645870065865037</v>
      </c>
      <c r="U83" s="24">
        <f t="shared" ref="U83:U132" si="32">(K$6*EXP(W83/0.02585)+L$6*EXP(W83/(2*0.02585))+W83/M$6)/B$6</f>
        <v>2.1033633892669164E-2</v>
      </c>
      <c r="V83" s="24">
        <f t="shared" si="31"/>
        <v>2.2204394824099376</v>
      </c>
      <c r="W83" s="63">
        <f>B83+([1]User!D$6-25)*[1]User!C$6*[1]Calc!V$6</f>
        <v>0.45983831560000005</v>
      </c>
      <c r="AH83" s="24"/>
    </row>
    <row r="84" spans="1:34">
      <c r="A84" s="64">
        <v>1.0977600000000001E-2</v>
      </c>
      <c r="B84" s="59">
        <v>0.45626699999999998</v>
      </c>
      <c r="C84" s="64">
        <v>1.0949E-2</v>
      </c>
      <c r="D84" s="61">
        <f t="shared" si="18"/>
        <v>0.12927451884188224</v>
      </c>
      <c r="E84" s="49">
        <f t="shared" si="19"/>
        <v>-0.88848706999143201</v>
      </c>
      <c r="F84" s="49">
        <f t="shared" si="20"/>
        <v>-0.88848706999143201</v>
      </c>
      <c r="G84" s="49">
        <f t="shared" si="21"/>
        <v>0.1296916164266588</v>
      </c>
      <c r="H84" s="5" t="str">
        <f t="shared" si="24"/>
        <v/>
      </c>
      <c r="I84" s="24">
        <f t="shared" si="22"/>
        <v>2.175770958933353E-2</v>
      </c>
      <c r="J84" s="24">
        <f t="shared" si="23"/>
        <v>9.9333368757762441E-3</v>
      </c>
      <c r="K84" s="5" t="str">
        <f t="shared" si="29"/>
        <v/>
      </c>
      <c r="L84" s="5" t="str">
        <f t="shared" si="30"/>
        <v/>
      </c>
      <c r="M84" s="24">
        <f t="shared" si="25"/>
        <v>-2169671165088201.5</v>
      </c>
      <c r="N84" s="24">
        <f t="shared" si="26"/>
        <v>0.1296916164266588</v>
      </c>
      <c r="O84" s="24">
        <f t="shared" si="27"/>
        <v>2463911761823.875</v>
      </c>
      <c r="P84" s="24">
        <f t="shared" si="28"/>
        <v>3.6522206303202331E-6</v>
      </c>
      <c r="Q84" s="5" t="str">
        <f t="shared" si="15"/>
        <v/>
      </c>
      <c r="R84" s="5">
        <f t="shared" si="16"/>
        <v>0.4565433156</v>
      </c>
      <c r="S84" s="5" t="str">
        <f t="shared" si="17"/>
        <v/>
      </c>
      <c r="T84" s="5">
        <f t="shared" si="17"/>
        <v>-0.887088096832787</v>
      </c>
      <c r="U84" s="24">
        <f t="shared" si="32"/>
        <v>1.949509549765616E-2</v>
      </c>
      <c r="V84" s="24">
        <f t="shared" si="31"/>
        <v>2.0845227185744162</v>
      </c>
      <c r="W84" s="63">
        <f>B84+([1]User!D$6-25)*[1]User!C$6*[1]Calc!V$6</f>
        <v>0.4565433156</v>
      </c>
      <c r="AH84" s="24"/>
    </row>
    <row r="85" spans="1:34">
      <c r="A85" s="64">
        <v>1.1122999999999999E-2</v>
      </c>
      <c r="B85" s="59">
        <v>0.45288699999999998</v>
      </c>
      <c r="C85" s="64">
        <v>1.01961E-2</v>
      </c>
      <c r="D85" s="61">
        <f t="shared" si="18"/>
        <v>0.12038505083237878</v>
      </c>
      <c r="E85" s="49">
        <f t="shared" si="19"/>
        <v>-0.91942743952414963</v>
      </c>
      <c r="F85" s="49">
        <f t="shared" si="20"/>
        <v>-0.91942743952414963</v>
      </c>
      <c r="G85" s="49">
        <f t="shared" si="21"/>
        <v>0.12076031256356907</v>
      </c>
      <c r="H85" s="5" t="str">
        <f t="shared" si="24"/>
        <v/>
      </c>
      <c r="I85" s="24">
        <f t="shared" si="22"/>
        <v>2.1980992185910774E-2</v>
      </c>
      <c r="J85" s="24">
        <f t="shared" si="23"/>
        <v>9.9609792991450178E-3</v>
      </c>
      <c r="K85" s="5" t="str">
        <f t="shared" si="29"/>
        <v/>
      </c>
      <c r="L85" s="5" t="str">
        <f t="shared" si="30"/>
        <v/>
      </c>
      <c r="M85" s="24">
        <f t="shared" si="25"/>
        <v>-1952048123128878.5</v>
      </c>
      <c r="N85" s="24">
        <f t="shared" si="26"/>
        <v>0.12076031256356907</v>
      </c>
      <c r="O85" s="24">
        <f t="shared" si="27"/>
        <v>2160610930636</v>
      </c>
      <c r="P85" s="24">
        <f t="shared" si="28"/>
        <v>3.4395062126625279E-6</v>
      </c>
      <c r="Q85" s="5" t="str">
        <f t="shared" si="15"/>
        <v/>
      </c>
      <c r="R85" s="5">
        <f t="shared" si="16"/>
        <v>0.45316331560000001</v>
      </c>
      <c r="S85" s="5" t="str">
        <f t="shared" si="17"/>
        <v/>
      </c>
      <c r="T85" s="5">
        <f t="shared" si="17"/>
        <v>-0.91807577156432896</v>
      </c>
      <c r="U85" s="24">
        <f t="shared" si="32"/>
        <v>1.8046066656125355E-2</v>
      </c>
      <c r="V85" s="24">
        <f t="shared" si="31"/>
        <v>1.9564783201434444</v>
      </c>
      <c r="W85" s="63">
        <f>B85+([1]User!D$6-25)*[1]User!C$6*[1]Calc!V$6</f>
        <v>0.45316331560000001</v>
      </c>
      <c r="AH85" s="24"/>
    </row>
    <row r="86" spans="1:34">
      <c r="A86" s="64">
        <v>1.12684E-2</v>
      </c>
      <c r="B86" s="59">
        <v>0.44933200000000001</v>
      </c>
      <c r="C86" s="64">
        <v>9.4882300000000003E-3</v>
      </c>
      <c r="D86" s="61">
        <f t="shared" si="18"/>
        <v>0.11202725069970886</v>
      </c>
      <c r="E86" s="49">
        <f t="shared" si="19"/>
        <v>-0.95067632207106778</v>
      </c>
      <c r="F86" s="49">
        <f t="shared" si="20"/>
        <v>-0.95067632207106778</v>
      </c>
      <c r="G86" s="49">
        <f t="shared" si="21"/>
        <v>0.11237106264438482</v>
      </c>
      <c r="H86" s="5" t="str">
        <f t="shared" si="24"/>
        <v/>
      </c>
      <c r="I86" s="24">
        <f t="shared" si="22"/>
        <v>2.2190723433890381E-2</v>
      </c>
      <c r="J86" s="24">
        <f t="shared" si="23"/>
        <v>9.9771337850569023E-3</v>
      </c>
      <c r="K86" s="5" t="str">
        <f t="shared" si="29"/>
        <v/>
      </c>
      <c r="L86" s="5" t="str">
        <f t="shared" si="30"/>
        <v/>
      </c>
      <c r="M86" s="24">
        <f t="shared" si="25"/>
        <v>-1788451647294838.5</v>
      </c>
      <c r="N86" s="24">
        <f t="shared" si="26"/>
        <v>0.11237106264438482</v>
      </c>
      <c r="O86" s="24">
        <f t="shared" si="27"/>
        <v>1881755366782</v>
      </c>
      <c r="P86" s="24">
        <f t="shared" si="28"/>
        <v>3.2192331655257173E-6</v>
      </c>
      <c r="Q86" s="5" t="str">
        <f t="shared" ref="Q86:Q132" si="33">IF(G86&gt;0.85,IF(G86&lt;1.15,W86,""),"")</f>
        <v/>
      </c>
      <c r="R86" s="5">
        <f t="shared" si="16"/>
        <v>0.44960831560000003</v>
      </c>
      <c r="S86" s="5" t="str">
        <f t="shared" si="17"/>
        <v/>
      </c>
      <c r="T86" s="5">
        <f t="shared" si="17"/>
        <v>-0.94934551218217966</v>
      </c>
      <c r="U86" s="24">
        <f t="shared" si="32"/>
        <v>1.6650061638006561E-2</v>
      </c>
      <c r="V86" s="24">
        <f t="shared" si="31"/>
        <v>1.8415980673625836</v>
      </c>
      <c r="W86" s="63">
        <f>B86+([1]User!D$6-25)*[1]User!C$6*[1]Calc!V$6</f>
        <v>0.44960831560000003</v>
      </c>
      <c r="AH86" s="24"/>
    </row>
    <row r="87" spans="1:34">
      <c r="A87" s="64">
        <v>1.14138E-2</v>
      </c>
      <c r="B87" s="59">
        <v>0.445714</v>
      </c>
      <c r="C87" s="64">
        <v>8.8595700000000006E-3</v>
      </c>
      <c r="D87" s="61">
        <f t="shared" si="18"/>
        <v>0.10460468069193302</v>
      </c>
      <c r="E87" s="49">
        <f t="shared" si="19"/>
        <v>-0.98044888188177493</v>
      </c>
      <c r="F87" s="49">
        <f t="shared" si="20"/>
        <v>-0.98044888188177493</v>
      </c>
      <c r="G87" s="49">
        <f t="shared" si="21"/>
        <v>0.10490872098094285</v>
      </c>
      <c r="H87" s="5" t="str">
        <f t="shared" si="24"/>
        <v/>
      </c>
      <c r="I87" s="24">
        <f t="shared" si="22"/>
        <v>2.2377281975476431E-2</v>
      </c>
      <c r="J87" s="24">
        <f t="shared" si="23"/>
        <v>9.9800510505129256E-3</v>
      </c>
      <c r="K87" s="5" t="str">
        <f t="shared" si="29"/>
        <v/>
      </c>
      <c r="L87" s="5" t="str">
        <f t="shared" si="30"/>
        <v/>
      </c>
      <c r="M87" s="24">
        <f t="shared" si="25"/>
        <v>-1581566214158560</v>
      </c>
      <c r="N87" s="24">
        <f t="shared" si="26"/>
        <v>0.10490872098094285</v>
      </c>
      <c r="O87" s="24">
        <f t="shared" si="27"/>
        <v>1634842822359.125</v>
      </c>
      <c r="P87" s="24">
        <f t="shared" si="28"/>
        <v>2.9957679517168923E-6</v>
      </c>
      <c r="Q87" s="5" t="str">
        <f t="shared" si="33"/>
        <v/>
      </c>
      <c r="R87" s="5">
        <f t="shared" ref="R87:R132" si="34">IF(G87&gt;0.06,IF(G87&lt;0.14,W87,""),"")</f>
        <v>0.44599031560000002</v>
      </c>
      <c r="S87" s="5" t="str">
        <f t="shared" ref="S87:T131" si="35">IF(Q87="","",LOG10($G87))</f>
        <v/>
      </c>
      <c r="T87" s="5">
        <f t="shared" si="35"/>
        <v>-0.97918840774094151</v>
      </c>
      <c r="U87" s="24">
        <f t="shared" si="32"/>
        <v>1.5351328654615507E-2</v>
      </c>
      <c r="V87" s="24">
        <f t="shared" si="31"/>
        <v>1.7484496984449229</v>
      </c>
      <c r="W87" s="63">
        <f>B87+([1]User!D$6-25)*[1]User!C$6*[1]Calc!V$6</f>
        <v>0.44599031560000002</v>
      </c>
      <c r="AH87" s="24"/>
    </row>
    <row r="88" spans="1:34">
      <c r="A88" s="64">
        <v>1.15592E-2</v>
      </c>
      <c r="B88" s="59">
        <v>0.44192100000000001</v>
      </c>
      <c r="C88" s="64">
        <v>8.2362900000000003E-3</v>
      </c>
      <c r="D88" s="61">
        <f t="shared" si="18"/>
        <v>9.7245632184875905E-2</v>
      </c>
      <c r="E88" s="49">
        <f t="shared" si="19"/>
        <v>-1.0121298960239105</v>
      </c>
      <c r="F88" s="49">
        <f t="shared" si="20"/>
        <v>-1.0121298960239105</v>
      </c>
      <c r="G88" s="49">
        <f t="shared" si="21"/>
        <v>9.7520710281087303E-2</v>
      </c>
      <c r="H88" s="5" t="str">
        <f t="shared" si="24"/>
        <v/>
      </c>
      <c r="I88" s="24">
        <f t="shared" si="22"/>
        <v>2.2561982242972817E-2</v>
      </c>
      <c r="J88" s="24">
        <f t="shared" si="23"/>
        <v>9.9768479824574475E-3</v>
      </c>
      <c r="K88" s="5" t="str">
        <f t="shared" si="29"/>
        <v/>
      </c>
      <c r="L88" s="5" t="str">
        <f t="shared" si="30"/>
        <v/>
      </c>
      <c r="M88" s="24">
        <f t="shared" si="25"/>
        <v>-1430909780542049.2</v>
      </c>
      <c r="N88" s="24">
        <f t="shared" si="26"/>
        <v>9.7520710281087303E-2</v>
      </c>
      <c r="O88" s="24">
        <f t="shared" si="27"/>
        <v>1410666943642</v>
      </c>
      <c r="P88" s="24">
        <f t="shared" si="28"/>
        <v>2.7808104808105631E-6</v>
      </c>
      <c r="Q88" s="5" t="str">
        <f t="shared" si="33"/>
        <v/>
      </c>
      <c r="R88" s="5">
        <f t="shared" si="34"/>
        <v>0.44219731560000003</v>
      </c>
      <c r="S88" s="5" t="str">
        <f t="shared" si="35"/>
        <v/>
      </c>
      <c r="T88" s="5">
        <f t="shared" si="35"/>
        <v>-1.0109031442433101</v>
      </c>
      <c r="U88" s="24">
        <f t="shared" si="32"/>
        <v>1.4109085161216646E-2</v>
      </c>
      <c r="V88" s="24">
        <f t="shared" si="31"/>
        <v>1.6502530474943999</v>
      </c>
      <c r="W88" s="63">
        <f>B88+([1]User!D$6-25)*[1]User!C$6*[1]Calc!V$6</f>
        <v>0.44219731560000003</v>
      </c>
      <c r="AH88" s="24"/>
    </row>
    <row r="89" spans="1:34">
      <c r="A89" s="64">
        <v>1.1704600000000001E-2</v>
      </c>
      <c r="B89" s="59">
        <v>0.43797599999999998</v>
      </c>
      <c r="C89" s="64">
        <v>7.6586800000000002E-3</v>
      </c>
      <c r="D89" s="61">
        <f t="shared" si="18"/>
        <v>9.0425808015704323E-2</v>
      </c>
      <c r="E89" s="49">
        <f t="shared" si="19"/>
        <v>-1.0437076018343123</v>
      </c>
      <c r="F89" s="49">
        <f t="shared" si="20"/>
        <v>-1.0437076018343123</v>
      </c>
      <c r="G89" s="49">
        <f t="shared" si="21"/>
        <v>9.0671249776617113E-2</v>
      </c>
      <c r="H89" s="5" t="str">
        <f t="shared" si="24"/>
        <v/>
      </c>
      <c r="I89" s="24">
        <f t="shared" si="22"/>
        <v>2.2733218755584574E-2</v>
      </c>
      <c r="J89" s="24">
        <f t="shared" si="23"/>
        <v>9.9628857606762905E-3</v>
      </c>
      <c r="K89" s="5" t="str">
        <f t="shared" si="29"/>
        <v/>
      </c>
      <c r="L89" s="5" t="str">
        <f t="shared" si="30"/>
        <v/>
      </c>
      <c r="M89" s="24">
        <f t="shared" si="25"/>
        <v>-1276746571539709.2</v>
      </c>
      <c r="N89" s="24">
        <f t="shared" si="26"/>
        <v>9.0671249776617113E-2</v>
      </c>
      <c r="O89" s="24">
        <f t="shared" si="27"/>
        <v>1210032859473.875</v>
      </c>
      <c r="P89" s="24">
        <f t="shared" si="28"/>
        <v>2.5654958708338699E-6</v>
      </c>
      <c r="Q89" s="5" t="str">
        <f t="shared" si="33"/>
        <v/>
      </c>
      <c r="R89" s="5">
        <f t="shared" si="34"/>
        <v>0.4382523156</v>
      </c>
      <c r="S89" s="5" t="str">
        <f t="shared" si="35"/>
        <v/>
      </c>
      <c r="T89" s="5">
        <f t="shared" si="35"/>
        <v>-1.0425303980855785</v>
      </c>
      <c r="U89" s="24">
        <f t="shared" si="32"/>
        <v>1.2933757081932999E-2</v>
      </c>
      <c r="V89" s="24">
        <f t="shared" si="31"/>
        <v>1.5636249476922033</v>
      </c>
      <c r="W89" s="63">
        <f>B89+([1]User!D$6-25)*[1]User!C$6*[1]Calc!V$6</f>
        <v>0.4382523156</v>
      </c>
      <c r="AH89" s="24"/>
    </row>
    <row r="90" spans="1:34">
      <c r="A90" s="64">
        <v>1.1849999999999999E-2</v>
      </c>
      <c r="B90" s="59">
        <v>0.433917</v>
      </c>
      <c r="C90" s="64">
        <v>7.13615E-3</v>
      </c>
      <c r="D90" s="61">
        <f t="shared" si="18"/>
        <v>8.4256311775824086E-2</v>
      </c>
      <c r="E90" s="49">
        <f t="shared" si="19"/>
        <v>-1.0743975555398744</v>
      </c>
      <c r="F90" s="49">
        <f t="shared" si="20"/>
        <v>-1.0743975555398744</v>
      </c>
      <c r="G90" s="49">
        <f t="shared" si="21"/>
        <v>8.4471991129580898E-2</v>
      </c>
      <c r="H90" s="5" t="str">
        <f t="shared" si="24"/>
        <v/>
      </c>
      <c r="I90" s="24">
        <f t="shared" si="22"/>
        <v>2.2888200221760479E-2</v>
      </c>
      <c r="J90" s="24">
        <f t="shared" si="23"/>
        <v>9.9379035424028376E-3</v>
      </c>
      <c r="K90" s="5" t="str">
        <f t="shared" si="29"/>
        <v/>
      </c>
      <c r="L90" s="5" t="str">
        <f t="shared" si="30"/>
        <v/>
      </c>
      <c r="M90" s="24">
        <f t="shared" si="25"/>
        <v>-1121927558035844.1</v>
      </c>
      <c r="N90" s="24">
        <f t="shared" si="26"/>
        <v>8.4471991129580898E-2</v>
      </c>
      <c r="O90" s="24">
        <f t="shared" si="27"/>
        <v>1033323343180.125</v>
      </c>
      <c r="P90" s="24">
        <f t="shared" si="28"/>
        <v>2.3516206595417184E-6</v>
      </c>
      <c r="Q90" s="5" t="str">
        <f t="shared" si="33"/>
        <v/>
      </c>
      <c r="R90" s="5">
        <f t="shared" si="34"/>
        <v>0.43419331560000002</v>
      </c>
      <c r="S90" s="5" t="str">
        <f t="shared" si="35"/>
        <v/>
      </c>
      <c r="T90" s="5">
        <f t="shared" si="35"/>
        <v>-1.0732872687343895</v>
      </c>
      <c r="U90" s="24">
        <f t="shared" si="32"/>
        <v>1.1836025461416825E-2</v>
      </c>
      <c r="V90" s="24">
        <f t="shared" si="31"/>
        <v>1.49174218567099</v>
      </c>
      <c r="W90" s="63">
        <f>B90+([1]User!D$6-25)*[1]User!C$6*[1]Calc!V$6</f>
        <v>0.43419331560000002</v>
      </c>
      <c r="AH90" s="24"/>
    </row>
    <row r="91" spans="1:34">
      <c r="A91" s="64">
        <v>1.19954E-2</v>
      </c>
      <c r="B91" s="59">
        <v>0.42972900000000003</v>
      </c>
      <c r="C91" s="64">
        <v>6.6398100000000003E-3</v>
      </c>
      <c r="D91" s="61">
        <f t="shared" si="18"/>
        <v>7.8396040090557867E-2</v>
      </c>
      <c r="E91" s="49">
        <f t="shared" si="19"/>
        <v>-1.1057058736708283</v>
      </c>
      <c r="F91" s="49">
        <f t="shared" si="20"/>
        <v>-1.1057058736708283</v>
      </c>
      <c r="G91" s="49">
        <f t="shared" si="21"/>
        <v>7.8585140258318309E-2</v>
      </c>
      <c r="H91" s="5" t="str">
        <f t="shared" si="24"/>
        <v/>
      </c>
      <c r="I91" s="24">
        <f t="shared" si="22"/>
        <v>2.3035371493542043E-2</v>
      </c>
      <c r="J91" s="24">
        <f t="shared" si="23"/>
        <v>9.9053321890437904E-3</v>
      </c>
      <c r="K91" s="5" t="str">
        <f t="shared" si="29"/>
        <v/>
      </c>
      <c r="L91" s="5" t="str">
        <f t="shared" si="30"/>
        <v/>
      </c>
      <c r="M91" s="24">
        <f t="shared" si="25"/>
        <v>-983667123181659.87</v>
      </c>
      <c r="N91" s="24">
        <f t="shared" si="26"/>
        <v>7.8585140258318309E-2</v>
      </c>
      <c r="O91" s="24">
        <f t="shared" si="27"/>
        <v>877988599255.375</v>
      </c>
      <c r="P91" s="24">
        <f t="shared" si="28"/>
        <v>2.1477919078090244E-6</v>
      </c>
      <c r="Q91" s="5" t="str">
        <f t="shared" si="33"/>
        <v/>
      </c>
      <c r="R91" s="5">
        <f t="shared" si="34"/>
        <v>0.43000531560000005</v>
      </c>
      <c r="S91" s="5" t="str">
        <f t="shared" si="35"/>
        <v/>
      </c>
      <c r="T91" s="5">
        <f t="shared" si="35"/>
        <v>-1.1046595673693214</v>
      </c>
      <c r="U91" s="24">
        <f t="shared" si="32"/>
        <v>1.0809712242268968E-2</v>
      </c>
      <c r="V91" s="24">
        <f t="shared" si="31"/>
        <v>1.4220885433267028</v>
      </c>
      <c r="W91" s="63">
        <f>B91+([1]User!D$6-25)*[1]User!C$6*[1]Calc!V$6</f>
        <v>0.43000531560000005</v>
      </c>
      <c r="AH91" s="24"/>
    </row>
    <row r="92" spans="1:34">
      <c r="A92" s="64">
        <v>1.21408E-2</v>
      </c>
      <c r="B92" s="59">
        <v>0.425369</v>
      </c>
      <c r="C92" s="64">
        <v>6.1783899999999998E-3</v>
      </c>
      <c r="D92" s="61">
        <f t="shared" si="18"/>
        <v>7.2948067811443668E-2</v>
      </c>
      <c r="E92" s="49">
        <f t="shared" si="19"/>
        <v>-1.1369862068540268</v>
      </c>
      <c r="F92" s="49">
        <f t="shared" si="20"/>
        <v>-1.1369862068540268</v>
      </c>
      <c r="G92" s="49">
        <f t="shared" si="21"/>
        <v>7.3114236779961317E-2</v>
      </c>
      <c r="H92" s="5" t="str">
        <f t="shared" si="24"/>
        <v/>
      </c>
      <c r="I92" s="24">
        <f t="shared" si="22"/>
        <v>2.3172144080500969E-2</v>
      </c>
      <c r="J92" s="24">
        <f t="shared" si="23"/>
        <v>9.8631145802735073E-3</v>
      </c>
      <c r="K92" s="5" t="str">
        <f t="shared" si="29"/>
        <v/>
      </c>
      <c r="L92" s="5" t="str">
        <f t="shared" si="30"/>
        <v/>
      </c>
      <c r="M92" s="24">
        <f t="shared" si="25"/>
        <v>-864382899072281.62</v>
      </c>
      <c r="N92" s="24">
        <f t="shared" si="26"/>
        <v>7.3114236779961317E-2</v>
      </c>
      <c r="O92" s="24">
        <f t="shared" si="27"/>
        <v>741018533927.625</v>
      </c>
      <c r="P92" s="24">
        <f t="shared" si="28"/>
        <v>1.948367503184952E-6</v>
      </c>
      <c r="Q92" s="5" t="str">
        <f t="shared" si="33"/>
        <v/>
      </c>
      <c r="R92" s="5">
        <f t="shared" si="34"/>
        <v>0.42564531560000002</v>
      </c>
      <c r="S92" s="5" t="str">
        <f t="shared" si="35"/>
        <v/>
      </c>
      <c r="T92" s="5">
        <f t="shared" si="35"/>
        <v>-1.135998049130146</v>
      </c>
      <c r="U92" s="24">
        <f t="shared" si="32"/>
        <v>9.843844385367926E-3</v>
      </c>
      <c r="V92" s="24">
        <f t="shared" si="31"/>
        <v>1.3609198513913672</v>
      </c>
      <c r="W92" s="63">
        <f>B92+([1]User!D$6-25)*[1]User!C$6*[1]Calc!V$6</f>
        <v>0.42564531560000002</v>
      </c>
      <c r="AH92" s="24"/>
    </row>
    <row r="93" spans="1:34">
      <c r="A93" s="64">
        <v>1.2286200000000001E-2</v>
      </c>
      <c r="B93" s="59">
        <v>0.42087000000000002</v>
      </c>
      <c r="C93" s="64">
        <v>5.7606300000000001E-3</v>
      </c>
      <c r="D93" s="61">
        <f t="shared" si="18"/>
        <v>6.8015587859723448E-2</v>
      </c>
      <c r="E93" s="49">
        <f t="shared" si="19"/>
        <v>-1.1673915439752554</v>
      </c>
      <c r="F93" s="49">
        <f t="shared" si="20"/>
        <v>-1.1673915439752554</v>
      </c>
      <c r="G93" s="49">
        <f t="shared" si="21"/>
        <v>6.8159533364105421E-2</v>
      </c>
      <c r="H93" s="5" t="str">
        <f t="shared" si="24"/>
        <v/>
      </c>
      <c r="I93" s="24">
        <f t="shared" si="22"/>
        <v>2.3296011665897367E-2</v>
      </c>
      <c r="J93" s="24">
        <f t="shared" si="23"/>
        <v>9.8110294812672957E-3</v>
      </c>
      <c r="K93" s="5" t="str">
        <f t="shared" si="29"/>
        <v/>
      </c>
      <c r="L93" s="5" t="str">
        <f t="shared" si="30"/>
        <v/>
      </c>
      <c r="M93" s="24">
        <f t="shared" si="25"/>
        <v>-748780193414373.37</v>
      </c>
      <c r="N93" s="24">
        <f t="shared" si="26"/>
        <v>6.8159533364105421E-2</v>
      </c>
      <c r="O93" s="24">
        <f t="shared" si="27"/>
        <v>622034869128.875</v>
      </c>
      <c r="P93" s="24">
        <f t="shared" si="28"/>
        <v>1.7544131736134921E-6</v>
      </c>
      <c r="Q93" s="5" t="str">
        <f t="shared" si="33"/>
        <v/>
      </c>
      <c r="R93" s="5">
        <f t="shared" si="34"/>
        <v>0.42114631560000004</v>
      </c>
      <c r="S93" s="5" t="str">
        <f t="shared" si="35"/>
        <v/>
      </c>
      <c r="T93" s="5">
        <f t="shared" si="35"/>
        <v>-1.1664733915114236</v>
      </c>
      <c r="U93" s="24">
        <f t="shared" si="32"/>
        <v>8.9450903243618041E-3</v>
      </c>
      <c r="V93" s="24">
        <f t="shared" si="31"/>
        <v>1.3117975035730745</v>
      </c>
      <c r="W93" s="63">
        <f>B93+([1]User!D$6-25)*[1]User!C$6*[1]Calc!V$6</f>
        <v>0.42114631560000004</v>
      </c>
      <c r="AH93" s="24"/>
    </row>
    <row r="94" spans="1:34">
      <c r="A94" s="64">
        <v>1.2431599999999999E-2</v>
      </c>
      <c r="B94" s="59">
        <v>0.41615400000000002</v>
      </c>
      <c r="C94" s="64">
        <v>5.3751099999999998E-3</v>
      </c>
      <c r="D94" s="61">
        <f t="shared" si="18"/>
        <v>6.3463764633499828E-2</v>
      </c>
      <c r="E94" s="49">
        <f t="shared" si="19"/>
        <v>-1.1974741693761364</v>
      </c>
      <c r="F94" s="49">
        <f t="shared" si="20"/>
        <v>-1.1974741693761364</v>
      </c>
      <c r="G94" s="49">
        <f t="shared" si="21"/>
        <v>6.3589367178502623E-2</v>
      </c>
      <c r="H94" s="5" t="str">
        <f t="shared" si="24"/>
        <v/>
      </c>
      <c r="I94" s="24">
        <f t="shared" si="22"/>
        <v>2.3410265820537436E-2</v>
      </c>
      <c r="J94" s="24">
        <f t="shared" si="23"/>
        <v>9.7487443839262989E-3</v>
      </c>
      <c r="K94" s="5" t="str">
        <f t="shared" si="29"/>
        <v/>
      </c>
      <c r="L94" s="5" t="str">
        <f t="shared" si="30"/>
        <v/>
      </c>
      <c r="M94" s="24">
        <f t="shared" si="25"/>
        <v>-653363217867203.62</v>
      </c>
      <c r="N94" s="24">
        <f t="shared" si="26"/>
        <v>6.3589367178502623E-2</v>
      </c>
      <c r="O94" s="24">
        <f t="shared" si="27"/>
        <v>517759788514.875</v>
      </c>
      <c r="P94" s="24">
        <f t="shared" si="28"/>
        <v>1.5652639137718708E-6</v>
      </c>
      <c r="Q94" s="5" t="str">
        <f t="shared" si="33"/>
        <v/>
      </c>
      <c r="R94" s="5">
        <f t="shared" si="34"/>
        <v>0.41643031560000004</v>
      </c>
      <c r="S94" s="5" t="str">
        <f t="shared" si="35"/>
        <v/>
      </c>
      <c r="T94" s="5">
        <f t="shared" si="35"/>
        <v>-1.1966154969577587</v>
      </c>
      <c r="U94" s="24">
        <f t="shared" si="32"/>
        <v>8.0979705494356197E-3</v>
      </c>
      <c r="V94" s="24">
        <f t="shared" si="31"/>
        <v>1.2725397312403193</v>
      </c>
      <c r="W94" s="63">
        <f>B94+([1]User!D$6-25)*[1]User!C$6*[1]Calc!V$6</f>
        <v>0.41643031560000004</v>
      </c>
      <c r="AH94" s="24"/>
    </row>
    <row r="95" spans="1:34">
      <c r="A95" s="64">
        <v>1.2577E-2</v>
      </c>
      <c r="B95" s="59">
        <v>0.411244</v>
      </c>
      <c r="C95" s="64">
        <v>4.9815299999999996E-3</v>
      </c>
      <c r="D95" s="61">
        <f t="shared" si="18"/>
        <v>5.8816777225902048E-2</v>
      </c>
      <c r="E95" s="49">
        <f t="shared" si="19"/>
        <v>-1.2304987756696808</v>
      </c>
      <c r="F95" s="49">
        <f t="shared" si="20"/>
        <v>-1.2304987756696808</v>
      </c>
      <c r="G95" s="49">
        <f t="shared" si="21"/>
        <v>5.8924811498149446E-2</v>
      </c>
      <c r="H95" s="5" t="str">
        <f t="shared" si="24"/>
        <v/>
      </c>
      <c r="I95" s="24">
        <f t="shared" si="22"/>
        <v>2.3526879712546266E-2</v>
      </c>
      <c r="J95" s="24">
        <f t="shared" si="23"/>
        <v>9.6817889643902762E-3</v>
      </c>
      <c r="K95" s="5" t="str">
        <f t="shared" si="29"/>
        <v/>
      </c>
      <c r="L95" s="5" t="str">
        <f t="shared" si="30"/>
        <v/>
      </c>
      <c r="M95" s="24">
        <f t="shared" si="25"/>
        <v>-561976031249456.69</v>
      </c>
      <c r="N95" s="24">
        <f t="shared" si="26"/>
        <v>5.8924811498149446E-2</v>
      </c>
      <c r="O95" s="24">
        <f t="shared" si="27"/>
        <v>427719191965.625</v>
      </c>
      <c r="P95" s="24">
        <f t="shared" si="28"/>
        <v>1.3954179126403152E-6</v>
      </c>
      <c r="Q95" s="5" t="str">
        <f t="shared" si="33"/>
        <v/>
      </c>
      <c r="R95" s="5" t="str">
        <f t="shared" si="34"/>
        <v/>
      </c>
      <c r="S95" s="5" t="str">
        <f t="shared" si="35"/>
        <v/>
      </c>
      <c r="T95" s="5" t="str">
        <f t="shared" si="35"/>
        <v/>
      </c>
      <c r="U95" s="24">
        <f t="shared" si="32"/>
        <v>7.3076468971714171E-3</v>
      </c>
      <c r="V95" s="24">
        <f t="shared" si="31"/>
        <v>1.2201324221344831</v>
      </c>
      <c r="W95" s="63">
        <f>B95+([1]User!D$6-25)*[1]User!C$6*[1]Calc!V$6</f>
        <v>0.41152031560000002</v>
      </c>
      <c r="AH95" s="24"/>
    </row>
    <row r="96" spans="1:34">
      <c r="A96" s="64">
        <v>1.27224E-2</v>
      </c>
      <c r="B96" s="59">
        <v>0.29120099999999999</v>
      </c>
      <c r="C96" s="64">
        <v>2.4481099999999999E-3</v>
      </c>
      <c r="D96" s="61">
        <f t="shared" si="18"/>
        <v>2.8904762290802841E-2</v>
      </c>
      <c r="E96" s="49">
        <f t="shared" si="19"/>
        <v>-1.5390305978583909</v>
      </c>
      <c r="F96" s="49">
        <f t="shared" si="20"/>
        <v>-1.5390305978583909</v>
      </c>
      <c r="G96" s="49">
        <f t="shared" si="21"/>
        <v>2.8929476368325668E-2</v>
      </c>
      <c r="H96" s="5" t="str">
        <f t="shared" si="24"/>
        <v/>
      </c>
      <c r="I96" s="24">
        <f t="shared" si="22"/>
        <v>2.427676309079186E-2</v>
      </c>
      <c r="J96" s="24">
        <f t="shared" si="23"/>
        <v>7.0761257371611706E-3</v>
      </c>
      <c r="K96" s="5" t="str">
        <f t="shared" si="29"/>
        <v/>
      </c>
      <c r="L96" s="5">
        <f t="shared" si="30"/>
        <v>0.29147731560000001</v>
      </c>
      <c r="M96" s="24">
        <f t="shared" si="25"/>
        <v>-128558455695107.87</v>
      </c>
      <c r="N96" s="24">
        <f t="shared" si="26"/>
        <v>2.8929476368325668E-2</v>
      </c>
      <c r="O96" s="24">
        <f t="shared" si="27"/>
        <v>4001000049</v>
      </c>
      <c r="P96" s="24">
        <f t="shared" si="28"/>
        <v>2.6587147296654495E-8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7.2567126639864956E-4</v>
      </c>
      <c r="V96" s="24">
        <f t="shared" si="31"/>
        <v>3.6683580258615911</v>
      </c>
      <c r="W96" s="63">
        <f>B96+([1]User!D$6-25)*[1]User!C$6*[1]Calc!V$6</f>
        <v>0.29147731560000001</v>
      </c>
      <c r="AH96" s="24"/>
    </row>
    <row r="97" spans="1:34">
      <c r="A97" s="64">
        <v>1.28678E-2</v>
      </c>
      <c r="B97" s="59">
        <v>8.4899100000000005E-2</v>
      </c>
      <c r="C97" s="64">
        <v>4.4192599999999998E-4</v>
      </c>
      <c r="D97" s="61">
        <f t="shared" si="18"/>
        <v>5.2178071982571603E-3</v>
      </c>
      <c r="E97" s="49">
        <f t="shared" si="19"/>
        <v>-2.2825119724339564</v>
      </c>
      <c r="F97" s="49">
        <f t="shared" si="20"/>
        <v>-2.2825119724339564</v>
      </c>
      <c r="G97" s="49">
        <f t="shared" si="21"/>
        <v>5.2178210325124885E-3</v>
      </c>
      <c r="H97" s="5" t="str">
        <f t="shared" si="24"/>
        <v/>
      </c>
      <c r="I97" s="24">
        <f t="shared" si="22"/>
        <v>2.4869554474187188E-2</v>
      </c>
      <c r="J97" s="24">
        <f t="shared" si="23"/>
        <v>2.1182746381257331E-3</v>
      </c>
      <c r="K97" s="5" t="str">
        <f t="shared" si="29"/>
        <v/>
      </c>
      <c r="L97" s="5" t="str">
        <f t="shared" si="30"/>
        <v/>
      </c>
      <c r="M97" s="24">
        <f t="shared" si="25"/>
        <v>-71963458843.354279</v>
      </c>
      <c r="N97" s="24">
        <f t="shared" si="26"/>
        <v>5.2178210325124885E-3</v>
      </c>
      <c r="O97" s="24">
        <f t="shared" si="27"/>
        <v>1303204.125</v>
      </c>
      <c r="P97" s="24">
        <f t="shared" si="28"/>
        <v>4.8013904545393267E-11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3.4581219082641243E-5</v>
      </c>
      <c r="V97" s="24">
        <f t="shared" si="31"/>
        <v>2.5999113460839598</v>
      </c>
      <c r="W97" s="63">
        <f>B97+([1]User!D$6-25)*[1]User!C$6*[1]Calc!V$6</f>
        <v>8.5175415599999998E-2</v>
      </c>
      <c r="AH97" s="24"/>
    </row>
    <row r="98" spans="1:34">
      <c r="A98" s="64">
        <v>1.3013200000000001E-2</v>
      </c>
      <c r="B98" s="59">
        <v>4.0941699999999998E-2</v>
      </c>
      <c r="C98" s="64">
        <v>1.4438999999999999E-4</v>
      </c>
      <c r="D98" s="61">
        <f t="shared" si="18"/>
        <v>1.7048084551629715E-3</v>
      </c>
      <c r="E98" s="49">
        <f t="shared" si="19"/>
        <v>-2.7683244093628852</v>
      </c>
      <c r="F98" s="49">
        <f t="shared" si="20"/>
        <v>-2.7683244093628852</v>
      </c>
      <c r="G98" s="49">
        <f t="shared" si="21"/>
        <v>1.704808987841153E-3</v>
      </c>
      <c r="H98" s="5" t="str">
        <f t="shared" si="24"/>
        <v/>
      </c>
      <c r="I98" s="24">
        <f t="shared" si="22"/>
        <v>2.4957379775303972E-2</v>
      </c>
      <c r="J98" s="24">
        <f t="shared" si="23"/>
        <v>1.0286936689136036E-3</v>
      </c>
      <c r="K98" s="5" t="str">
        <f t="shared" si="29"/>
        <v/>
      </c>
      <c r="L98" s="5" t="str">
        <f t="shared" si="30"/>
        <v/>
      </c>
      <c r="M98" s="24">
        <f t="shared" si="25"/>
        <v>-2770901901.1127076</v>
      </c>
      <c r="N98" s="24">
        <f t="shared" si="26"/>
        <v>1.704808987841153E-3</v>
      </c>
      <c r="O98" s="24">
        <f t="shared" si="27"/>
        <v>235501</v>
      </c>
      <c r="P98" s="24">
        <f t="shared" si="28"/>
        <v>2.6555885476255079E-11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1.6062190076694964E-5</v>
      </c>
      <c r="V98" s="24">
        <f t="shared" si="31"/>
        <v>0.59418344708430704</v>
      </c>
      <c r="W98" s="63">
        <f>B98+([1]User!D$6-25)*[1]User!C$6*[1]Calc!V$6</f>
        <v>4.1218015599999998E-2</v>
      </c>
      <c r="AH98" s="24"/>
    </row>
    <row r="99" spans="1:34">
      <c r="A99" s="64">
        <v>1.3158599999999999E-2</v>
      </c>
      <c r="B99" s="59">
        <v>2.68924E-2</v>
      </c>
      <c r="C99" s="64">
        <v>6.0435500000000001E-5</v>
      </c>
      <c r="D99" s="61">
        <f t="shared" si="18"/>
        <v>7.1356015923541632E-4</v>
      </c>
      <c r="E99" s="49">
        <f t="shared" si="19"/>
        <v>-3.146569406259792</v>
      </c>
      <c r="F99" s="49">
        <f t="shared" si="20"/>
        <v>-3.146569406259792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6.7853867211000005E-4</v>
      </c>
      <c r="K99" s="5" t="str">
        <f t="shared" si="29"/>
        <v/>
      </c>
      <c r="L99" s="5" t="str">
        <f t="shared" si="30"/>
        <v/>
      </c>
      <c r="M99" s="24">
        <f t="shared" si="25"/>
        <v>-512585192.49072635</v>
      </c>
      <c r="N99" s="24">
        <f t="shared" si="26"/>
        <v>7.1356025777479372E-4</v>
      </c>
      <c r="O99" s="24">
        <f t="shared" si="27"/>
        <v>136306</v>
      </c>
      <c r="P99" s="24">
        <f t="shared" si="28"/>
        <v>3.6722148065973221E-11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1.1109047375303482E-5</v>
      </c>
      <c r="V99" s="24">
        <f t="shared" si="31"/>
        <v>0.29458879306480346</v>
      </c>
      <c r="W99" s="63">
        <f>B99+([1]User!D$6-25)*[1]User!C$6*[1]Calc!V$6</f>
        <v>2.7168715600000001E-2</v>
      </c>
      <c r="AH99" s="24"/>
    </row>
    <row r="100" spans="1:34">
      <c r="A100" s="64">
        <v>1.3304E-2</v>
      </c>
      <c r="B100" s="59">
        <v>2.1743599999999998E-2</v>
      </c>
      <c r="C100" s="64">
        <v>2.68535E-5</v>
      </c>
      <c r="D100" s="61">
        <f t="shared" si="18"/>
        <v>3.170584794703155E-4</v>
      </c>
      <c r="E100" s="49">
        <f t="shared" si="19"/>
        <v>-3.4988606274701652</v>
      </c>
      <c r="F100" s="49">
        <f t="shared" si="20"/>
        <v>-3.4988606274701652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5.4994739211000003E-4</v>
      </c>
      <c r="K100" s="5" t="str">
        <f t="shared" si="29"/>
        <v/>
      </c>
      <c r="L100" s="5" t="str">
        <f t="shared" si="30"/>
        <v/>
      </c>
      <c r="M100" s="24">
        <f t="shared" si="25"/>
        <v>-153739803.68956167</v>
      </c>
      <c r="N100" s="24">
        <f t="shared" si="26"/>
        <v>3.1705850902525538E-4</v>
      </c>
      <c r="O100" s="24">
        <f t="shared" si="27"/>
        <v>111553.625</v>
      </c>
      <c r="P100" s="24">
        <f t="shared" si="28"/>
        <v>6.7637575587954914E-11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9.3697347917813006E-6</v>
      </c>
      <c r="V100" s="24">
        <f t="shared" si="31"/>
        <v>0.35050330610812502</v>
      </c>
      <c r="W100" s="63">
        <f>B100+([1]User!D$6-25)*[1]User!C$6*[1]Calc!V$6</f>
        <v>2.2019915599999999E-2</v>
      </c>
      <c r="AH100" s="24"/>
    </row>
    <row r="101" spans="1:34">
      <c r="A101" s="64">
        <v>1.34494E-2</v>
      </c>
      <c r="B101" s="59">
        <v>2.0002700000000002E-2</v>
      </c>
      <c r="C101" s="64">
        <v>8.0476599999999998E-6</v>
      </c>
      <c r="D101" s="61">
        <f t="shared" si="18"/>
        <v>9.5018483359490539E-5</v>
      </c>
      <c r="E101" s="49">
        <f t="shared" si="19"/>
        <v>-4.0221919058665181</v>
      </c>
      <c r="F101" s="49">
        <f t="shared" si="20"/>
        <v>-4.0221919058665181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5.0646841461000002E-4</v>
      </c>
      <c r="K101" s="5" t="str">
        <f t="shared" si="29"/>
        <v/>
      </c>
      <c r="L101" s="5" t="str">
        <f t="shared" si="30"/>
        <v/>
      </c>
      <c r="M101" s="24">
        <f t="shared" si="25"/>
        <v>-48576630.492594562</v>
      </c>
      <c r="N101" s="24">
        <f t="shared" si="26"/>
        <v>9.5018492697861992E-5</v>
      </c>
      <c r="O101" s="24">
        <f t="shared" si="27"/>
        <v>104245.5</v>
      </c>
      <c r="P101" s="24">
        <f t="shared" si="28"/>
        <v>2.1090794382229682E-10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8.789669347605259E-6</v>
      </c>
      <c r="V101" s="24">
        <f t="shared" si="31"/>
        <v>0.37407211430772108</v>
      </c>
      <c r="W101" s="63">
        <f>B101+([1]User!D$6-25)*[1]User!C$6*[1]Calc!V$6</f>
        <v>2.0279015600000002E-2</v>
      </c>
      <c r="AH101" s="24"/>
    </row>
    <row r="102" spans="1:34">
      <c r="A102" s="64">
        <v>1.3594800000000001E-2</v>
      </c>
      <c r="B102" s="59">
        <v>1.9414399999999998E-2</v>
      </c>
      <c r="C102" s="64">
        <v>2.2152100000000001E-5</v>
      </c>
      <c r="D102" s="61">
        <f t="shared" si="18"/>
        <v>2.6154918886083292E-4</v>
      </c>
      <c r="E102" s="49">
        <f t="shared" si="19"/>
        <v>-3.5824466225064002</v>
      </c>
      <c r="F102" s="49">
        <f t="shared" si="20"/>
        <v>-3.5824466225064002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4.9177562210999998E-4</v>
      </c>
      <c r="K102" s="5" t="str">
        <f t="shared" si="29"/>
        <v/>
      </c>
      <c r="L102" s="5" t="str">
        <f t="shared" si="30"/>
        <v/>
      </c>
      <c r="M102" s="24">
        <f t="shared" si="25"/>
        <v>-16043838.132871302</v>
      </c>
      <c r="N102" s="24">
        <f t="shared" si="26"/>
        <v>2.6154919194510036E-4</v>
      </c>
      <c r="O102" s="24">
        <f t="shared" si="27"/>
        <v>101885.625</v>
      </c>
      <c r="P102" s="24">
        <f t="shared" si="28"/>
        <v>7.4886457894739868E-11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8.5945221349343414E-6</v>
      </c>
      <c r="V102" s="24">
        <f t="shared" si="31"/>
        <v>0.38271644761213747</v>
      </c>
      <c r="W102" s="63">
        <f>B102+([1]User!D$6-25)*[1]User!C$6*[1]Calc!V$6</f>
        <v>1.9690715599999999E-2</v>
      </c>
      <c r="AH102" s="24"/>
    </row>
    <row r="103" spans="1:34">
      <c r="A103" s="64">
        <v>1.3740199999999999E-2</v>
      </c>
      <c r="B103" s="59">
        <v>1.91699E-2</v>
      </c>
      <c r="C103" s="64">
        <v>1.6107300000000001E-5</v>
      </c>
      <c r="D103" s="61">
        <f t="shared" si="18"/>
        <v>1.9017841422429901E-4</v>
      </c>
      <c r="E103" s="49">
        <f t="shared" si="19"/>
        <v>-3.7208387782254975</v>
      </c>
      <c r="F103" s="49">
        <f t="shared" si="20"/>
        <v>-3.7208387782254975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4.8566923461000003E-4</v>
      </c>
      <c r="K103" s="5" t="str">
        <f t="shared" si="29"/>
        <v/>
      </c>
      <c r="L103" s="5" t="str">
        <f t="shared" si="30"/>
        <v/>
      </c>
      <c r="M103" s="24">
        <f t="shared" si="25"/>
        <v>-6604735.9603462555</v>
      </c>
      <c r="N103" s="24">
        <f t="shared" si="26"/>
        <v>1.9017841549399345E-4</v>
      </c>
      <c r="O103" s="24">
        <f t="shared" si="27"/>
        <v>100920.625</v>
      </c>
      <c r="P103" s="24">
        <f t="shared" si="28"/>
        <v>1.0201463136395073E-10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8.5135457799386633E-6</v>
      </c>
      <c r="V103" s="24">
        <f t="shared" si="31"/>
        <v>0.38641976102569825</v>
      </c>
      <c r="W103" s="63">
        <f>B103+([1]User!D$6-25)*[1]User!C$6*[1]Calc!V$6</f>
        <v>1.94462156E-2</v>
      </c>
      <c r="AH103" s="24"/>
    </row>
    <row r="104" spans="1:34">
      <c r="A104" s="64">
        <v>1.38856E-2</v>
      </c>
      <c r="B104" s="59">
        <v>1.90624E-2</v>
      </c>
      <c r="C104" s="64">
        <v>2.5510299999999999E-5</v>
      </c>
      <c r="D104" s="61">
        <f t="shared" si="18"/>
        <v>3.0119935683734297E-4</v>
      </c>
      <c r="E104" s="49">
        <f t="shared" si="19"/>
        <v>-3.5211459598361814</v>
      </c>
      <c r="F104" s="49">
        <f>IF($D104&gt;0,LOG10(D104),-3)</f>
        <v>-3.5211459598361814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4.8298442211E-4</v>
      </c>
      <c r="K104" s="5" t="str">
        <f t="shared" si="29"/>
        <v/>
      </c>
      <c r="L104" s="5" t="str">
        <f t="shared" si="30"/>
        <v/>
      </c>
      <c r="M104" s="24">
        <f t="shared" si="25"/>
        <v>-2891798.1116354666</v>
      </c>
      <c r="N104" s="24">
        <f t="shared" si="26"/>
        <v>3.0119935739326222E-4</v>
      </c>
      <c r="O104" s="24">
        <f t="shared" si="27"/>
        <v>100499.25</v>
      </c>
      <c r="P104" s="24">
        <f t="shared" si="28"/>
        <v>6.4143482865319627E-11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8.4779662599191473E-6</v>
      </c>
      <c r="V104" s="24">
        <f t="shared" si="31"/>
        <v>0.38806930087213981</v>
      </c>
      <c r="W104" s="63">
        <f>B104+([1]User!D$6-25)*[1]User!C$6*[1]Calc!V$6</f>
        <v>1.93387156E-2</v>
      </c>
      <c r="AH104" s="24"/>
    </row>
    <row r="105" spans="1:34">
      <c r="A105" s="64">
        <v>1.4031E-2</v>
      </c>
      <c r="B105" s="59">
        <v>1.8960399999999999E-2</v>
      </c>
      <c r="C105" s="64">
        <v>1.6779E-5</v>
      </c>
      <c r="D105" s="61">
        <f t="shared" si="18"/>
        <v>1.9810915623782462E-4</v>
      </c>
      <c r="E105" s="49">
        <f>IF(D105&gt;0,LOG10(D105),-3)</f>
        <v>-3.7030954517119956</v>
      </c>
      <c r="F105" s="49">
        <f>IF($D105&gt;0,LOG10(D105),-3)</f>
        <v>-3.7030954517119956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4.8043697210999997E-4</v>
      </c>
      <c r="K105" s="5" t="str">
        <f t="shared" si="29"/>
        <v/>
      </c>
      <c r="L105" s="5" t="str">
        <f t="shared" si="30"/>
        <v/>
      </c>
      <c r="M105" s="24">
        <f t="shared" si="25"/>
        <v>-2732974.3355456721</v>
      </c>
      <c r="N105" s="24">
        <f t="shared" si="26"/>
        <v>1.9810915676321162E-4</v>
      </c>
      <c r="O105" s="24">
        <f t="shared" si="27"/>
        <v>100101.125</v>
      </c>
      <c r="P105" s="24">
        <f t="shared" si="28"/>
        <v>9.713554176095235E-11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8.4442203650694445E-6</v>
      </c>
      <c r="V105" s="24">
        <f t="shared" si="31"/>
        <v>0.38964667548733445</v>
      </c>
      <c r="W105" s="63">
        <f>B105+([1]User!D$6-25)*[1]User!C$6*[1]Calc!V$6</f>
        <v>1.9236715599999999E-2</v>
      </c>
      <c r="AH105" s="24"/>
    </row>
    <row r="106" spans="1:34">
      <c r="A106" s="64">
        <v>1.41764E-2</v>
      </c>
      <c r="B106" s="59">
        <v>1.8959E-2</v>
      </c>
      <c r="C106" s="64">
        <v>6.70438E-6</v>
      </c>
      <c r="D106" s="61">
        <f t="shared" si="18"/>
        <v>7.9158416168886506E-5</v>
      </c>
      <c r="E106" s="49">
        <f>IF(D106&gt;0,LOG10(D106),-3)</f>
        <v>-4.1015029039046782</v>
      </c>
      <c r="F106" s="49">
        <f>IF($D106&gt;0,LOG10(D106),-3)</f>
        <v>-4.1015029039046782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4.8040200711000003E-4</v>
      </c>
      <c r="K106" s="5" t="str">
        <f t="shared" si="29"/>
        <v/>
      </c>
      <c r="L106" s="5" t="str">
        <f t="shared" si="30"/>
        <v/>
      </c>
      <c r="M106" s="24">
        <f t="shared" si="25"/>
        <v>-37509.368529957967</v>
      </c>
      <c r="N106" s="24">
        <f t="shared" si="26"/>
        <v>7.9158416176097304E-5</v>
      </c>
      <c r="O106" s="24">
        <f t="shared" si="27"/>
        <v>100095.625</v>
      </c>
      <c r="P106" s="24">
        <f t="shared" si="28"/>
        <v>2.4308701310032567E-10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8.4437572759449242E-6</v>
      </c>
      <c r="V106" s="24">
        <f t="shared" si="31"/>
        <v>0.38966840923142576</v>
      </c>
      <c r="W106" s="63">
        <f>B106+([1]User!D$6-25)*[1]User!C$6*[1]Calc!V$6</f>
        <v>1.92353156E-2</v>
      </c>
      <c r="AH106" s="24"/>
    </row>
    <row r="107" spans="1:34">
      <c r="A107" s="64">
        <v>1.4321800000000001E-2</v>
      </c>
      <c r="B107" s="59">
        <v>1.8893199999999999E-2</v>
      </c>
      <c r="C107" s="64">
        <v>8.7192999999999997E-6</v>
      </c>
      <c r="D107" s="61">
        <f t="shared" si="18"/>
        <v>1.0294851695479255E-4</v>
      </c>
      <c r="E107" s="49">
        <f>IF(D107&gt;0,LOG10(D107),-3)</f>
        <v>-3.9873799053158789</v>
      </c>
      <c r="F107" s="49">
        <f t="shared" ref="F107:F133" si="36">IF($D107&gt;0,LOG10(D107),-3)</f>
        <v>-3.9873799053158789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4.7875865210999998E-4</v>
      </c>
      <c r="K107" s="5" t="str">
        <f t="shared" si="29"/>
        <v/>
      </c>
      <c r="L107" s="5" t="str">
        <f t="shared" si="30"/>
        <v/>
      </c>
      <c r="M107" s="24">
        <f t="shared" si="25"/>
        <v>-1758431.2039680332</v>
      </c>
      <c r="N107" s="24">
        <f t="shared" si="26"/>
        <v>1.0294851729283337E-4</v>
      </c>
      <c r="O107" s="24">
        <f t="shared" si="27"/>
        <v>99839.625</v>
      </c>
      <c r="P107" s="24">
        <f t="shared" si="28"/>
        <v>1.8643463757137672E-10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8.4219948278271039E-6</v>
      </c>
      <c r="V107" s="24">
        <f t="shared" si="31"/>
        <v>0.39069246211652853</v>
      </c>
      <c r="W107" s="63">
        <f>B107+([1]User!D$6-25)*[1]User!C$6*[1]Calc!V$6</f>
        <v>1.9169515599999999E-2</v>
      </c>
      <c r="AH107" s="24"/>
    </row>
    <row r="108" spans="1:34">
      <c r="A108" s="64">
        <v>1.44672E-2</v>
      </c>
      <c r="B108" s="59">
        <v>1.8898600000000002E-2</v>
      </c>
      <c r="C108" s="64">
        <v>-6.8364099999999997E-7</v>
      </c>
      <c r="D108" s="61">
        <f t="shared" si="18"/>
        <v>-8.0717290469981926E-6</v>
      </c>
      <c r="E108" s="49">
        <f>IF(D108&gt;0,LOG10(D108),-3)</f>
        <v>-3</v>
      </c>
      <c r="F108" s="49">
        <f t="shared" si="36"/>
        <v>-3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4.7889351711000004E-4</v>
      </c>
      <c r="K108" s="5" t="str">
        <f t="shared" si="29"/>
        <v/>
      </c>
      <c r="L108" s="5" t="str">
        <f t="shared" si="30"/>
        <v/>
      </c>
      <c r="M108" s="24">
        <f t="shared" si="25"/>
        <v>144339.27687961434</v>
      </c>
      <c r="N108" s="24">
        <f t="shared" si="26"/>
        <v>-8.0717290747459755E-6</v>
      </c>
      <c r="O108" s="24">
        <f t="shared" si="27"/>
        <v>99860.625</v>
      </c>
      <c r="P108" s="24">
        <f t="shared" si="28"/>
        <v>-2.3783264245156983E-9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8.4237806017296147E-6</v>
      </c>
      <c r="V108" s="24">
        <f t="shared" si="31"/>
        <v>0.39060823152024643</v>
      </c>
      <c r="W108" s="63">
        <f>B108+([1]User!D$6-25)*[1]User!C$6*[1]Calc!V$6</f>
        <v>1.9174915600000002E-2</v>
      </c>
      <c r="AH108" s="24"/>
    </row>
    <row r="109" spans="1:34">
      <c r="A109" s="60">
        <v>1.46126E-2</v>
      </c>
      <c r="B109" s="63">
        <v>1.8897199999999999E-2</v>
      </c>
      <c r="C109" s="24">
        <v>-3.3701900000000001E-6</v>
      </c>
      <c r="D109" s="61">
        <f t="shared" si="18"/>
        <v>-3.9791733551531928E-5</v>
      </c>
      <c r="E109" s="49">
        <f t="shared" ref="E109:E133" si="37">IF(D109&gt;0,LOG10(D109),-3)</f>
        <v>-3</v>
      </c>
      <c r="F109" s="49">
        <f t="shared" si="36"/>
        <v>-3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4.7885855211E-4</v>
      </c>
      <c r="K109" s="5" t="str">
        <f t="shared" si="29"/>
        <v/>
      </c>
      <c r="L109" s="5" t="str">
        <f t="shared" si="30"/>
        <v/>
      </c>
      <c r="M109" s="24">
        <f t="shared" si="25"/>
        <v>-37419.254997558601</v>
      </c>
      <c r="N109" s="24">
        <f t="shared" si="26"/>
        <v>-3.979173354433845E-5</v>
      </c>
      <c r="O109" s="24">
        <f t="shared" si="27"/>
        <v>99855.25</v>
      </c>
      <c r="P109" s="24">
        <f t="shared" si="28"/>
        <v>-4.8241610882849369E-10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8.4233176198421692E-6</v>
      </c>
      <c r="V109" s="24">
        <f t="shared" si="31"/>
        <v>0.39063006581621085</v>
      </c>
      <c r="W109" s="63">
        <f>B109+([1]User!D$6-25)*[1]User!C$6*[1]Calc!V$6</f>
        <v>1.91735156E-2</v>
      </c>
      <c r="AH109" s="24"/>
    </row>
    <row r="110" spans="1:34">
      <c r="A110" s="60">
        <v>1.4758E-2</v>
      </c>
      <c r="B110" s="63">
        <v>1.8877100000000001E-2</v>
      </c>
      <c r="C110" s="24">
        <v>-6.72839E-6</v>
      </c>
      <c r="D110" s="61">
        <f t="shared" si="18"/>
        <v>-7.9441901528042012E-5</v>
      </c>
      <c r="E110" s="49">
        <f t="shared" si="37"/>
        <v>-3</v>
      </c>
      <c r="F110" s="49">
        <f t="shared" si="36"/>
        <v>-3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4.7835655461000005E-4</v>
      </c>
      <c r="K110" s="5" t="str">
        <f t="shared" si="29"/>
        <v/>
      </c>
      <c r="L110" s="5" t="str">
        <f t="shared" si="30"/>
        <v/>
      </c>
      <c r="M110" s="24">
        <f t="shared" si="25"/>
        <v>-536813.46962324204</v>
      </c>
      <c r="N110" s="24">
        <f t="shared" si="26"/>
        <v>-7.9441901424844993E-5</v>
      </c>
      <c r="O110" s="24">
        <f t="shared" si="27"/>
        <v>99777.125</v>
      </c>
      <c r="P110" s="24">
        <f t="shared" si="28"/>
        <v>-2.4144883450638561E-10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8.4166707903617029E-6</v>
      </c>
      <c r="V110" s="24">
        <f t="shared" si="31"/>
        <v>0.39094379611403851</v>
      </c>
      <c r="W110" s="63">
        <f>B110+([1]User!D$6-25)*[1]User!C$6*[1]Calc!V$6</f>
        <v>1.9153415600000001E-2</v>
      </c>
      <c r="AH110" s="24"/>
    </row>
    <row r="111" spans="1:34">
      <c r="A111" s="60">
        <v>1.4903400000000001E-2</v>
      </c>
      <c r="B111" s="63">
        <v>1.8858300000000001E-2</v>
      </c>
      <c r="C111" s="24">
        <v>-1.35528E-6</v>
      </c>
      <c r="D111" s="61">
        <f t="shared" si="18"/>
        <v>-1.6001750835329815E-5</v>
      </c>
      <c r="E111" s="49">
        <f t="shared" si="37"/>
        <v>-3</v>
      </c>
      <c r="F111" s="49">
        <f t="shared" si="36"/>
        <v>-3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4.7788702461000005E-4</v>
      </c>
      <c r="K111" s="5" t="str">
        <f t="shared" si="29"/>
        <v/>
      </c>
      <c r="L111" s="5" t="str">
        <f t="shared" si="30"/>
        <v/>
      </c>
      <c r="M111" s="24">
        <f t="shared" si="25"/>
        <v>-501726.93512274895</v>
      </c>
      <c r="N111" s="24">
        <f t="shared" si="26"/>
        <v>-1.6001750738877827E-5</v>
      </c>
      <c r="O111" s="24">
        <f t="shared" si="27"/>
        <v>99704.125</v>
      </c>
      <c r="P111" s="24">
        <f t="shared" si="28"/>
        <v>-1.1978139956543374E-9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8.4104543080926451E-6</v>
      </c>
      <c r="V111" s="24">
        <f t="shared" si="31"/>
        <v>0.39123766282479716</v>
      </c>
      <c r="W111" s="63">
        <f>B111+([1]User!D$6-25)*[1]User!C$6*[1]Calc!V$6</f>
        <v>1.9134615600000002E-2</v>
      </c>
      <c r="AH111" s="24"/>
    </row>
    <row r="112" spans="1:34">
      <c r="A112" s="60">
        <v>1.5048799999999999E-2</v>
      </c>
      <c r="B112" s="63">
        <v>1.8848899999999998E-2</v>
      </c>
      <c r="C112" s="24">
        <v>-1.35528E-6</v>
      </c>
      <c r="D112" s="61">
        <f t="shared" si="18"/>
        <v>-1.6001750835329815E-5</v>
      </c>
      <c r="E112" s="49">
        <f t="shared" si="37"/>
        <v>-3</v>
      </c>
      <c r="F112" s="49">
        <f t="shared" si="36"/>
        <v>-3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4.7765225960999996E-4</v>
      </c>
      <c r="K112" s="5" t="str">
        <f t="shared" si="29"/>
        <v/>
      </c>
      <c r="L112" s="5" t="str">
        <f t="shared" si="30"/>
        <v/>
      </c>
      <c r="M112" s="24">
        <f t="shared" si="25"/>
        <v>-250771.7040926803</v>
      </c>
      <c r="N112" s="24">
        <f t="shared" si="26"/>
        <v>-1.6001750787121463E-5</v>
      </c>
      <c r="O112" s="24">
        <f t="shared" si="27"/>
        <v>99667.625</v>
      </c>
      <c r="P112" s="24">
        <f t="shared" si="28"/>
        <v>-1.197375492525508E-9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8.4073462310206359E-6</v>
      </c>
      <c r="V112" s="24">
        <f t="shared" si="31"/>
        <v>0.39138475139080536</v>
      </c>
      <c r="W112" s="63">
        <f>B112+([1]User!D$6-25)*[1]User!C$6*[1]Calc!V$6</f>
        <v>1.9125215599999999E-2</v>
      </c>
      <c r="AH112" s="24"/>
    </row>
    <row r="113" spans="1:34">
      <c r="A113" s="5">
        <v>1.51942E-2</v>
      </c>
      <c r="B113" s="63">
        <v>1.8842100000000001E-2</v>
      </c>
      <c r="C113" s="24">
        <v>-2.0269200000000002E-6</v>
      </c>
      <c r="D113" s="61">
        <f t="shared" si="18"/>
        <v>-2.3931784430631835E-5</v>
      </c>
      <c r="E113" s="49">
        <f t="shared" si="37"/>
        <v>-3</v>
      </c>
      <c r="F113" s="49">
        <f t="shared" si="36"/>
        <v>-3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4.7748242961000002E-4</v>
      </c>
      <c r="K113" s="5" t="str">
        <f t="shared" si="29"/>
        <v/>
      </c>
      <c r="L113" s="5" t="str">
        <f t="shared" si="30"/>
        <v/>
      </c>
      <c r="M113" s="24">
        <f t="shared" si="25"/>
        <v>-181361.31190912795</v>
      </c>
      <c r="N113" s="24">
        <f t="shared" si="26"/>
        <v>-2.3931784395766935E-5</v>
      </c>
      <c r="O113" s="24">
        <f t="shared" si="27"/>
        <v>99641.25</v>
      </c>
      <c r="P113" s="24">
        <f t="shared" si="28"/>
        <v>-8.0040140690002818E-10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8.4050979030053964E-6</v>
      </c>
      <c r="V113" s="24">
        <f t="shared" si="31"/>
        <v>0.39149122047175494</v>
      </c>
      <c r="W113" s="63">
        <f>B113+([1]User!D$6-25)*[1]User!C$6*[1]Calc!V$6</f>
        <v>1.9118415600000001E-2</v>
      </c>
      <c r="AH113" s="24"/>
    </row>
    <row r="114" spans="1:34">
      <c r="A114" s="5">
        <v>1.53396E-2</v>
      </c>
      <c r="B114" s="63">
        <v>1.8873000000000001E-2</v>
      </c>
      <c r="C114" s="24">
        <v>-3.3701900000000001E-6</v>
      </c>
      <c r="D114" s="61">
        <f t="shared" si="18"/>
        <v>-3.9791733551531928E-5</v>
      </c>
      <c r="E114" s="49">
        <f t="shared" si="37"/>
        <v>-3</v>
      </c>
      <c r="F114" s="49">
        <f t="shared" si="36"/>
        <v>-3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4.7825415711000004E-4</v>
      </c>
      <c r="K114" s="5" t="str">
        <f t="shared" si="29"/>
        <v/>
      </c>
      <c r="L114" s="5" t="str">
        <f t="shared" si="30"/>
        <v/>
      </c>
      <c r="M114" s="24">
        <f t="shared" si="25"/>
        <v>825118.87802031601</v>
      </c>
      <c r="N114" s="24">
        <f t="shared" si="26"/>
        <v>-3.979173371015278E-5</v>
      </c>
      <c r="O114" s="24">
        <f t="shared" si="27"/>
        <v>99761.25</v>
      </c>
      <c r="P114" s="24">
        <f t="shared" si="28"/>
        <v>-4.8196197832683891E-10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8.4153150308568003E-6</v>
      </c>
      <c r="V114" s="24">
        <f t="shared" si="31"/>
        <v>0.3910078488094228</v>
      </c>
      <c r="W114" s="63">
        <f>B114+([1]User!D$6-25)*[1]User!C$6*[1]Calc!V$6</f>
        <v>1.9149315600000001E-2</v>
      </c>
      <c r="AH114" s="24"/>
    </row>
    <row r="115" spans="1:34">
      <c r="A115" s="5">
        <v>1.5485000000000001E-2</v>
      </c>
      <c r="B115" s="63">
        <v>1.8863600000000001E-2</v>
      </c>
      <c r="C115" s="24">
        <v>4.6894700000000002E-6</v>
      </c>
      <c r="D115" s="61">
        <f t="shared" si="18"/>
        <v>5.5368433452684399E-5</v>
      </c>
      <c r="E115" s="49">
        <f t="shared" si="37"/>
        <v>-4.2567377638725574</v>
      </c>
      <c r="F115" s="49">
        <f t="shared" si="36"/>
        <v>-4.2567377638725574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4.7801939211000006E-4</v>
      </c>
      <c r="K115" s="5" t="str">
        <f t="shared" si="29"/>
        <v/>
      </c>
      <c r="L115" s="5" t="str">
        <f t="shared" si="30"/>
        <v/>
      </c>
      <c r="M115" s="24">
        <f t="shared" si="25"/>
        <v>-250915.22134131385</v>
      </c>
      <c r="N115" s="24">
        <f t="shared" si="26"/>
        <v>5.5368433500920344E-5</v>
      </c>
      <c r="O115" s="24">
        <f t="shared" si="27"/>
        <v>99724.75</v>
      </c>
      <c r="P115" s="24">
        <f t="shared" si="28"/>
        <v>3.4624577088100809E-10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8.4122067827424878E-6</v>
      </c>
      <c r="V115" s="24">
        <f t="shared" si="31"/>
        <v>0.39115477555126854</v>
      </c>
      <c r="W115" s="63">
        <f>B115+([1]User!D$6-25)*[1]User!C$6*[1]Calc!V$6</f>
        <v>1.9139915600000001E-2</v>
      </c>
      <c r="AH115" s="24"/>
    </row>
    <row r="116" spans="1:34">
      <c r="A116" s="5">
        <v>1.5630399999999999E-2</v>
      </c>
      <c r="B116" s="63">
        <v>1.8792400000000001E-2</v>
      </c>
      <c r="C116" s="24">
        <v>2.0029100000000002E-6</v>
      </c>
      <c r="D116" s="61">
        <f t="shared" si="18"/>
        <v>2.3648299071476332E-5</v>
      </c>
      <c r="E116" s="49">
        <f t="shared" si="37"/>
        <v>-4.6262000908854644</v>
      </c>
      <c r="F116" s="49">
        <f t="shared" si="36"/>
        <v>-4.6262000908854644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4.7624117211000005E-4</v>
      </c>
      <c r="K116" s="5" t="str">
        <f t="shared" si="29"/>
        <v/>
      </c>
      <c r="L116" s="5" t="str">
        <f t="shared" si="30"/>
        <v/>
      </c>
      <c r="M116" s="24">
        <f t="shared" si="25"/>
        <v>-1895289.871745744</v>
      </c>
      <c r="N116" s="24">
        <f t="shared" si="26"/>
        <v>2.3648299435826857E-5</v>
      </c>
      <c r="O116" s="24">
        <f t="shared" si="27"/>
        <v>99448.75</v>
      </c>
      <c r="P116" s="24">
        <f t="shared" si="28"/>
        <v>8.0843139490345084E-10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8.3886670071252712E-6</v>
      </c>
      <c r="V116" s="24">
        <f t="shared" si="31"/>
        <v>0.39227103464212121</v>
      </c>
      <c r="W116" s="63">
        <f>B116+([1]User!D$6-25)*[1]User!C$6*[1]Calc!V$6</f>
        <v>1.9068715600000001E-2</v>
      </c>
      <c r="AH116" s="24"/>
    </row>
    <row r="117" spans="1:34">
      <c r="A117" s="5">
        <v>1.57758E-2</v>
      </c>
      <c r="B117" s="63">
        <v>1.8792400000000001E-2</v>
      </c>
      <c r="C117" s="24">
        <v>-3.3701900000000001E-6</v>
      </c>
      <c r="D117" s="61">
        <f t="shared" si="18"/>
        <v>-3.9791733551531928E-5</v>
      </c>
      <c r="E117" s="49">
        <f t="shared" si="37"/>
        <v>-3</v>
      </c>
      <c r="F117" s="49">
        <f t="shared" si="36"/>
        <v>-3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4.7624117211000005E-4</v>
      </c>
      <c r="K117" s="5" t="str">
        <f t="shared" si="29"/>
        <v/>
      </c>
      <c r="L117" s="5" t="str">
        <f t="shared" si="30"/>
        <v/>
      </c>
      <c r="M117" s="24">
        <f t="shared" si="25"/>
        <v>0</v>
      </c>
      <c r="N117" s="24">
        <f t="shared" si="26"/>
        <v>-3.9791733551531928E-5</v>
      </c>
      <c r="O117" s="24">
        <f t="shared" si="27"/>
        <v>99448.75</v>
      </c>
      <c r="P117" s="24">
        <f t="shared" si="28"/>
        <v>-4.8045224456585612E-10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8.3886670071252712E-6</v>
      </c>
      <c r="V117" s="24">
        <f t="shared" si="31"/>
        <v>0.39227103464212121</v>
      </c>
      <c r="W117" s="63">
        <f>B117+([1]User!D$6-25)*[1]User!C$6*[1]Calc!V$6</f>
        <v>1.9068715600000001E-2</v>
      </c>
      <c r="AH117" s="24"/>
    </row>
    <row r="118" spans="1:34">
      <c r="A118" s="5">
        <v>1.59212E-2</v>
      </c>
      <c r="B118" s="63">
        <v>1.8719900000000001E-2</v>
      </c>
      <c r="C118" s="24">
        <v>-6.72839E-6</v>
      </c>
      <c r="D118" s="61">
        <f t="shared" si="18"/>
        <v>-7.9441901528042012E-5</v>
      </c>
      <c r="E118" s="49">
        <f t="shared" si="37"/>
        <v>-3</v>
      </c>
      <c r="F118" s="49">
        <f t="shared" si="36"/>
        <v>-3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4.7443048461000005E-4</v>
      </c>
      <c r="K118" s="5" t="str">
        <f t="shared" si="29"/>
        <v/>
      </c>
      <c r="L118" s="5" t="str">
        <f t="shared" si="30"/>
        <v/>
      </c>
      <c r="M118" s="24">
        <f t="shared" si="25"/>
        <v>-1924456.8352154125</v>
      </c>
      <c r="N118" s="24">
        <f t="shared" si="26"/>
        <v>-7.9441901158084434E-5</v>
      </c>
      <c r="O118" s="24">
        <f t="shared" si="27"/>
        <v>99168.5</v>
      </c>
      <c r="P118" s="24">
        <f t="shared" si="28"/>
        <v>-2.3997603483914015E-10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8.3647038716075072E-6</v>
      </c>
      <c r="V118" s="24">
        <f t="shared" si="31"/>
        <v>0.39341382318042123</v>
      </c>
      <c r="W118" s="63">
        <f>B118+([1]User!D$6-25)*[1]User!C$6*[1]Calc!V$6</f>
        <v>1.8996215600000001E-2</v>
      </c>
      <c r="AH118" s="24"/>
    </row>
    <row r="119" spans="1:34">
      <c r="A119" s="5">
        <v>1.60666E-2</v>
      </c>
      <c r="B119" s="63">
        <v>1.8764200000000002E-2</v>
      </c>
      <c r="C119" s="24">
        <v>-4.0418300000000004E-6</v>
      </c>
      <c r="D119" s="61">
        <f t="shared" si="18"/>
        <v>-4.7721767146833952E-5</v>
      </c>
      <c r="E119" s="49">
        <f t="shared" si="37"/>
        <v>-3</v>
      </c>
      <c r="F119" s="49">
        <f t="shared" si="36"/>
        <v>-3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4.7553687711000006E-4</v>
      </c>
      <c r="K119" s="5" t="str">
        <f t="shared" si="29"/>
        <v/>
      </c>
      <c r="L119" s="5" t="str">
        <f t="shared" si="30"/>
        <v/>
      </c>
      <c r="M119" s="24">
        <f t="shared" si="25"/>
        <v>1177938.739303065</v>
      </c>
      <c r="N119" s="24">
        <f t="shared" si="26"/>
        <v>-4.7721767373280892E-5</v>
      </c>
      <c r="O119" s="24">
        <f t="shared" si="27"/>
        <v>99339.625</v>
      </c>
      <c r="P119" s="24">
        <f t="shared" si="28"/>
        <v>-4.001748166747971E-10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8.3793454020687822E-6</v>
      </c>
      <c r="V119" s="24">
        <f t="shared" si="31"/>
        <v>0.39271479995791014</v>
      </c>
      <c r="W119" s="63">
        <f>B119+([1]User!D$6-25)*[1]User!C$6*[1]Calc!V$6</f>
        <v>1.9040515600000002E-2</v>
      </c>
      <c r="AH119" s="24"/>
    </row>
    <row r="120" spans="1:34">
      <c r="A120" s="5">
        <v>1.6212000000000001E-2</v>
      </c>
      <c r="B120" s="63">
        <v>1.8749499999999999E-2</v>
      </c>
      <c r="C120" s="24">
        <v>-1.35528E-6</v>
      </c>
      <c r="D120" s="61">
        <f t="shared" si="18"/>
        <v>-1.6001750835329815E-5</v>
      </c>
      <c r="E120" s="49">
        <f t="shared" si="37"/>
        <v>-3</v>
      </c>
      <c r="F120" s="49">
        <f t="shared" si="36"/>
        <v>-3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4.7516974460999996E-4</v>
      </c>
      <c r="K120" s="5" t="str">
        <f t="shared" si="29"/>
        <v/>
      </c>
      <c r="L120" s="5" t="str">
        <f t="shared" si="30"/>
        <v/>
      </c>
      <c r="M120" s="24">
        <f t="shared" si="25"/>
        <v>-390650.00721263775</v>
      </c>
      <c r="N120" s="24">
        <f t="shared" si="26"/>
        <v>-1.6001750760231257E-5</v>
      </c>
      <c r="O120" s="24">
        <f t="shared" si="27"/>
        <v>99282.75</v>
      </c>
      <c r="P120" s="24">
        <f t="shared" si="28"/>
        <v>-1.1927517273568735E-9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8.3744866571260963E-6</v>
      </c>
      <c r="V120" s="24">
        <f t="shared" si="31"/>
        <v>0.39294649757652161</v>
      </c>
      <c r="W120" s="63">
        <f>B120+([1]User!D$6-25)*[1]User!C$6*[1]Calc!V$6</f>
        <v>1.9025815599999999E-2</v>
      </c>
      <c r="AH120" s="24"/>
    </row>
    <row r="121" spans="1:34">
      <c r="A121" s="5">
        <v>1.6357400000000001E-2</v>
      </c>
      <c r="B121" s="63">
        <v>1.8776299999999999E-2</v>
      </c>
      <c r="C121" s="24">
        <v>-6.72839E-6</v>
      </c>
      <c r="D121" s="61">
        <f t="shared" si="18"/>
        <v>-7.9441901528042012E-5</v>
      </c>
      <c r="E121" s="49">
        <f t="shared" si="37"/>
        <v>-3</v>
      </c>
      <c r="F121" s="49">
        <f t="shared" si="36"/>
        <v>-3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4.7583907461000002E-4</v>
      </c>
      <c r="K121" s="5" t="str">
        <f t="shared" si="29"/>
        <v/>
      </c>
      <c r="L121" s="5" t="str">
        <f t="shared" si="30"/>
        <v/>
      </c>
      <c r="M121" s="24">
        <f t="shared" si="25"/>
        <v>712948.73216898809</v>
      </c>
      <c r="N121" s="24">
        <f t="shared" si="26"/>
        <v>-7.9441901665099274E-5</v>
      </c>
      <c r="O121" s="24">
        <f t="shared" si="27"/>
        <v>99386.5</v>
      </c>
      <c r="P121" s="24">
        <f t="shared" si="28"/>
        <v>-2.4050356750704201E-10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8.3833449774795213E-6</v>
      </c>
      <c r="V121" s="24">
        <f t="shared" si="31"/>
        <v>0.39252427486457575</v>
      </c>
      <c r="W121" s="63">
        <f>B121+([1]User!D$6-25)*[1]User!C$6*[1]Calc!V$6</f>
        <v>1.90526156E-2</v>
      </c>
      <c r="AH121" s="24"/>
    </row>
    <row r="122" spans="1:34">
      <c r="A122" s="5">
        <v>1.6502800000000001E-2</v>
      </c>
      <c r="B122" s="63">
        <v>1.8749499999999999E-2</v>
      </c>
      <c r="C122" s="24">
        <v>-1.2002099999999999E-8</v>
      </c>
      <c r="D122" s="61">
        <f t="shared" si="18"/>
        <v>-1.4170843936360897E-7</v>
      </c>
      <c r="E122" s="49">
        <f t="shared" si="37"/>
        <v>-3</v>
      </c>
      <c r="F122" s="49">
        <f t="shared" si="36"/>
        <v>-3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4.7516974460999996E-4</v>
      </c>
      <c r="K122" s="5" t="str">
        <f t="shared" si="29"/>
        <v/>
      </c>
      <c r="L122" s="5" t="str">
        <f t="shared" si="30"/>
        <v/>
      </c>
      <c r="M122" s="24">
        <f t="shared" si="25"/>
        <v>-712205.45532631234</v>
      </c>
      <c r="N122" s="24">
        <f t="shared" si="26"/>
        <v>-1.4170830244923223E-7</v>
      </c>
      <c r="O122" s="24">
        <f t="shared" si="27"/>
        <v>99282.75</v>
      </c>
      <c r="P122" s="24">
        <f t="shared" si="28"/>
        <v>-1.3468593956827407E-7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8.3744866571260963E-6</v>
      </c>
      <c r="V122" s="24">
        <f t="shared" si="31"/>
        <v>0.39294649757652161</v>
      </c>
      <c r="W122" s="63">
        <f>B122+([1]User!D$6-25)*[1]User!C$6*[1]Calc!V$6</f>
        <v>1.9025815599999999E-2</v>
      </c>
      <c r="AH122" s="24"/>
    </row>
    <row r="123" spans="1:34">
      <c r="A123" s="5">
        <v>1.6648199999999998E-2</v>
      </c>
      <c r="B123" s="63">
        <v>1.87616E-2</v>
      </c>
      <c r="C123" s="24">
        <v>-6.72839E-6</v>
      </c>
      <c r="D123" s="61">
        <f t="shared" si="18"/>
        <v>-7.9441901528042012E-5</v>
      </c>
      <c r="E123" s="49">
        <f t="shared" si="37"/>
        <v>-3</v>
      </c>
      <c r="F123" s="49">
        <f t="shared" si="36"/>
        <v>-3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4.7547194211000003E-4</v>
      </c>
      <c r="K123" s="5" t="str">
        <f t="shared" si="29"/>
        <v/>
      </c>
      <c r="L123" s="5" t="str">
        <f t="shared" si="30"/>
        <v/>
      </c>
      <c r="M123" s="24">
        <f t="shared" si="25"/>
        <v>321706.91841909109</v>
      </c>
      <c r="N123" s="24">
        <f t="shared" si="26"/>
        <v>-7.944190158988695E-5</v>
      </c>
      <c r="O123" s="24">
        <f t="shared" si="27"/>
        <v>99329.625</v>
      </c>
      <c r="P123" s="24">
        <f t="shared" si="28"/>
        <v>-2.4036593696582446E-10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8.3784860127826042E-6</v>
      </c>
      <c r="V123" s="24">
        <f t="shared" si="31"/>
        <v>0.39275576185244809</v>
      </c>
      <c r="W123" s="63">
        <f>B123+([1]User!D$6-25)*[1]User!C$6*[1]Calc!V$6</f>
        <v>1.90379156E-2</v>
      </c>
      <c r="AH123" s="24"/>
    </row>
    <row r="124" spans="1:34">
      <c r="A124" s="5">
        <v>1.6793599999999999E-2</v>
      </c>
      <c r="B124" s="63">
        <v>1.8770999999999999E-2</v>
      </c>
      <c r="C124" s="24">
        <v>-5.3851100000000002E-6</v>
      </c>
      <c r="D124" s="61">
        <f t="shared" si="18"/>
        <v>-6.3581834337437978E-5</v>
      </c>
      <c r="E124" s="49">
        <f t="shared" si="37"/>
        <v>-3</v>
      </c>
      <c r="F124" s="49">
        <f t="shared" si="36"/>
        <v>-3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4.7570670711E-4</v>
      </c>
      <c r="K124" s="5" t="str">
        <f t="shared" si="29"/>
        <v/>
      </c>
      <c r="L124" s="5" t="str">
        <f t="shared" si="30"/>
        <v/>
      </c>
      <c r="M124" s="24">
        <f t="shared" si="25"/>
        <v>250012.52932260933</v>
      </c>
      <c r="N124" s="24">
        <f t="shared" si="26"/>
        <v>-6.3581834385500389E-5</v>
      </c>
      <c r="O124" s="24">
        <f t="shared" si="27"/>
        <v>99365.875</v>
      </c>
      <c r="P124" s="24">
        <f t="shared" si="28"/>
        <v>-3.0043322899718297E-10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8.3815930750743702E-6</v>
      </c>
      <c r="V124" s="24">
        <f t="shared" si="31"/>
        <v>0.39260770668403072</v>
      </c>
      <c r="W124" s="63">
        <f>B124+([1]User!D$6-25)*[1]User!C$6*[1]Calc!V$6</f>
        <v>1.90473156E-2</v>
      </c>
      <c r="AH124" s="24"/>
    </row>
    <row r="125" spans="1:34">
      <c r="A125" s="5">
        <v>1.6938999999999999E-2</v>
      </c>
      <c r="B125" s="63">
        <v>1.8779000000000001E-2</v>
      </c>
      <c r="C125" s="24">
        <v>-8.0716700000000006E-6</v>
      </c>
      <c r="D125" s="61">
        <f t="shared" si="18"/>
        <v>-9.5301968718646045E-5</v>
      </c>
      <c r="E125" s="49">
        <f t="shared" si="37"/>
        <v>-3</v>
      </c>
      <c r="F125" s="49">
        <f t="shared" si="36"/>
        <v>-3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4.7590650711000005E-4</v>
      </c>
      <c r="K125" s="5" t="str">
        <f t="shared" si="29"/>
        <v/>
      </c>
      <c r="L125" s="5" t="str">
        <f t="shared" si="30"/>
        <v/>
      </c>
      <c r="M125" s="24">
        <f t="shared" si="25"/>
        <v>212842.88284637479</v>
      </c>
      <c r="N125" s="24">
        <f t="shared" si="26"/>
        <v>-9.5301968759562954E-5</v>
      </c>
      <c r="O125" s="24">
        <f t="shared" si="27"/>
        <v>99396.875</v>
      </c>
      <c r="P125" s="24">
        <f t="shared" si="28"/>
        <v>-2.0050011031994152E-10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8.384237469409662E-6</v>
      </c>
      <c r="V125" s="24">
        <f t="shared" si="31"/>
        <v>0.39248178463322853</v>
      </c>
      <c r="W125" s="63">
        <f>B125+([1]User!D$6-25)*[1]User!C$6*[1]Calc!V$6</f>
        <v>1.9055315600000001E-2</v>
      </c>
      <c r="AH125" s="24"/>
    </row>
    <row r="126" spans="1:34">
      <c r="A126" s="5">
        <v>1.70844E-2</v>
      </c>
      <c r="B126" s="63">
        <v>1.8735999999999999E-2</v>
      </c>
      <c r="C126" s="24">
        <v>6.5963699999999997E-7</v>
      </c>
      <c r="D126" s="61">
        <f t="shared" si="18"/>
        <v>7.7883145296650531E-6</v>
      </c>
      <c r="E126" s="49">
        <f t="shared" si="37"/>
        <v>-5.1085565178942201</v>
      </c>
      <c r="F126" s="49">
        <f t="shared" si="36"/>
        <v>-5.1085565178942201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4.7483258211000002E-4</v>
      </c>
      <c r="K126" s="5" t="str">
        <f t="shared" si="29"/>
        <v/>
      </c>
      <c r="L126" s="5" t="str">
        <f t="shared" si="30"/>
        <v/>
      </c>
      <c r="M126" s="24">
        <f t="shared" si="25"/>
        <v>-1142117.4437213275</v>
      </c>
      <c r="N126" s="24">
        <f t="shared" si="26"/>
        <v>7.7883147492257102E-6</v>
      </c>
      <c r="O126" s="24">
        <f t="shared" si="27"/>
        <v>99230.625</v>
      </c>
      <c r="P126" s="24">
        <f t="shared" si="28"/>
        <v>2.4493226024149166E-9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8.3700247795374743E-6</v>
      </c>
      <c r="V126" s="24">
        <f t="shared" si="31"/>
        <v>0.39315950684586126</v>
      </c>
      <c r="W126" s="63">
        <f>B126+([1]User!D$6-25)*[1]User!C$6*[1]Calc!V$6</f>
        <v>1.9012315599999999E-2</v>
      </c>
      <c r="AH126" s="24"/>
    </row>
    <row r="127" spans="1:34">
      <c r="A127" s="5">
        <v>1.72298E-2</v>
      </c>
      <c r="B127" s="63">
        <v>1.8776299999999999E-2</v>
      </c>
      <c r="C127" s="24">
        <v>3.34619E-6</v>
      </c>
      <c r="D127" s="61">
        <f t="shared" si="18"/>
        <v>3.9508366262080366E-5</v>
      </c>
      <c r="E127" s="49">
        <f t="shared" si="37"/>
        <v>-4.4033109287602938</v>
      </c>
      <c r="F127" s="49">
        <f t="shared" si="36"/>
        <v>-4.4033109287602938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4.7583907461000002E-4</v>
      </c>
      <c r="K127" s="5" t="str">
        <f t="shared" si="29"/>
        <v/>
      </c>
      <c r="L127" s="5" t="str">
        <f t="shared" si="30"/>
        <v/>
      </c>
      <c r="M127" s="24">
        <f t="shared" si="25"/>
        <v>1072083.3547167836</v>
      </c>
      <c r="N127" s="24">
        <f t="shared" si="26"/>
        <v>3.950836605598306E-5</v>
      </c>
      <c r="O127" s="24">
        <f t="shared" si="27"/>
        <v>99386.5</v>
      </c>
      <c r="P127" s="24">
        <f t="shared" si="28"/>
        <v>4.835953158105007E-10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8.3833449774795213E-6</v>
      </c>
      <c r="V127" s="24">
        <f t="shared" si="31"/>
        <v>0.39252427486457575</v>
      </c>
      <c r="W127" s="63">
        <f>B127+([1]User!D$6-25)*[1]User!C$6*[1]Calc!V$6</f>
        <v>1.90526156E-2</v>
      </c>
      <c r="AH127" s="24"/>
    </row>
    <row r="128" spans="1:34">
      <c r="A128" s="5">
        <v>1.73752E-2</v>
      </c>
      <c r="B128" s="63">
        <v>1.8756200000000001E-2</v>
      </c>
      <c r="C128" s="24">
        <v>-9.4149399999999997E-6</v>
      </c>
      <c r="D128" s="61">
        <f t="shared" si="18"/>
        <v>-1.1116191783954614E-4</v>
      </c>
      <c r="E128" s="49">
        <f t="shared" si="37"/>
        <v>-3</v>
      </c>
      <c r="F128" s="49">
        <f t="shared" si="36"/>
        <v>-3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4.7533707711000002E-4</v>
      </c>
      <c r="K128" s="5" t="str">
        <f t="shared" si="29"/>
        <v/>
      </c>
      <c r="L128" s="5" t="str">
        <f t="shared" si="30"/>
        <v/>
      </c>
      <c r="M128" s="24">
        <f t="shared" si="25"/>
        <v>-534293.40139419795</v>
      </c>
      <c r="N128" s="24">
        <f t="shared" si="26"/>
        <v>-1.1116191773683358E-4</v>
      </c>
      <c r="O128" s="24">
        <f t="shared" si="27"/>
        <v>99308.75</v>
      </c>
      <c r="P128" s="24">
        <f t="shared" si="28"/>
        <v>-1.7174149644662113E-10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8.3767011540272274E-6</v>
      </c>
      <c r="V128" s="24">
        <f t="shared" si="31"/>
        <v>0.39284086214132868</v>
      </c>
      <c r="W128" s="63">
        <f>B128+([1]User!D$6-25)*[1]User!C$6*[1]Calc!V$6</f>
        <v>1.9032515600000001E-2</v>
      </c>
      <c r="AH128" s="24"/>
    </row>
    <row r="129" spans="1:34">
      <c r="A129" s="5">
        <v>1.7520600000000001E-2</v>
      </c>
      <c r="B129" s="63">
        <v>1.8722599999999999E-2</v>
      </c>
      <c r="C129" s="24">
        <v>-1.4116399999999999E-5</v>
      </c>
      <c r="D129" s="61">
        <f t="shared" si="18"/>
        <v>-1.6667191686725236E-4</v>
      </c>
      <c r="E129" s="49">
        <f t="shared" si="37"/>
        <v>-3</v>
      </c>
      <c r="F129" s="49">
        <f t="shared" si="36"/>
        <v>-3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4.7449791710999997E-4</v>
      </c>
      <c r="K129" s="5" t="str">
        <f t="shared" si="29"/>
        <v/>
      </c>
      <c r="L129" s="5" t="str">
        <f t="shared" si="30"/>
        <v/>
      </c>
      <c r="M129" s="24">
        <f t="shared" si="25"/>
        <v>-891979.93255418155</v>
      </c>
      <c r="N129" s="24">
        <f t="shared" si="26"/>
        <v>-1.6667191669577814E-4</v>
      </c>
      <c r="O129" s="24">
        <f t="shared" si="27"/>
        <v>99179</v>
      </c>
      <c r="P129" s="24">
        <f t="shared" si="28"/>
        <v>-1.1439342234721506E-10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8.3655961754482018E-6</v>
      </c>
      <c r="V129" s="24">
        <f t="shared" si="31"/>
        <v>0.3933711523458569</v>
      </c>
      <c r="W129" s="63">
        <f>B129+([1]User!D$6-25)*[1]User!C$6*[1]Calc!V$6</f>
        <v>1.8998915599999999E-2</v>
      </c>
      <c r="AH129" s="24"/>
    </row>
    <row r="130" spans="1:34">
      <c r="A130" s="5">
        <v>1.7666000000000001E-2</v>
      </c>
      <c r="B130" s="63">
        <v>1.8792400000000001E-2</v>
      </c>
      <c r="C130" s="24">
        <v>-8.0716700000000006E-6</v>
      </c>
      <c r="D130" s="61">
        <f t="shared" si="18"/>
        <v>-9.5301968718646045E-5</v>
      </c>
      <c r="E130" s="49">
        <f t="shared" si="37"/>
        <v>-3</v>
      </c>
      <c r="F130" s="49">
        <f t="shared" si="36"/>
        <v>-3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4.7624117211000005E-4</v>
      </c>
      <c r="K130" s="5" t="str">
        <f t="shared" si="29"/>
        <v/>
      </c>
      <c r="L130" s="5" t="str">
        <f t="shared" si="30"/>
        <v/>
      </c>
      <c r="M130" s="24">
        <f t="shared" si="25"/>
        <v>1858022.9360653649</v>
      </c>
      <c r="N130" s="24">
        <f t="shared" si="26"/>
        <v>-9.5301969075832371E-5</v>
      </c>
      <c r="O130" s="24">
        <f t="shared" si="27"/>
        <v>99448.75</v>
      </c>
      <c r="P130" s="24">
        <f t="shared" si="28"/>
        <v>-2.0060475019973261E-10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8.3886670071252712E-6</v>
      </c>
      <c r="V130" s="24">
        <f t="shared" si="31"/>
        <v>0.39227103464212121</v>
      </c>
      <c r="W130" s="63">
        <f>B130+([1]User!D$6-25)*[1]User!C$6*[1]Calc!V$6</f>
        <v>1.9068715600000001E-2</v>
      </c>
      <c r="AH130" s="24"/>
    </row>
    <row r="131" spans="1:34">
      <c r="A131" s="5">
        <v>1.7811400000000002E-2</v>
      </c>
      <c r="B131" s="63">
        <v>1.8758899999999998E-2</v>
      </c>
      <c r="C131" s="24">
        <v>-8.0716700000000006E-6</v>
      </c>
      <c r="D131" s="61">
        <f t="shared" si="18"/>
        <v>-9.5301968718646045E-5</v>
      </c>
      <c r="E131" s="49">
        <f t="shared" si="37"/>
        <v>-3</v>
      </c>
      <c r="F131" s="49">
        <f t="shared" si="36"/>
        <v>-3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4.7540450961E-4</v>
      </c>
      <c r="K131" s="5" t="str">
        <f t="shared" si="29"/>
        <v/>
      </c>
      <c r="L131" s="5" t="str">
        <f t="shared" si="30"/>
        <v/>
      </c>
      <c r="M131" s="24">
        <f t="shared" si="25"/>
        <v>-890582.58579151763</v>
      </c>
      <c r="N131" s="24">
        <f t="shared" si="26"/>
        <v>-9.5301968547440452E-5</v>
      </c>
      <c r="O131" s="24">
        <f t="shared" si="27"/>
        <v>99319.125</v>
      </c>
      <c r="P131" s="24">
        <f t="shared" si="28"/>
        <v>-2.0034327602053278E-10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8.3775935789019523E-6</v>
      </c>
      <c r="V131" s="24">
        <f t="shared" si="31"/>
        <v>0.39279830767858137</v>
      </c>
      <c r="W131" s="63">
        <f>B131+([1]User!D$6-25)*[1]User!C$6*[1]Calc!V$6</f>
        <v>1.9035215599999999E-2</v>
      </c>
      <c r="AH131" s="24"/>
    </row>
    <row r="132" spans="1:34">
      <c r="A132" s="5">
        <v>1.7956799999999998E-2</v>
      </c>
      <c r="B132" s="63">
        <v>1.8740099999999999E-2</v>
      </c>
      <c r="C132" s="24">
        <v>-9.4149399999999997E-6</v>
      </c>
      <c r="D132" s="61">
        <f t="shared" si="18"/>
        <v>-1.1116191783954614E-4</v>
      </c>
      <c r="E132" s="49">
        <f t="shared" si="37"/>
        <v>-3</v>
      </c>
      <c r="F132" s="49">
        <f t="shared" si="36"/>
        <v>-3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4.7493497960999999E-4</v>
      </c>
      <c r="K132" s="5" t="str">
        <f t="shared" si="29"/>
        <v/>
      </c>
      <c r="M132" s="24">
        <f t="shared" si="25"/>
        <v>-499424.06052861089</v>
      </c>
      <c r="N132" s="24">
        <f>IF($X$76,D132-1.602E-19*$P$6*M132/$B$6,D132)</f>
        <v>-1.1116191774353685E-4</v>
      </c>
      <c r="O132" s="24">
        <f t="shared" si="27"/>
        <v>99246.5</v>
      </c>
      <c r="P132" s="24">
        <f>O132/(($B$6*D132)/(1.602E-19*$P$6)-M132)</f>
        <v>-1.7163384320174962E-10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8.3713798444886636E-6</v>
      </c>
      <c r="V132" s="24">
        <f t="shared" si="31"/>
        <v>0.3930947922681009</v>
      </c>
      <c r="W132" s="63">
        <f>B132+([1]User!D$6-25)*[1]User!C$6*[1]Calc!V$6</f>
        <v>1.9016415599999999E-2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-240058073.42179894</v>
      </c>
      <c r="N133" s="24">
        <f>IF($X$76,D133-1.602E-19*$P$6*M133/$B$6,D133)</f>
        <v>4.614876403460662E-11</v>
      </c>
      <c r="O133" s="24">
        <f t="shared" si="27"/>
        <v>47857.25</v>
      </c>
      <c r="P133" s="24">
        <f>O133/(($B$6*D133)/(1.602E-19*$P$6)-M133)</f>
        <v>1.9935696941094516E-4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1.4050499235137355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-1.5625E-2</v>
      </c>
      <c r="D150" s="5" t="s">
        <v>104</v>
      </c>
      <c r="O150" s="66"/>
    </row>
    <row r="152" spans="1:15">
      <c r="A152" s="5" t="s">
        <v>105</v>
      </c>
      <c r="B152" s="5">
        <v>0.71188200000000001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-1.9827399999999998E-2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508"/>
  <sheetViews>
    <sheetView workbookViewId="0">
      <selection sqref="A1:XFD1048576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0.71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0.53582175925925923</v>
      </c>
      <c r="K3" s="21"/>
      <c r="M3" s="23"/>
      <c r="Q3" s="24">
        <f>100*(SUM(V22:V132))</f>
        <v>127364.64834471312</v>
      </c>
      <c r="R3" s="24">
        <f>100*SUM(V114:V132)</f>
        <v>147.25436214985712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1.7859756568894551</v>
      </c>
      <c r="D6" s="36">
        <f>INTERCEPT(K$15:K$102,H$15:H$102)</f>
        <v>0.50739479665559284</v>
      </c>
      <c r="E6" s="36">
        <f>INDEX(W9:W133,MATCH(O6,J9:J133,0))</f>
        <v>0.40659931560000001</v>
      </c>
      <c r="F6" s="36">
        <f>INDEX(I9:I133,MATCH(O6,J9:J133,0))</f>
        <v>2.2280896317039563E-2</v>
      </c>
      <c r="G6" s="37">
        <f>E6*F6/B6/D6</f>
        <v>0.71418920755012338</v>
      </c>
      <c r="H6" s="38">
        <f>1000*MAX(J20:J110)</f>
        <v>9.0593971934628463</v>
      </c>
      <c r="I6" s="35">
        <f>-SLOPE(K20:K129,I20:I129)</f>
        <v>1.9617106233686956</v>
      </c>
      <c r="J6" s="39">
        <f>AVERAGE(L20:L131)/(0.025*$B$6)</f>
        <v>494.72370495999991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1.8732209934659647</v>
      </c>
      <c r="O6" s="42">
        <f>MAX(J16:J132)</f>
        <v>9.0593971934628467E-3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0.50744933465325626</v>
      </c>
      <c r="T6" s="44">
        <f>(LOG(0.1)-INTERCEPT(T25:T120,R25:R120))/SLOPE(T25:T120,R25:R120)</f>
        <v>0.40234171263220958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110382.62023897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1.7859756568894551</v>
      </c>
      <c r="T7" s="49">
        <f>SLOPE(R25:R120, T25:T120)/0.06</f>
        <v>1.8732209934659647</v>
      </c>
      <c r="X7" s="47"/>
      <c r="Y7" s="5">
        <f>1/Y6</f>
        <v>9.0593971934628454E-6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0.59691300000000003</v>
      </c>
      <c r="C9" s="60">
        <v>0.56854099999999996</v>
      </c>
      <c r="D9" s="61">
        <f t="shared" ref="D9:D72" si="0">C9/$A$6</f>
        <v>6.712746754670067</v>
      </c>
      <c r="E9" s="49">
        <f t="shared" ref="E9:E72" si="1">IF(D9&gt;0,LOG10(D9),-3)</f>
        <v>0.82690026328443722</v>
      </c>
      <c r="F9" s="49">
        <f t="shared" ref="F9:F72" si="2">IF($D9&gt;0,LOG10(D9),-3)</f>
        <v>0.82690026328443722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0.62521000000000004</v>
      </c>
      <c r="C10" s="60">
        <v>0.69645800000000002</v>
      </c>
      <c r="D10" s="61">
        <f t="shared" si="0"/>
        <v>8.2230589865357224</v>
      </c>
      <c r="E10" s="49">
        <f t="shared" si="1"/>
        <v>0.91503340559846391</v>
      </c>
      <c r="F10" s="49">
        <f t="shared" si="2"/>
        <v>0.91503340559846391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1056242777856737.1</v>
      </c>
      <c r="P10" s="24" t="e">
        <f>O10/(($B$6*D10)/(1.602E-19*$P$6)-M10)</f>
        <v>#DIV/0!</v>
      </c>
      <c r="W10" s="63">
        <f>B10+([1]User!D$6-25)*[1]User!C$6*[1]Calc!V$6</f>
        <v>0.62548631560000001</v>
      </c>
      <c r="AH10" s="24"/>
    </row>
    <row r="11" spans="1:34">
      <c r="A11" s="24">
        <v>3.634E-4</v>
      </c>
      <c r="B11" s="59">
        <v>0.62906099999999998</v>
      </c>
      <c r="C11" s="64">
        <v>0.71191499999999996</v>
      </c>
      <c r="D11" s="61">
        <f t="shared" si="0"/>
        <v>8.4055593279129219</v>
      </c>
      <c r="E11" s="49">
        <f t="shared" si="1"/>
        <v>0.92456661782830873</v>
      </c>
      <c r="F11" s="49">
        <f t="shared" si="2"/>
        <v>0.92456661782830873</v>
      </c>
      <c r="G11" s="49">
        <f t="shared" si="3"/>
        <v>8.242734563771922</v>
      </c>
      <c r="H11" s="5" t="str">
        <f t="shared" si="6"/>
        <v/>
      </c>
      <c r="I11" s="24">
        <f t="shared" si="4"/>
        <v>-0.18106836409429808</v>
      </c>
      <c r="J11" s="24">
        <f t="shared" si="5"/>
        <v>-0.11395307819918897</v>
      </c>
      <c r="M11" s="24">
        <f t="shared" ref="M11:M74" si="7">2.88E+21*(EXP(38.921*W11)/SQRT($X$21^2+296000000000000000000*EXP(38.921*W11)))*SLOPE(W10:W11,A10:A11)</f>
        <v>8.4698691292654515E+17</v>
      </c>
      <c r="N11" s="24">
        <f t="shared" ref="N11:N74" si="8">IF($X$76,D11-1.602E-19*$P$6*M11/$B$6,D11)</f>
        <v>8.242734563771922</v>
      </c>
      <c r="O11" s="24">
        <f t="shared" ref="O11:O74" si="9">(SQRT($X$21^2+296000000000000000000*EXP(38.921*W11))-$X$21)/2</f>
        <v>1174171446159222</v>
      </c>
      <c r="P11" s="24">
        <f t="shared" ref="P11:P74" si="10">O11/(($B$6*D11)/(1.602E-19*$P$6)-M11)</f>
        <v>2.7384445909702663E-5</v>
      </c>
      <c r="W11" s="63">
        <f>B11+([1]User!D$6-25)*[1]User!C$6*[1]Calc!V$6</f>
        <v>0.62933731559999995</v>
      </c>
      <c r="X11" s="5" t="s">
        <v>62</v>
      </c>
      <c r="AH11" s="24"/>
    </row>
    <row r="12" spans="1:34">
      <c r="A12" s="24">
        <v>5.0880000000000001E-4</v>
      </c>
      <c r="B12" s="59">
        <v>0.62719999999999998</v>
      </c>
      <c r="C12" s="64">
        <v>0.71097900000000003</v>
      </c>
      <c r="D12" s="61">
        <f t="shared" si="0"/>
        <v>8.3945080036243116</v>
      </c>
      <c r="E12" s="49">
        <f t="shared" si="1"/>
        <v>0.9239952475172456</v>
      </c>
      <c r="F12" s="49">
        <f t="shared" si="2"/>
        <v>0.9239952475172456</v>
      </c>
      <c r="G12" s="49">
        <f t="shared" si="3"/>
        <v>8.4699434806807758</v>
      </c>
      <c r="H12" s="5" t="str">
        <f t="shared" si="6"/>
        <v/>
      </c>
      <c r="I12" s="24">
        <f>B$6-G12*B$6</f>
        <v>-0.18674858701701941</v>
      </c>
      <c r="J12" s="24">
        <f t="shared" si="5"/>
        <v>-0.11718031532494533</v>
      </c>
      <c r="M12" s="24">
        <f t="shared" si="7"/>
        <v>-3.9240260641106726E+17</v>
      </c>
      <c r="N12" s="24">
        <f t="shared" si="8"/>
        <v>8.4699434806807758</v>
      </c>
      <c r="O12" s="24">
        <f t="shared" si="9"/>
        <v>1115890902684775.6</v>
      </c>
      <c r="P12" s="24">
        <f t="shared" si="10"/>
        <v>2.5327071853716692E-5</v>
      </c>
      <c r="W12" s="63">
        <f>B12+([1]User!D$6-25)*[1]User!C$6*[1]Calc!V$6</f>
        <v>0.62747631559999995</v>
      </c>
      <c r="X12" s="62">
        <f>MAX(B9:B133)</f>
        <v>0.62906099999999998</v>
      </c>
      <c r="AH12" s="24"/>
    </row>
    <row r="13" spans="1:34">
      <c r="A13" s="24">
        <v>6.5419999999999996E-4</v>
      </c>
      <c r="B13" s="59">
        <v>0.62462499999999999</v>
      </c>
      <c r="C13" s="64">
        <v>0.70617300000000005</v>
      </c>
      <c r="D13" s="61">
        <f t="shared" si="0"/>
        <v>8.3377637039116372</v>
      </c>
      <c r="E13" s="49">
        <f t="shared" si="1"/>
        <v>0.92104958285774841</v>
      </c>
      <c r="F13" s="49">
        <f t="shared" si="2"/>
        <v>0.92104958285774841</v>
      </c>
      <c r="G13" s="49">
        <f t="shared" si="3"/>
        <v>8.4361636125317467</v>
      </c>
      <c r="H13" s="5" t="str">
        <f t="shared" si="6"/>
        <v/>
      </c>
      <c r="I13" s="24">
        <f t="shared" si="4"/>
        <v>-0.18590409031329369</v>
      </c>
      <c r="J13" s="24">
        <f t="shared" si="5"/>
        <v>-0.11617171061219843</v>
      </c>
      <c r="M13" s="24">
        <f t="shared" si="7"/>
        <v>-5.1185969943876832E+17</v>
      </c>
      <c r="N13" s="24">
        <f t="shared" si="8"/>
        <v>8.4361636125317467</v>
      </c>
      <c r="O13" s="24">
        <f t="shared" si="9"/>
        <v>1039219421226324.1</v>
      </c>
      <c r="P13" s="24">
        <f t="shared" si="10"/>
        <v>2.3681326099434598E-5</v>
      </c>
      <c r="W13" s="63">
        <f>B13+([1]User!D$6-25)*[1]User!C$6*[1]Calc!V$6</f>
        <v>0.62490131559999995</v>
      </c>
      <c r="AH13" s="24"/>
    </row>
    <row r="14" spans="1:34">
      <c r="A14" s="24">
        <v>7.9960000000000003E-4</v>
      </c>
      <c r="B14" s="59">
        <v>0.62197100000000005</v>
      </c>
      <c r="C14" s="64">
        <v>0.70047599999999999</v>
      </c>
      <c r="D14" s="61">
        <f t="shared" si="0"/>
        <v>8.2704993935780706</v>
      </c>
      <c r="E14" s="49">
        <f t="shared" si="1"/>
        <v>0.91753173413865607</v>
      </c>
      <c r="F14" s="49">
        <f t="shared" si="2"/>
        <v>0.91753173413865607</v>
      </c>
      <c r="G14" s="49">
        <f t="shared" si="3"/>
        <v>8.3658618705071071</v>
      </c>
      <c r="H14" s="5" t="str">
        <f t="shared" si="6"/>
        <v/>
      </c>
      <c r="I14" s="24">
        <f>B$6-G14*B$6</f>
        <v>-0.18414654676267769</v>
      </c>
      <c r="J14" s="24">
        <f t="shared" si="5"/>
        <v>-0.11458469440008606</v>
      </c>
      <c r="M14" s="24">
        <f t="shared" si="7"/>
        <v>-4.9605949297251718E+17</v>
      </c>
      <c r="N14" s="24">
        <f t="shared" si="8"/>
        <v>8.3658618705071071</v>
      </c>
      <c r="O14" s="24">
        <f t="shared" si="9"/>
        <v>964816430915165.87</v>
      </c>
      <c r="P14" s="24">
        <f t="shared" si="10"/>
        <v>2.2170615956857598E-5</v>
      </c>
      <c r="W14" s="63">
        <f>B14+([1]User!D$6-25)*[1]User!C$6*[1]Calc!V$6</f>
        <v>0.62224731560000002</v>
      </c>
      <c r="X14" s="9" t="s">
        <v>63</v>
      </c>
      <c r="AH14" s="24"/>
    </row>
    <row r="15" spans="1:34">
      <c r="A15" s="24">
        <v>9.4499999999999998E-4</v>
      </c>
      <c r="B15" s="59">
        <v>0.619282</v>
      </c>
      <c r="C15" s="64">
        <v>0.69428900000000004</v>
      </c>
      <c r="D15" s="61">
        <f t="shared" si="0"/>
        <v>8.1974496677515365</v>
      </c>
      <c r="E15" s="49">
        <f t="shared" si="1"/>
        <v>0.91367875878637062</v>
      </c>
      <c r="F15" s="49">
        <f t="shared" si="2"/>
        <v>0.91367875878637062</v>
      </c>
      <c r="G15" s="49">
        <f>IF(N15&lt;0.001, 0.001, N15)</f>
        <v>8.288147169240645</v>
      </c>
      <c r="H15" s="5" t="str">
        <f t="shared" si="6"/>
        <v/>
      </c>
      <c r="I15" s="24">
        <f t="shared" si="4"/>
        <v>-0.18220367923101613</v>
      </c>
      <c r="J15" s="24">
        <f t="shared" si="5"/>
        <v>-0.11288580460049105</v>
      </c>
      <c r="K15" s="5" t="str">
        <f t="shared" ref="K15:K78" si="11">IF(G15&gt;0.85,IF(G15&lt;1.1,W15,""),"")</f>
        <v/>
      </c>
      <c r="M15" s="24">
        <f t="shared" si="7"/>
        <v>-4.7179307890714278E+17</v>
      </c>
      <c r="N15" s="24">
        <f t="shared" si="8"/>
        <v>8.288147169240645</v>
      </c>
      <c r="O15" s="24">
        <f t="shared" si="9"/>
        <v>893992442584177.37</v>
      </c>
      <c r="P15" s="24">
        <f t="shared" si="10"/>
        <v>2.073576924408402E-5</v>
      </c>
      <c r="W15" s="63">
        <f>B15+([1]User!D$6-25)*[1]User!C$6*[1]Calc!V$6</f>
        <v>0.61955831559999996</v>
      </c>
      <c r="X15" s="9">
        <f>AVERAGE(B9:B133)</f>
        <v>0.37073302399999986</v>
      </c>
      <c r="AH15" s="24"/>
    </row>
    <row r="16" spans="1:34">
      <c r="A16" s="24">
        <v>1.0904E-3</v>
      </c>
      <c r="B16" s="59">
        <v>0.61656200000000005</v>
      </c>
      <c r="C16" s="64">
        <v>0.68756899999999999</v>
      </c>
      <c r="D16" s="61">
        <f t="shared" si="0"/>
        <v>8.1181068267050982</v>
      </c>
      <c r="E16" s="49">
        <f t="shared" si="1"/>
        <v>0.90945476192870323</v>
      </c>
      <c r="F16" s="49">
        <f t="shared" si="2"/>
        <v>0.90945476192870323</v>
      </c>
      <c r="G16" s="49">
        <f t="shared" si="3"/>
        <v>8.2040819165258316</v>
      </c>
      <c r="H16" s="5" t="str">
        <f t="shared" si="6"/>
        <v/>
      </c>
      <c r="I16" s="24">
        <f t="shared" si="4"/>
        <v>-0.1801020479131458</v>
      </c>
      <c r="J16" s="24">
        <f t="shared" si="5"/>
        <v>-0.11109384387085536</v>
      </c>
      <c r="K16" s="5" t="str">
        <f t="shared" si="11"/>
        <v/>
      </c>
      <c r="M16" s="24">
        <f t="shared" si="7"/>
        <v>-4.4722789128554522E+17</v>
      </c>
      <c r="N16" s="24">
        <f t="shared" si="8"/>
        <v>8.2040819165258316</v>
      </c>
      <c r="O16" s="24">
        <f t="shared" si="9"/>
        <v>826798712820615.12</v>
      </c>
      <c r="P16" s="24">
        <f t="shared" si="10"/>
        <v>1.9373744212922569E-5</v>
      </c>
      <c r="W16" s="63">
        <f>B16+([1]User!D$6-25)*[1]User!C$6*[1]Calc!V$6</f>
        <v>0.61683831560000002</v>
      </c>
      <c r="AH16" s="24"/>
    </row>
    <row r="17" spans="1:34">
      <c r="A17" s="24">
        <v>1.2358E-3</v>
      </c>
      <c r="B17" s="59">
        <v>0.61381200000000002</v>
      </c>
      <c r="C17" s="64">
        <v>0.68039099999999997</v>
      </c>
      <c r="D17" s="61">
        <f t="shared" si="0"/>
        <v>8.033356393218293</v>
      </c>
      <c r="E17" s="49">
        <f>IF(D17&gt;0,LOG10(D17),-3)</f>
        <v>0.90489703450662717</v>
      </c>
      <c r="F17" s="49">
        <f t="shared" si="2"/>
        <v>0.90489703450662717</v>
      </c>
      <c r="G17" s="49">
        <f t="shared" si="3"/>
        <v>8.1146728250623692</v>
      </c>
      <c r="H17" s="5" t="str">
        <f t="shared" si="6"/>
        <v/>
      </c>
      <c r="I17" s="24">
        <f t="shared" si="4"/>
        <v>-0.17786682062655926</v>
      </c>
      <c r="J17" s="24">
        <f t="shared" si="5"/>
        <v>-0.10922593627969111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-4.2299433959673018E+17</v>
      </c>
      <c r="N17" s="24">
        <f t="shared" si="8"/>
        <v>8.1146728250623692</v>
      </c>
      <c r="O17" s="24">
        <f t="shared" si="9"/>
        <v>763189484473756.37</v>
      </c>
      <c r="P17" s="24">
        <f t="shared" si="10"/>
        <v>1.8080278731891727E-5</v>
      </c>
      <c r="W17" s="63">
        <f>B17+([1]User!D$6-25)*[1]User!C$6*[1]Calc!V$6</f>
        <v>0.61408831559999999</v>
      </c>
      <c r="AH17" s="24"/>
    </row>
    <row r="18" spans="1:34">
      <c r="A18" s="24">
        <v>1.3812E-3</v>
      </c>
      <c r="B18" s="59">
        <v>0.61112500000000003</v>
      </c>
      <c r="C18" s="64">
        <v>0.67264000000000002</v>
      </c>
      <c r="D18" s="61">
        <f t="shared" si="0"/>
        <v>7.9418405656958324</v>
      </c>
      <c r="E18" s="49">
        <f t="shared" si="1"/>
        <v>0.89992116425222324</v>
      </c>
      <c r="F18" s="49">
        <f t="shared" si="2"/>
        <v>0.89992116425222324</v>
      </c>
      <c r="G18" s="49">
        <f t="shared" si="3"/>
        <v>8.0162043047373182</v>
      </c>
      <c r="H18" s="5" t="str">
        <f t="shared" si="6"/>
        <v/>
      </c>
      <c r="I18" s="24">
        <f t="shared" si="4"/>
        <v>-0.17540510761843298</v>
      </c>
      <c r="J18" s="24">
        <f t="shared" si="5"/>
        <v>-0.1072429135608695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-3.8682760633315373E+17</v>
      </c>
      <c r="N18" s="24">
        <f t="shared" si="8"/>
        <v>8.0162043047373182</v>
      </c>
      <c r="O18" s="24">
        <f t="shared" si="9"/>
        <v>705032875974247.12</v>
      </c>
      <c r="P18" s="24">
        <f t="shared" si="10"/>
        <v>1.6907692833775722E-5</v>
      </c>
      <c r="U18" s="24">
        <f>(K$6*EXP(W18/0.02585)+L$6*EXP(W18/(2*0.02585))+W18/M$6)/B$6</f>
        <v>1.8097530849207668</v>
      </c>
      <c r="V18" s="24">
        <f t="shared" ref="V18:V81" si="13">((U18)-G18)*((U18)-G18)*U$22/U18</f>
        <v>26.519698098078194</v>
      </c>
      <c r="W18" s="63">
        <f>B18+([1]User!D$6-25)*[1]User!C$6*[1]Calc!V$6</f>
        <v>0.61140131559999999</v>
      </c>
      <c r="AH18" s="24"/>
    </row>
    <row r="19" spans="1:34" ht="15">
      <c r="A19" s="5">
        <v>1.5265999999999999E-3</v>
      </c>
      <c r="B19" s="59">
        <v>0.60842099999999999</v>
      </c>
      <c r="C19" s="64">
        <v>0.66419300000000003</v>
      </c>
      <c r="D19" s="61">
        <f t="shared" si="0"/>
        <v>7.8421070867792757</v>
      </c>
      <c r="E19" s="49">
        <f t="shared" si="1"/>
        <v>0.89443276845128139</v>
      </c>
      <c r="F19" s="49">
        <f t="shared" si="2"/>
        <v>0.89443276845128139</v>
      </c>
      <c r="G19" s="49">
        <f t="shared" si="3"/>
        <v>7.9120408355812328</v>
      </c>
      <c r="H19" s="5" t="str">
        <f t="shared" si="6"/>
        <v/>
      </c>
      <c r="I19" s="24">
        <f t="shared" si="4"/>
        <v>-0.17280102088953084</v>
      </c>
      <c r="J19" s="24">
        <f t="shared" si="5"/>
        <v>-0.10518351754839694</v>
      </c>
      <c r="K19" s="5" t="str">
        <f t="shared" si="11"/>
        <v/>
      </c>
      <c r="L19" s="5" t="str">
        <f t="shared" si="12"/>
        <v/>
      </c>
      <c r="M19" s="24">
        <f t="shared" si="7"/>
        <v>-3.637835455782208E+17</v>
      </c>
      <c r="N19" s="24">
        <f t="shared" si="8"/>
        <v>7.9120408355812328</v>
      </c>
      <c r="O19" s="24">
        <f t="shared" si="9"/>
        <v>650298344701664.37</v>
      </c>
      <c r="P19" s="24">
        <f t="shared" si="10"/>
        <v>1.5800392892722508E-5</v>
      </c>
      <c r="U19" s="24">
        <f t="shared" ref="U19:U82" si="14">(K$6*EXP(W19/0.02585)+L$6*EXP(W19/(2*0.02585))+W19/M$6)/B$6</f>
        <v>1.6451355330926516</v>
      </c>
      <c r="V19" s="24">
        <f t="shared" si="13"/>
        <v>29.74443955448104</v>
      </c>
      <c r="W19" s="63">
        <f>B19+([1]User!D$6-25)*[1]User!C$6*[1]Calc!V$6</f>
        <v>0.60869731559999996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0.60575800000000002</v>
      </c>
      <c r="C20" s="64">
        <v>0.65480000000000005</v>
      </c>
      <c r="D20" s="61">
        <f t="shared" si="0"/>
        <v>7.7312042138701695</v>
      </c>
      <c r="E20" s="49">
        <f t="shared" si="1"/>
        <v>0.88824714497999757</v>
      </c>
      <c r="F20" s="49">
        <f t="shared" si="2"/>
        <v>0.88824714497999757</v>
      </c>
      <c r="G20" s="49">
        <f t="shared" si="3"/>
        <v>7.7955607103652387</v>
      </c>
      <c r="H20" s="5" t="str">
        <f t="shared" si="6"/>
        <v/>
      </c>
      <c r="I20" s="24">
        <f t="shared" si="4"/>
        <v>-0.16988901775913098</v>
      </c>
      <c r="J20" s="24">
        <f t="shared" si="5"/>
        <v>-0.10295857460561118</v>
      </c>
      <c r="K20" s="5" t="str">
        <f t="shared" si="11"/>
        <v/>
      </c>
      <c r="L20" s="5" t="str">
        <f t="shared" si="12"/>
        <v/>
      </c>
      <c r="M20" s="24">
        <f t="shared" si="7"/>
        <v>-3.347716213850848E+17</v>
      </c>
      <c r="N20" s="24">
        <f t="shared" si="8"/>
        <v>7.7955607103652387</v>
      </c>
      <c r="O20" s="24">
        <f t="shared" si="9"/>
        <v>599926198197701.87</v>
      </c>
      <c r="P20" s="24">
        <f t="shared" si="10"/>
        <v>1.4794293396776425E-5</v>
      </c>
      <c r="U20" s="24">
        <f t="shared" si="14"/>
        <v>1.498248698021285</v>
      </c>
      <c r="V20" s="24">
        <f t="shared" si="13"/>
        <v>32.978258903006221</v>
      </c>
      <c r="W20" s="63">
        <f>B20+([1]User!D$6-25)*[1]User!C$6*[1]Calc!V$6</f>
        <v>0.60603431559999998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0.60309500000000005</v>
      </c>
      <c r="C21" s="64">
        <v>0.64435299999999995</v>
      </c>
      <c r="D21" s="61">
        <f t="shared" si="0"/>
        <v>7.6078567941659818</v>
      </c>
      <c r="E21" s="49">
        <f t="shared" si="1"/>
        <v>0.88126232910169799</v>
      </c>
      <c r="F21" s="49">
        <f t="shared" si="2"/>
        <v>0.88126232910169799</v>
      </c>
      <c r="G21" s="49">
        <f t="shared" si="3"/>
        <v>7.6679224198346052</v>
      </c>
      <c r="H21" s="5" t="str">
        <f t="shared" si="6"/>
        <v/>
      </c>
      <c r="I21" s="24">
        <f t="shared" si="4"/>
        <v>-0.16669806049586514</v>
      </c>
      <c r="J21" s="24">
        <f t="shared" si="5"/>
        <v>-0.10058082806935854</v>
      </c>
      <c r="K21" s="5" t="str">
        <f t="shared" si="11"/>
        <v/>
      </c>
      <c r="L21" s="5" t="str">
        <f t="shared" si="12"/>
        <v/>
      </c>
      <c r="M21" s="24">
        <f t="shared" si="7"/>
        <v>-3.1245123631202496E+17</v>
      </c>
      <c r="N21" s="24">
        <f t="shared" si="8"/>
        <v>7.6679224198346052</v>
      </c>
      <c r="O21" s="24">
        <f t="shared" si="9"/>
        <v>552884576441681.87</v>
      </c>
      <c r="P21" s="24">
        <f t="shared" si="10"/>
        <v>1.3861190183695349E-5</v>
      </c>
      <c r="Q21" s="5" t="str">
        <f>IF(G21&gt;0.85,IF(G21&lt;1.15,W21,""),"")</f>
        <v/>
      </c>
      <c r="U21" s="24">
        <f t="shared" si="14"/>
        <v>1.3650305556076783</v>
      </c>
      <c r="V21" s="24">
        <f t="shared" si="13"/>
        <v>36.260897403107052</v>
      </c>
      <c r="W21" s="63">
        <f>B21+([1]User!D$6-25)*[1]User!C$6*[1]Calc!V$6</f>
        <v>0.60337131560000001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0.60047300000000003</v>
      </c>
      <c r="C22" s="64">
        <v>0.63253000000000004</v>
      </c>
      <c r="D22" s="61">
        <f t="shared" si="0"/>
        <v>7.4682629831999057</v>
      </c>
      <c r="E22" s="49">
        <f t="shared" si="1"/>
        <v>0.87321960254721043</v>
      </c>
      <c r="F22" s="49">
        <f t="shared" si="2"/>
        <v>0.87321960254721043</v>
      </c>
      <c r="G22" s="49">
        <f t="shared" si="3"/>
        <v>7.523454095453217</v>
      </c>
      <c r="H22" s="5" t="str">
        <f t="shared" si="6"/>
        <v/>
      </c>
      <c r="I22" s="24">
        <f t="shared" si="4"/>
        <v>-0.16308635238633043</v>
      </c>
      <c r="J22" s="24">
        <f t="shared" si="5"/>
        <v>-9.7974014579788438E-2</v>
      </c>
      <c r="K22" s="5" t="str">
        <f t="shared" si="11"/>
        <v/>
      </c>
      <c r="L22" s="5" t="str">
        <f t="shared" si="12"/>
        <v/>
      </c>
      <c r="M22" s="24">
        <f t="shared" si="7"/>
        <v>-2.8709484110128611E+17</v>
      </c>
      <c r="N22" s="24">
        <f t="shared" si="8"/>
        <v>7.523454095453217</v>
      </c>
      <c r="O22" s="24">
        <f t="shared" si="9"/>
        <v>509657906850839.12</v>
      </c>
      <c r="P22" s="24">
        <f t="shared" si="10"/>
        <v>1.3022826320189453E-5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1.2459517046459467</v>
      </c>
      <c r="V22" s="24">
        <f t="shared" si="13"/>
        <v>39.407036266590993</v>
      </c>
      <c r="W22" s="63">
        <f>B22+([1]User!D$6-25)*[1]User!C$6*[1]Calc!V$6</f>
        <v>0.6007493156</v>
      </c>
      <c r="AH22" s="24"/>
    </row>
    <row r="23" spans="1:34">
      <c r="A23" s="5">
        <v>2.1082000000000002E-3</v>
      </c>
      <c r="B23" s="59">
        <v>0.59783799999999998</v>
      </c>
      <c r="C23" s="64">
        <v>0.61887899999999996</v>
      </c>
      <c r="D23" s="61">
        <f t="shared" si="0"/>
        <v>7.3070860303539344</v>
      </c>
      <c r="E23" s="49">
        <f t="shared" si="1"/>
        <v>0.86374422056378075</v>
      </c>
      <c r="F23" s="49">
        <f t="shared" si="2"/>
        <v>0.86374422056378075</v>
      </c>
      <c r="G23" s="49">
        <f t="shared" si="3"/>
        <v>7.3587658684818367</v>
      </c>
      <c r="H23" s="5" t="str">
        <f t="shared" si="6"/>
        <v/>
      </c>
      <c r="I23" s="24">
        <f t="shared" si="4"/>
        <v>-0.15896914671204593</v>
      </c>
      <c r="J23" s="24">
        <f t="shared" si="5"/>
        <v>-9.5081722387191328E-2</v>
      </c>
      <c r="K23" s="5" t="str">
        <f t="shared" si="11"/>
        <v/>
      </c>
      <c r="L23" s="5" t="str">
        <f t="shared" si="12"/>
        <v/>
      </c>
      <c r="M23" s="24">
        <f t="shared" si="7"/>
        <v>-2.6882978634988867E+17</v>
      </c>
      <c r="N23" s="24">
        <f t="shared" si="8"/>
        <v>7.3587658684818367</v>
      </c>
      <c r="O23" s="24">
        <f t="shared" si="9"/>
        <v>469149222965788.87</v>
      </c>
      <c r="P23" s="24">
        <f t="shared" si="10"/>
        <v>1.2256028828044489E-5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1.1372258082988396</v>
      </c>
      <c r="V23" s="24">
        <f t="shared" si="13"/>
        <v>42.408245495667366</v>
      </c>
      <c r="W23" s="63">
        <f>B23+([1]User!D$6-25)*[1]User!C$6*[1]Calc!V$6</f>
        <v>0.59811431559999995</v>
      </c>
      <c r="AH23" s="24"/>
    </row>
    <row r="24" spans="1:34">
      <c r="A24" s="5">
        <v>2.2536000000000001E-3</v>
      </c>
      <c r="B24" s="59">
        <v>0.59518499999999996</v>
      </c>
      <c r="C24" s="64">
        <v>0.60277599999999998</v>
      </c>
      <c r="D24" s="61">
        <f t="shared" si="0"/>
        <v>7.1169583861023291</v>
      </c>
      <c r="E24" s="49">
        <f t="shared" si="1"/>
        <v>0.85229442645092912</v>
      </c>
      <c r="F24" s="49">
        <f t="shared" si="2"/>
        <v>0.85229442645092912</v>
      </c>
      <c r="G24" s="49">
        <f t="shared" si="3"/>
        <v>7.1653559128719024</v>
      </c>
      <c r="H24" s="5" t="str">
        <f t="shared" si="6"/>
        <v/>
      </c>
      <c r="I24" s="24">
        <f t="shared" si="4"/>
        <v>-0.15413389782179757</v>
      </c>
      <c r="J24" s="24">
        <f t="shared" si="5"/>
        <v>-9.1780773575523542E-2</v>
      </c>
      <c r="K24" s="5" t="str">
        <f t="shared" si="11"/>
        <v/>
      </c>
      <c r="L24" s="5" t="str">
        <f t="shared" si="12"/>
        <v/>
      </c>
      <c r="M24" s="24">
        <f t="shared" si="7"/>
        <v>-2.5175575722832698E+17</v>
      </c>
      <c r="N24" s="24">
        <f t="shared" si="8"/>
        <v>7.1653559128719024</v>
      </c>
      <c r="O24" s="24">
        <f t="shared" si="9"/>
        <v>431179654269656.87</v>
      </c>
      <c r="P24" s="24">
        <f t="shared" si="10"/>
        <v>1.1568159034207163E-5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1.0377971821208261</v>
      </c>
      <c r="V24" s="24">
        <f t="shared" si="13"/>
        <v>45.077901112053105</v>
      </c>
      <c r="W24" s="63">
        <f>B24+([1]User!D$6-25)*[1]User!C$6*[1]Calc!V$6</f>
        <v>0.59546131559999993</v>
      </c>
      <c r="X24" s="69"/>
      <c r="AH24" s="24"/>
    </row>
    <row r="25" spans="1:34">
      <c r="A25" s="5">
        <v>2.3990000000000001E-3</v>
      </c>
      <c r="B25" s="59">
        <v>0.59246200000000004</v>
      </c>
      <c r="C25" s="64">
        <v>0.58324500000000001</v>
      </c>
      <c r="D25" s="61">
        <f t="shared" si="0"/>
        <v>6.8863564473407255</v>
      </c>
      <c r="E25" s="49">
        <f t="shared" si="1"/>
        <v>0.83798949863393002</v>
      </c>
      <c r="F25" s="49">
        <f t="shared" si="2"/>
        <v>0.83798949863393002</v>
      </c>
      <c r="G25" s="49">
        <f t="shared" si="3"/>
        <v>6.9324101468376806</v>
      </c>
      <c r="H25" s="5" t="str">
        <f t="shared" si="6"/>
        <v/>
      </c>
      <c r="I25" s="24">
        <f t="shared" si="4"/>
        <v>-0.14831025367094203</v>
      </c>
      <c r="J25" s="24">
        <f t="shared" si="5"/>
        <v>-8.7909169947122889E-2</v>
      </c>
      <c r="K25" s="5" t="str">
        <f t="shared" si="11"/>
        <v/>
      </c>
      <c r="L25" s="5" t="str">
        <f t="shared" si="12"/>
        <v/>
      </c>
      <c r="M25" s="24">
        <f t="shared" si="7"/>
        <v>-2.3956356375860989E+17</v>
      </c>
      <c r="N25" s="24">
        <f t="shared" si="8"/>
        <v>6.9324101468376806</v>
      </c>
      <c r="O25" s="24">
        <f t="shared" si="9"/>
        <v>394989010059068.87</v>
      </c>
      <c r="P25" s="24">
        <f t="shared" si="10"/>
        <v>1.0953288349275352E-5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0.94522518973058833</v>
      </c>
      <c r="V25" s="24">
        <f t="shared" si="13"/>
        <v>47.251029040345955</v>
      </c>
      <c r="W25" s="63">
        <f>B25+([1]User!D$6-25)*[1]User!C$6*[1]Calc!V$6</f>
        <v>0.59273831560000001</v>
      </c>
      <c r="AH25" s="24"/>
    </row>
    <row r="26" spans="1:34">
      <c r="A26" s="5">
        <v>2.5444E-3</v>
      </c>
      <c r="B26" s="59">
        <v>0.58978900000000001</v>
      </c>
      <c r="C26" s="64">
        <v>0.55928299999999997</v>
      </c>
      <c r="D26" s="61">
        <f t="shared" si="0"/>
        <v>6.6034378227641257</v>
      </c>
      <c r="E26" s="49">
        <f t="shared" si="1"/>
        <v>0.81977009292754388</v>
      </c>
      <c r="F26" s="49">
        <f t="shared" si="2"/>
        <v>0.81977009292754388</v>
      </c>
      <c r="G26" s="49">
        <f t="shared" si="3"/>
        <v>6.6453524659037875</v>
      </c>
      <c r="H26" s="5" t="str">
        <f t="shared" si="6"/>
        <v/>
      </c>
      <c r="I26" s="24">
        <f t="shared" si="4"/>
        <v>-0.1411338116475947</v>
      </c>
      <c r="J26" s="24">
        <f t="shared" si="5"/>
        <v>-8.3278167111668924E-2</v>
      </c>
      <c r="K26" s="5" t="str">
        <f t="shared" si="11"/>
        <v/>
      </c>
      <c r="L26" s="5" t="str">
        <f t="shared" si="12"/>
        <v/>
      </c>
      <c r="M26" s="24">
        <f t="shared" si="7"/>
        <v>-2.180328919041913E+17</v>
      </c>
      <c r="N26" s="24">
        <f t="shared" si="8"/>
        <v>6.6453524659037875</v>
      </c>
      <c r="O26" s="24">
        <f t="shared" si="9"/>
        <v>362051804845855.62</v>
      </c>
      <c r="P26" s="24">
        <f t="shared" si="10"/>
        <v>1.0473611342765901E-5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0.86280256537487732</v>
      </c>
      <c r="V26" s="24">
        <f t="shared" si="13"/>
        <v>48.28681489166447</v>
      </c>
      <c r="W26" s="63">
        <f>B26+([1]User!D$6-25)*[1]User!C$6*[1]Calc!V$6</f>
        <v>0.59006531559999997</v>
      </c>
      <c r="AH26" s="24"/>
    </row>
    <row r="27" spans="1:34">
      <c r="A27" s="5">
        <v>2.6898E-3</v>
      </c>
      <c r="B27" s="59">
        <v>0.587059</v>
      </c>
      <c r="C27" s="64">
        <v>0.53011299999999995</v>
      </c>
      <c r="D27" s="61">
        <f t="shared" si="0"/>
        <v>6.259028496376537</v>
      </c>
      <c r="E27" s="49">
        <f t="shared" si="1"/>
        <v>0.79650692883255991</v>
      </c>
      <c r="F27" s="49">
        <f t="shared" si="2"/>
        <v>0.79650692883255991</v>
      </c>
      <c r="G27" s="49">
        <f t="shared" si="3"/>
        <v>6.2985993365218995</v>
      </c>
      <c r="H27" s="5" t="str">
        <f t="shared" si="6"/>
        <v/>
      </c>
      <c r="I27" s="24">
        <f t="shared" si="4"/>
        <v>-0.13246498341304749</v>
      </c>
      <c r="J27" s="24">
        <f t="shared" si="5"/>
        <v>-7.7801362838851015E-2</v>
      </c>
      <c r="K27" s="5" t="str">
        <f t="shared" si="11"/>
        <v/>
      </c>
      <c r="L27" s="5" t="str">
        <f t="shared" si="12"/>
        <v/>
      </c>
      <c r="M27" s="24">
        <f t="shared" si="7"/>
        <v>-2.0584082472618941E+17</v>
      </c>
      <c r="N27" s="24">
        <f t="shared" si="8"/>
        <v>6.2985993365218995</v>
      </c>
      <c r="O27" s="24">
        <f t="shared" si="9"/>
        <v>330908899170345.62</v>
      </c>
      <c r="P27" s="24">
        <f t="shared" si="10"/>
        <v>1.0099694134797116E-5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0.78643278584589416</v>
      </c>
      <c r="V27" s="24">
        <f t="shared" si="13"/>
        <v>48.137580806559029</v>
      </c>
      <c r="W27" s="63">
        <f>B27+([1]User!D$6-25)*[1]User!C$6*[1]Calc!V$6</f>
        <v>0.58733531559999996</v>
      </c>
      <c r="AH27" s="24"/>
    </row>
    <row r="28" spans="1:34">
      <c r="A28" s="5">
        <v>2.8352E-3</v>
      </c>
      <c r="B28" s="59">
        <v>0.58433500000000005</v>
      </c>
      <c r="C28" s="64">
        <v>0.49706600000000001</v>
      </c>
      <c r="D28" s="61">
        <f t="shared" si="0"/>
        <v>5.868843545772128</v>
      </c>
      <c r="E28" s="49">
        <f t="shared" si="1"/>
        <v>0.76855253205344221</v>
      </c>
      <c r="F28" s="49">
        <f t="shared" si="2"/>
        <v>0.76855253205344221</v>
      </c>
      <c r="G28" s="49">
        <f t="shared" si="3"/>
        <v>5.9052962802283231</v>
      </c>
      <c r="H28" s="5" t="str">
        <f t="shared" si="6"/>
        <v/>
      </c>
      <c r="I28" s="24">
        <f t="shared" si="4"/>
        <v>-0.1226324070057081</v>
      </c>
      <c r="J28" s="24">
        <f t="shared" si="5"/>
        <v>-7.1692292794801674E-2</v>
      </c>
      <c r="K28" s="5" t="str">
        <f t="shared" si="11"/>
        <v/>
      </c>
      <c r="L28" s="5" t="str">
        <f t="shared" si="12"/>
        <v/>
      </c>
      <c r="M28" s="24">
        <f t="shared" si="7"/>
        <v>-1.8962096575215866E+17</v>
      </c>
      <c r="N28" s="24">
        <f t="shared" si="8"/>
        <v>5.9052962802283231</v>
      </c>
      <c r="O28" s="24">
        <f t="shared" si="9"/>
        <v>302202080500761</v>
      </c>
      <c r="P28" s="24">
        <f t="shared" si="10"/>
        <v>9.8378345807943243E-6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0.71734296060335234</v>
      </c>
      <c r="V28" s="24">
        <f t="shared" si="13"/>
        <v>46.748371558273305</v>
      </c>
      <c r="W28" s="63">
        <f>B28+([1]User!D$6-25)*[1]User!C$6*[1]Calc!V$6</f>
        <v>0.58461131560000001</v>
      </c>
      <c r="AH28" s="24"/>
    </row>
    <row r="29" spans="1:34">
      <c r="A29" s="5">
        <v>2.9805999999999999E-3</v>
      </c>
      <c r="B29" s="59">
        <v>0.58154099999999997</v>
      </c>
      <c r="C29" s="64">
        <v>0.46302100000000002</v>
      </c>
      <c r="D29" s="61">
        <f t="shared" si="0"/>
        <v>5.4668752387146915</v>
      </c>
      <c r="E29" s="49">
        <f t="shared" si="1"/>
        <v>0.7377391628332024</v>
      </c>
      <c r="F29" s="49">
        <f t="shared" si="2"/>
        <v>0.7377391628332024</v>
      </c>
      <c r="G29" s="49">
        <f t="shared" si="3"/>
        <v>5.5012734431815415</v>
      </c>
      <c r="H29" s="5" t="str">
        <f t="shared" si="6"/>
        <v/>
      </c>
      <c r="I29" s="24">
        <f t="shared" si="4"/>
        <v>-0.11253183607953854</v>
      </c>
      <c r="J29" s="24">
        <f t="shared" si="5"/>
        <v>-6.547297078733634E-2</v>
      </c>
      <c r="K29" s="5" t="str">
        <f t="shared" si="11"/>
        <v/>
      </c>
      <c r="L29" s="5" t="str">
        <f t="shared" si="12"/>
        <v/>
      </c>
      <c r="M29" s="24">
        <f t="shared" si="7"/>
        <v>-1.7893364787167315E+17</v>
      </c>
      <c r="N29" s="24">
        <f t="shared" si="8"/>
        <v>5.5012734431815415</v>
      </c>
      <c r="O29" s="24">
        <f t="shared" si="9"/>
        <v>275064850304859.87</v>
      </c>
      <c r="P29" s="24">
        <f t="shared" si="10"/>
        <v>9.6120411698759602E-6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0.65314143141399061</v>
      </c>
      <c r="V29" s="24">
        <f t="shared" si="13"/>
        <v>44.837650633256004</v>
      </c>
      <c r="W29" s="63">
        <f>B29+([1]User!D$6-25)*[1]User!C$6*[1]Calc!V$6</f>
        <v>0.58181731559999994</v>
      </c>
      <c r="AH29" s="24"/>
    </row>
    <row r="30" spans="1:34">
      <c r="A30" s="5">
        <v>3.1259999999999999E-3</v>
      </c>
      <c r="B30" s="59">
        <v>0.57877500000000004</v>
      </c>
      <c r="C30" s="64">
        <v>0.43037999999999998</v>
      </c>
      <c r="D30" s="61">
        <f t="shared" si="0"/>
        <v>5.0814839180901696</v>
      </c>
      <c r="E30" s="49">
        <f t="shared" si="1"/>
        <v>0.70599055545917455</v>
      </c>
      <c r="F30" s="49">
        <f t="shared" si="2"/>
        <v>0.70599055545917455</v>
      </c>
      <c r="G30" s="49">
        <f t="shared" si="3"/>
        <v>5.1127940111585648</v>
      </c>
      <c r="H30" s="5" t="str">
        <f t="shared" si="6"/>
        <v/>
      </c>
      <c r="I30" s="24">
        <f t="shared" si="4"/>
        <v>-0.10281985027896412</v>
      </c>
      <c r="J30" s="24">
        <f t="shared" si="5"/>
        <v>-5.9537969573829203E-2</v>
      </c>
      <c r="K30" s="5" t="str">
        <f t="shared" si="11"/>
        <v/>
      </c>
      <c r="L30" s="5" t="str">
        <f t="shared" si="12"/>
        <v/>
      </c>
      <c r="M30" s="24">
        <f t="shared" si="7"/>
        <v>-1.6286981413023053E+17</v>
      </c>
      <c r="N30" s="24">
        <f t="shared" si="8"/>
        <v>5.1127940111585648</v>
      </c>
      <c r="O30" s="24">
        <f t="shared" si="9"/>
        <v>250356364697932.5</v>
      </c>
      <c r="P30" s="24">
        <f t="shared" si="10"/>
        <v>9.4133476616681778E-6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0.59558348079997447</v>
      </c>
      <c r="V30" s="24">
        <f t="shared" si="13"/>
        <v>42.687353325354756</v>
      </c>
      <c r="W30" s="63">
        <f>B30+([1]User!D$6-25)*[1]User!C$6*[1]Calc!V$6</f>
        <v>0.57905131560000001</v>
      </c>
      <c r="AH30" s="24"/>
    </row>
    <row r="31" spans="1:34">
      <c r="A31" s="5">
        <v>3.2713999999999998E-3</v>
      </c>
      <c r="B31" s="59">
        <v>0.57592600000000005</v>
      </c>
      <c r="C31" s="64">
        <v>0.39996700000000002</v>
      </c>
      <c r="D31" s="61">
        <f t="shared" si="0"/>
        <v>4.7223985275030698</v>
      </c>
      <c r="E31" s="49">
        <f t="shared" si="1"/>
        <v>0.67416263479525951</v>
      </c>
      <c r="F31" s="49">
        <f t="shared" si="2"/>
        <v>0.67416263479525951</v>
      </c>
      <c r="G31" s="49">
        <f t="shared" si="3"/>
        <v>4.7519316760932346</v>
      </c>
      <c r="H31" s="5" t="str">
        <f t="shared" si="6"/>
        <v/>
      </c>
      <c r="I31" s="24">
        <f t="shared" si="4"/>
        <v>-9.3798291902330883E-2</v>
      </c>
      <c r="J31" s="24">
        <f t="shared" si="5"/>
        <v>-5.4046792993447786E-2</v>
      </c>
      <c r="K31" s="5" t="str">
        <f t="shared" si="11"/>
        <v/>
      </c>
      <c r="L31" s="5" t="str">
        <f t="shared" si="12"/>
        <v/>
      </c>
      <c r="M31" s="24">
        <f t="shared" si="7"/>
        <v>-1.5362644917896989E+17</v>
      </c>
      <c r="N31" s="24">
        <f t="shared" si="8"/>
        <v>4.7519316760932346</v>
      </c>
      <c r="O31" s="24">
        <f t="shared" si="9"/>
        <v>227002697507293.62</v>
      </c>
      <c r="P31" s="24">
        <f t="shared" si="10"/>
        <v>9.1834229831939842E-6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0.54192485478896124</v>
      </c>
      <c r="V31" s="24">
        <f t="shared" si="13"/>
        <v>40.750011694306068</v>
      </c>
      <c r="W31" s="63">
        <f>B31+([1]User!D$6-25)*[1]User!C$6*[1]Calc!V$6</f>
        <v>0.57620231560000001</v>
      </c>
      <c r="AH31" s="24"/>
    </row>
    <row r="32" spans="1:34">
      <c r="A32" s="5">
        <v>3.4167999999999998E-3</v>
      </c>
      <c r="B32" s="59">
        <v>0.57311999999999996</v>
      </c>
      <c r="C32" s="64">
        <v>0.37180200000000002</v>
      </c>
      <c r="D32" s="61">
        <f t="shared" si="0"/>
        <v>4.3898552063612657</v>
      </c>
      <c r="E32" s="49">
        <f t="shared" si="1"/>
        <v>0.64245019584226637</v>
      </c>
      <c r="F32" s="49">
        <f t="shared" si="2"/>
        <v>0.64245019584226637</v>
      </c>
      <c r="G32" s="49">
        <f t="shared" si="3"/>
        <v>4.4164894866259106</v>
      </c>
      <c r="H32" s="5" t="str">
        <f t="shared" si="6"/>
        <v/>
      </c>
      <c r="I32" s="24">
        <f t="shared" si="4"/>
        <v>-8.5412237165647775E-2</v>
      </c>
      <c r="J32" s="24">
        <f t="shared" si="5"/>
        <v>-4.8975062097935812E-2</v>
      </c>
      <c r="K32" s="5" t="str">
        <f t="shared" si="11"/>
        <v/>
      </c>
      <c r="L32" s="5" t="str">
        <f t="shared" si="12"/>
        <v/>
      </c>
      <c r="M32" s="24">
        <f t="shared" si="7"/>
        <v>-1.3854702592928274E+17</v>
      </c>
      <c r="N32" s="24">
        <f t="shared" si="8"/>
        <v>4.4164894866259106</v>
      </c>
      <c r="O32" s="24">
        <f t="shared" si="9"/>
        <v>205940267962362.87</v>
      </c>
      <c r="P32" s="24">
        <f t="shared" si="10"/>
        <v>8.9641234815505877E-6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0.49410773312284356</v>
      </c>
      <c r="V32" s="24">
        <f t="shared" si="13"/>
        <v>38.795314559874612</v>
      </c>
      <c r="W32" s="63">
        <f>B32+([1]User!D$6-25)*[1]User!C$6*[1]Calc!V$6</f>
        <v>0.57339631559999993</v>
      </c>
      <c r="AH32" s="24"/>
    </row>
    <row r="33" spans="1:34">
      <c r="A33" s="5">
        <v>3.5622000000000002E-3</v>
      </c>
      <c r="B33" s="59">
        <v>0.57023699999999999</v>
      </c>
      <c r="C33" s="64">
        <v>0.34574300000000002</v>
      </c>
      <c r="D33" s="61">
        <f t="shared" si="0"/>
        <v>4.0821773648688362</v>
      </c>
      <c r="E33" s="49">
        <f t="shared" si="1"/>
        <v>0.61089187027480985</v>
      </c>
      <c r="F33" s="49">
        <f t="shared" si="2"/>
        <v>0.61089187027480985</v>
      </c>
      <c r="G33" s="49">
        <f t="shared" si="3"/>
        <v>4.1071378508770886</v>
      </c>
      <c r="H33" s="5" t="str">
        <f t="shared" si="6"/>
        <v/>
      </c>
      <c r="I33" s="24">
        <f t="shared" si="4"/>
        <v>-7.7678446271927215E-2</v>
      </c>
      <c r="J33" s="24">
        <f t="shared" si="5"/>
        <v>-4.4316587933253652E-2</v>
      </c>
      <c r="K33" s="5" t="str">
        <f t="shared" si="11"/>
        <v/>
      </c>
      <c r="L33" s="5" t="str">
        <f t="shared" si="12"/>
        <v/>
      </c>
      <c r="M33" s="24">
        <f t="shared" si="7"/>
        <v>-1.2984023100422715E+17</v>
      </c>
      <c r="N33" s="24">
        <f t="shared" si="8"/>
        <v>4.1071378508770886</v>
      </c>
      <c r="O33" s="24">
        <f t="shared" si="9"/>
        <v>186162605819103.87</v>
      </c>
      <c r="P33" s="24">
        <f t="shared" si="10"/>
        <v>8.7135861132642368E-6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0.44966170700999353</v>
      </c>
      <c r="V33" s="24">
        <f t="shared" si="13"/>
        <v>37.066220757908901</v>
      </c>
      <c r="W33" s="63">
        <f>B33+([1]User!D$6-25)*[1]User!C$6*[1]Calc!V$6</f>
        <v>0.57051331559999996</v>
      </c>
      <c r="AH33" s="24"/>
    </row>
    <row r="34" spans="1:34">
      <c r="A34" s="70">
        <v>3.7076000000000001E-3</v>
      </c>
      <c r="B34" s="59">
        <v>0.56732899999999997</v>
      </c>
      <c r="C34" s="64">
        <v>0.32161699999999999</v>
      </c>
      <c r="D34" s="61">
        <f t="shared" si="0"/>
        <v>3.7973223971476515</v>
      </c>
      <c r="E34" s="49">
        <f t="shared" si="1"/>
        <v>0.57947747081857148</v>
      </c>
      <c r="F34" s="49">
        <f t="shared" si="2"/>
        <v>0.57947747081857148</v>
      </c>
      <c r="G34" s="49">
        <f t="shared" si="3"/>
        <v>3.8202354823727678</v>
      </c>
      <c r="H34" s="5" t="str">
        <f t="shared" si="6"/>
        <v/>
      </c>
      <c r="I34" s="24">
        <f t="shared" si="4"/>
        <v>-7.0505887059319206E-2</v>
      </c>
      <c r="J34" s="24">
        <f t="shared" si="5"/>
        <v>-4.0019516275962827E-2</v>
      </c>
      <c r="K34" s="5" t="str">
        <f t="shared" si="11"/>
        <v/>
      </c>
      <c r="L34" s="5" t="str">
        <f t="shared" si="12"/>
        <v/>
      </c>
      <c r="M34" s="24">
        <f t="shared" si="7"/>
        <v>-1.1918999804991862E+17</v>
      </c>
      <c r="N34" s="24">
        <f t="shared" si="8"/>
        <v>3.8202354823727678</v>
      </c>
      <c r="O34" s="24">
        <f t="shared" si="9"/>
        <v>167986563754550</v>
      </c>
      <c r="P34" s="24">
        <f t="shared" si="10"/>
        <v>8.4533367550727208E-6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0.4091584588796715</v>
      </c>
      <c r="V34" s="24">
        <f t="shared" si="13"/>
        <v>35.431760084103324</v>
      </c>
      <c r="W34" s="63">
        <f>B34+([1]User!D$6-25)*[1]User!C$6*[1]Calc!V$6</f>
        <v>0.56760531559999994</v>
      </c>
      <c r="AH34" s="24"/>
    </row>
    <row r="35" spans="1:34">
      <c r="A35" s="70">
        <v>3.8530000000000001E-3</v>
      </c>
      <c r="B35" s="59">
        <v>0.56438999999999995</v>
      </c>
      <c r="C35" s="64">
        <v>0.299431</v>
      </c>
      <c r="D35" s="61">
        <f t="shared" si="0"/>
        <v>3.5353729519904684</v>
      </c>
      <c r="E35" s="49">
        <f t="shared" si="1"/>
        <v>0.54843523494985991</v>
      </c>
      <c r="F35" s="49">
        <f t="shared" si="2"/>
        <v>0.54843523494985991</v>
      </c>
      <c r="G35" s="49">
        <f t="shared" si="3"/>
        <v>3.5563969848882278</v>
      </c>
      <c r="H35" s="5" t="str">
        <f t="shared" si="6"/>
        <v/>
      </c>
      <c r="I35" s="24">
        <f t="shared" si="4"/>
        <v>-6.390992462220571E-2</v>
      </c>
      <c r="J35" s="24">
        <f t="shared" si="5"/>
        <v>-3.6087781666694616E-2</v>
      </c>
      <c r="K35" s="5" t="str">
        <f t="shared" si="11"/>
        <v/>
      </c>
      <c r="L35" s="5" t="str">
        <f t="shared" si="12"/>
        <v/>
      </c>
      <c r="M35" s="24">
        <f t="shared" si="7"/>
        <v>-1.0936346700873536E+17</v>
      </c>
      <c r="N35" s="24">
        <f t="shared" si="8"/>
        <v>3.5563969848882278</v>
      </c>
      <c r="O35" s="24">
        <f t="shared" si="9"/>
        <v>151288507371814.62</v>
      </c>
      <c r="P35" s="24">
        <f t="shared" si="10"/>
        <v>8.1778560663332962E-6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0.37219347785353729</v>
      </c>
      <c r="V35" s="24">
        <f t="shared" si="13"/>
        <v>33.941738471045916</v>
      </c>
      <c r="W35" s="63">
        <f>B35+([1]User!D$6-25)*[1]User!C$6*[1]Calc!V$6</f>
        <v>0.56466631559999991</v>
      </c>
      <c r="AH35" s="24"/>
    </row>
    <row r="36" spans="1:34">
      <c r="A36" s="70">
        <v>3.9984E-3</v>
      </c>
      <c r="B36" s="59">
        <v>0.56143299999999996</v>
      </c>
      <c r="C36" s="64">
        <v>0.27881899999999998</v>
      </c>
      <c r="D36" s="61">
        <f t="shared" si="0"/>
        <v>3.29200767823315</v>
      </c>
      <c r="E36" s="49">
        <f t="shared" si="1"/>
        <v>0.5174608394838528</v>
      </c>
      <c r="F36" s="49">
        <f t="shared" si="2"/>
        <v>0.5174608394838528</v>
      </c>
      <c r="G36" s="49">
        <f t="shared" si="3"/>
        <v>3.3111739766537238</v>
      </c>
      <c r="H36" s="5" t="str">
        <f t="shared" si="6"/>
        <v/>
      </c>
      <c r="I36" s="24">
        <f t="shared" si="4"/>
        <v>-5.77793494163431E-2</v>
      </c>
      <c r="J36" s="24">
        <f t="shared" si="5"/>
        <v>-3.2455198816467336E-2</v>
      </c>
      <c r="K36" s="5" t="str">
        <f t="shared" si="11"/>
        <v/>
      </c>
      <c r="L36" s="5" t="str">
        <f t="shared" si="12"/>
        <v/>
      </c>
      <c r="M36" s="24">
        <f t="shared" si="7"/>
        <v>-9.969984613282264E+16</v>
      </c>
      <c r="N36" s="24">
        <f t="shared" si="8"/>
        <v>3.3111739766537238</v>
      </c>
      <c r="O36" s="24">
        <f t="shared" si="9"/>
        <v>136050723489537.25</v>
      </c>
      <c r="P36" s="24">
        <f t="shared" si="10"/>
        <v>7.898827203897119E-6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0.33862050065201804</v>
      </c>
      <c r="V36" s="24">
        <f t="shared" si="13"/>
        <v>32.512271555952942</v>
      </c>
      <c r="W36" s="63">
        <f>B36+([1]User!D$6-25)*[1]User!C$6*[1]Calc!V$6</f>
        <v>0.56170931559999993</v>
      </c>
      <c r="AH36" s="24"/>
    </row>
    <row r="37" spans="1:34">
      <c r="A37" s="70">
        <v>4.1437999999999996E-3</v>
      </c>
      <c r="B37" s="59">
        <v>0.55845299999999998</v>
      </c>
      <c r="C37" s="64">
        <v>0.25980199999999998</v>
      </c>
      <c r="D37" s="61">
        <f t="shared" si="0"/>
        <v>3.067474522253967</v>
      </c>
      <c r="E37" s="49">
        <f t="shared" si="1"/>
        <v>0.48678096426278616</v>
      </c>
      <c r="F37" s="49">
        <f t="shared" si="2"/>
        <v>0.48678096426278616</v>
      </c>
      <c r="G37" s="49">
        <f t="shared" si="3"/>
        <v>3.0849392227382442</v>
      </c>
      <c r="H37" s="5" t="str">
        <f t="shared" si="6"/>
        <v/>
      </c>
      <c r="I37" s="24">
        <f t="shared" si="4"/>
        <v>-5.2123480568456108E-2</v>
      </c>
      <c r="J37" s="24">
        <f t="shared" si="5"/>
        <v>-2.9122916624703378E-2</v>
      </c>
      <c r="K37" s="5" t="str">
        <f t="shared" si="11"/>
        <v/>
      </c>
      <c r="L37" s="5" t="str">
        <f t="shared" si="12"/>
        <v/>
      </c>
      <c r="M37" s="24">
        <f t="shared" si="7"/>
        <v>-9.0848421162490032E+16</v>
      </c>
      <c r="N37" s="24">
        <f t="shared" si="8"/>
        <v>3.0849392227382442</v>
      </c>
      <c r="O37" s="24">
        <f t="shared" si="9"/>
        <v>122150979944653.62</v>
      </c>
      <c r="P37" s="24">
        <f t="shared" si="10"/>
        <v>7.611917995491956E-6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0.30808322059278487</v>
      </c>
      <c r="V37" s="24">
        <f t="shared" si="13"/>
        <v>31.184578742208672</v>
      </c>
      <c r="W37" s="63">
        <f>B37+([1]User!D$6-25)*[1]User!C$6*[1]Calc!V$6</f>
        <v>0.55872931559999994</v>
      </c>
      <c r="AH37" s="24"/>
    </row>
    <row r="38" spans="1:34">
      <c r="A38" s="71">
        <v>4.2892E-3</v>
      </c>
      <c r="B38" s="59">
        <v>0.55541600000000002</v>
      </c>
      <c r="C38" s="64">
        <v>0.24221400000000001</v>
      </c>
      <c r="D38" s="61">
        <f t="shared" si="0"/>
        <v>2.8598135269675464</v>
      </c>
      <c r="E38" s="49">
        <f t="shared" si="1"/>
        <v>0.45633771604889162</v>
      </c>
      <c r="F38" s="49">
        <f t="shared" si="2"/>
        <v>0.45633771604889162</v>
      </c>
      <c r="G38" s="49">
        <f t="shared" si="3"/>
        <v>2.875855013020824</v>
      </c>
      <c r="H38" s="5" t="str">
        <f t="shared" si="6"/>
        <v/>
      </c>
      <c r="I38" s="24">
        <f t="shared" si="4"/>
        <v>-4.6896375325520608E-2</v>
      </c>
      <c r="J38" s="24">
        <f t="shared" si="5"/>
        <v>-2.6059955397885248E-2</v>
      </c>
      <c r="K38" s="5" t="str">
        <f t="shared" si="11"/>
        <v/>
      </c>
      <c r="L38" s="5" t="str">
        <f t="shared" si="12"/>
        <v/>
      </c>
      <c r="M38" s="24">
        <f t="shared" si="7"/>
        <v>-8.344510015229744E+16</v>
      </c>
      <c r="N38" s="24">
        <f t="shared" si="8"/>
        <v>2.875855013020824</v>
      </c>
      <c r="O38" s="24">
        <f t="shared" si="9"/>
        <v>109362975493410.12</v>
      </c>
      <c r="P38" s="24">
        <f t="shared" si="10"/>
        <v>7.3105001168919932E-6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0.28001666291665872</v>
      </c>
      <c r="V38" s="24">
        <f t="shared" si="13"/>
        <v>29.982829943546321</v>
      </c>
      <c r="W38" s="63">
        <f>B38+([1]User!D$6-25)*[1]User!C$6*[1]Calc!V$6</f>
        <v>0.55569231559999999</v>
      </c>
      <c r="X38" s="72" t="s">
        <v>67</v>
      </c>
      <c r="AH38" s="24"/>
    </row>
    <row r="39" spans="1:34">
      <c r="A39" s="70">
        <v>4.4346000000000003E-3</v>
      </c>
      <c r="B39" s="59">
        <v>0.55240500000000003</v>
      </c>
      <c r="C39" s="64">
        <v>0.22591</v>
      </c>
      <c r="D39" s="61">
        <f t="shared" si="0"/>
        <v>2.6673126816667838</v>
      </c>
      <c r="E39" s="49">
        <f t="shared" si="1"/>
        <v>0.42607392981161435</v>
      </c>
      <c r="F39" s="49">
        <f t="shared" si="2"/>
        <v>0.42607392981161435</v>
      </c>
      <c r="G39" s="49">
        <f t="shared" si="3"/>
        <v>2.6816418424047295</v>
      </c>
      <c r="H39" s="5" t="str">
        <f t="shared" si="6"/>
        <v/>
      </c>
      <c r="I39" s="24">
        <f t="shared" si="4"/>
        <v>-4.2041046060118235E-2</v>
      </c>
      <c r="J39" s="24">
        <f t="shared" si="5"/>
        <v>-2.3235300645706343E-2</v>
      </c>
      <c r="K39" s="5" t="str">
        <f t="shared" si="11"/>
        <v/>
      </c>
      <c r="L39" s="5" t="str">
        <f t="shared" si="12"/>
        <v/>
      </c>
      <c r="M39" s="24">
        <f t="shared" si="7"/>
        <v>-7.4537873168671888E+16</v>
      </c>
      <c r="N39" s="24">
        <f t="shared" si="8"/>
        <v>2.6816418424047295</v>
      </c>
      <c r="O39" s="24">
        <f t="shared" si="9"/>
        <v>97938165743378</v>
      </c>
      <c r="P39" s="24">
        <f t="shared" si="10"/>
        <v>7.0209349678193912E-6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0.25492063765343065</v>
      </c>
      <c r="V39" s="24">
        <f t="shared" si="13"/>
        <v>28.782995018113819</v>
      </c>
      <c r="W39" s="63">
        <f>B39+([1]User!D$6-25)*[1]User!C$6*[1]Calc!V$6</f>
        <v>0.5526813156</v>
      </c>
      <c r="X39" s="9" t="s">
        <v>68</v>
      </c>
      <c r="AH39" s="24"/>
    </row>
    <row r="40" spans="1:34">
      <c r="A40" s="70">
        <v>4.5799999999999999E-3</v>
      </c>
      <c r="B40" s="59">
        <v>0.54933100000000001</v>
      </c>
      <c r="C40" s="64">
        <v>0.210675</v>
      </c>
      <c r="D40" s="61">
        <f t="shared" si="0"/>
        <v>2.4874334877170097</v>
      </c>
      <c r="E40" s="49">
        <f t="shared" si="1"/>
        <v>0.39575147683337192</v>
      </c>
      <c r="F40" s="49">
        <f t="shared" si="2"/>
        <v>0.39575147683337192</v>
      </c>
      <c r="G40" s="49">
        <f t="shared" si="3"/>
        <v>2.5005695653285258</v>
      </c>
      <c r="H40" s="5" t="str">
        <f t="shared" si="6"/>
        <v/>
      </c>
      <c r="I40" s="24">
        <f t="shared" si="4"/>
        <v>-3.7514239133213147E-2</v>
      </c>
      <c r="J40" s="24">
        <f t="shared" si="5"/>
        <v>-2.0618100266781746E-2</v>
      </c>
      <c r="K40" s="5" t="str">
        <f t="shared" si="11"/>
        <v/>
      </c>
      <c r="L40" s="5" t="str">
        <f t="shared" si="12"/>
        <v/>
      </c>
      <c r="M40" s="24">
        <f t="shared" si="7"/>
        <v>-6.8331656322909336E+16</v>
      </c>
      <c r="N40" s="24">
        <f t="shared" si="8"/>
        <v>2.5005695653285258</v>
      </c>
      <c r="O40" s="24">
        <f t="shared" si="9"/>
        <v>87446732205638.875</v>
      </c>
      <c r="P40" s="24">
        <f t="shared" si="10"/>
        <v>6.7227722964801454E-6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0.23181281878673679</v>
      </c>
      <c r="V40" s="24">
        <f t="shared" si="13"/>
        <v>27.665570372603376</v>
      </c>
      <c r="W40" s="63">
        <f>B40+([1]User!D$6-25)*[1]User!C$6*[1]Calc!V$6</f>
        <v>0.54960731559999998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0.54630000000000001</v>
      </c>
      <c r="C41" s="64">
        <v>0.196661</v>
      </c>
      <c r="D41" s="61">
        <f t="shared" si="0"/>
        <v>2.3219706046180839</v>
      </c>
      <c r="E41" s="49">
        <f t="shared" si="1"/>
        <v>0.36585671741247427</v>
      </c>
      <c r="F41" s="49">
        <f t="shared" si="2"/>
        <v>0.36585671741247427</v>
      </c>
      <c r="G41" s="49">
        <f t="shared" si="3"/>
        <v>2.3336060444987758</v>
      </c>
      <c r="H41" s="5" t="str">
        <f t="shared" si="6"/>
        <v/>
      </c>
      <c r="I41" s="24">
        <f t="shared" si="4"/>
        <v>-3.33401511124694E-2</v>
      </c>
      <c r="J41" s="24">
        <f t="shared" si="5"/>
        <v>-1.8222936956600766E-2</v>
      </c>
      <c r="K41" s="5" t="str">
        <f t="shared" si="11"/>
        <v/>
      </c>
      <c r="L41" s="5" t="str">
        <f t="shared" si="12"/>
        <v/>
      </c>
      <c r="M41" s="24">
        <f t="shared" si="7"/>
        <v>-6.0525592388119336E+16</v>
      </c>
      <c r="N41" s="24">
        <f t="shared" si="8"/>
        <v>2.3336060444987758</v>
      </c>
      <c r="O41" s="24">
        <f t="shared" si="9"/>
        <v>78155898339733.375</v>
      </c>
      <c r="P41" s="24">
        <f t="shared" si="10"/>
        <v>6.4384003170755514E-6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0.21125749311839437</v>
      </c>
      <c r="V41" s="24">
        <f t="shared" si="13"/>
        <v>26.565775920050662</v>
      </c>
      <c r="W41" s="63">
        <f>B41+([1]User!D$6-25)*[1]User!C$6*[1]Calc!V$6</f>
        <v>0.54657631559999997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0.54320400000000002</v>
      </c>
      <c r="C42" s="64">
        <v>0.18365100000000001</v>
      </c>
      <c r="D42" s="61">
        <f t="shared" si="0"/>
        <v>2.168361919794549</v>
      </c>
      <c r="E42" s="49">
        <f t="shared" si="1"/>
        <v>0.33613177170931552</v>
      </c>
      <c r="F42" s="49">
        <f t="shared" si="2"/>
        <v>0.33613177170931552</v>
      </c>
      <c r="G42" s="49">
        <f t="shared" si="3"/>
        <v>2.1790030292475664</v>
      </c>
      <c r="H42" s="5" t="str">
        <f t="shared" si="6"/>
        <v/>
      </c>
      <c r="I42" s="24">
        <f t="shared" si="4"/>
        <v>-2.9475075731189161E-2</v>
      </c>
      <c r="J42" s="24">
        <f t="shared" si="5"/>
        <v>-1.6019123460720586E-2</v>
      </c>
      <c r="K42" s="5" t="str">
        <f t="shared" si="11"/>
        <v/>
      </c>
      <c r="L42" s="5" t="str">
        <f t="shared" si="12"/>
        <v/>
      </c>
      <c r="M42" s="24">
        <f t="shared" si="7"/>
        <v>-5.5353253500923336E+16</v>
      </c>
      <c r="N42" s="24">
        <f t="shared" si="8"/>
        <v>2.1790030292475664</v>
      </c>
      <c r="O42" s="24">
        <f t="shared" si="9"/>
        <v>69644643763987.875</v>
      </c>
      <c r="P42" s="24">
        <f t="shared" si="10"/>
        <v>6.1443174412713943E-6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0.19230918852893775</v>
      </c>
      <c r="V42" s="24">
        <f t="shared" si="13"/>
        <v>25.571903919012595</v>
      </c>
      <c r="W42" s="63">
        <f>B42+([1]User!D$6-25)*[1]User!C$6*[1]Calc!V$6</f>
        <v>0.54348031559999999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0.54014799999999996</v>
      </c>
      <c r="C43" s="64">
        <v>0.17155000000000001</v>
      </c>
      <c r="D43" s="61">
        <f t="shared" si="0"/>
        <v>2.0254857710589915</v>
      </c>
      <c r="E43" s="49">
        <f t="shared" si="1"/>
        <v>0.30652919663228601</v>
      </c>
      <c r="F43" s="49">
        <f t="shared" si="2"/>
        <v>0.30652919663228601</v>
      </c>
      <c r="G43" s="49">
        <f t="shared" si="3"/>
        <v>2.0348946805313886</v>
      </c>
      <c r="H43" s="5" t="str">
        <f t="shared" si="6"/>
        <v/>
      </c>
      <c r="I43" s="24">
        <f t="shared" si="4"/>
        <v>-2.5872367013284714E-2</v>
      </c>
      <c r="J43" s="24">
        <f t="shared" si="5"/>
        <v>-1.3982056236106405E-2</v>
      </c>
      <c r="K43" s="5" t="str">
        <f t="shared" si="11"/>
        <v/>
      </c>
      <c r="L43" s="5" t="str">
        <f t="shared" si="12"/>
        <v/>
      </c>
      <c r="M43" s="24">
        <f t="shared" si="7"/>
        <v>-4.8943557388665208E+16</v>
      </c>
      <c r="N43" s="24">
        <f t="shared" si="8"/>
        <v>2.0348946805313886</v>
      </c>
      <c r="O43" s="24">
        <f t="shared" si="9"/>
        <v>62120884959283.125</v>
      </c>
      <c r="P43" s="24">
        <f t="shared" si="10"/>
        <v>5.8686668351081656E-6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0.17542566853784697</v>
      </c>
      <c r="V43" s="24">
        <f t="shared" si="13"/>
        <v>24.55760212779656</v>
      </c>
      <c r="W43" s="63">
        <f>B43+([1]User!D$6-25)*[1]User!C$6*[1]Calc!V$6</f>
        <v>0.54042431559999993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0.53707400000000005</v>
      </c>
      <c r="C44" s="64">
        <v>0.16031300000000001</v>
      </c>
      <c r="D44" s="61">
        <f t="shared" si="0"/>
        <v>1.8928108447436904</v>
      </c>
      <c r="E44" s="49">
        <f t="shared" si="1"/>
        <v>0.27710721555459167</v>
      </c>
      <c r="F44" s="49">
        <f t="shared" si="2"/>
        <v>0.27710721555459167</v>
      </c>
      <c r="G44" s="49">
        <f t="shared" si="3"/>
        <v>1.9012759217497706</v>
      </c>
      <c r="H44" s="5" t="str">
        <f t="shared" si="6"/>
        <v/>
      </c>
      <c r="I44" s="24">
        <f t="shared" si="4"/>
        <v>-2.2531898043744267E-2</v>
      </c>
      <c r="J44" s="24">
        <f t="shared" si="5"/>
        <v>-1.2107522524873005E-2</v>
      </c>
      <c r="K44" s="5" t="str">
        <f t="shared" si="11"/>
        <v/>
      </c>
      <c r="L44" s="5" t="str">
        <f t="shared" si="12"/>
        <v/>
      </c>
      <c r="M44" s="24">
        <f t="shared" si="7"/>
        <v>-4.4033900364545072E+16</v>
      </c>
      <c r="N44" s="24">
        <f t="shared" si="8"/>
        <v>1.9012759217497706</v>
      </c>
      <c r="O44" s="24">
        <f t="shared" si="9"/>
        <v>55346658690906.125</v>
      </c>
      <c r="P44" s="24">
        <f t="shared" si="10"/>
        <v>5.5961586348539019E-6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0.16007835216184715</v>
      </c>
      <c r="V44" s="24">
        <f t="shared" si="13"/>
        <v>23.597430090628126</v>
      </c>
      <c r="W44" s="63">
        <f>B44+([1]User!D$6-25)*[1]User!C$6*[1]Calc!V$6</f>
        <v>0.53735031560000002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0.53392300000000004</v>
      </c>
      <c r="C45" s="64">
        <v>0.149779</v>
      </c>
      <c r="D45" s="61">
        <f t="shared" si="0"/>
        <v>1.7684362186152414</v>
      </c>
      <c r="E45" s="49">
        <f t="shared" si="1"/>
        <v>0.24758940093167922</v>
      </c>
      <c r="F45" s="49">
        <f t="shared" si="2"/>
        <v>0.24758940093167922</v>
      </c>
      <c r="G45" s="49">
        <f t="shared" si="3"/>
        <v>1.7761691293804511</v>
      </c>
      <c r="H45" s="5" t="str">
        <f t="shared" si="6"/>
        <v/>
      </c>
      <c r="I45" s="24">
        <f t="shared" si="4"/>
        <v>-1.9404228234511281E-2</v>
      </c>
      <c r="J45" s="24">
        <f t="shared" si="5"/>
        <v>-1.0365725442622122E-2</v>
      </c>
      <c r="K45" s="5" t="str">
        <f t="shared" si="11"/>
        <v/>
      </c>
      <c r="L45" s="5" t="str">
        <f t="shared" si="12"/>
        <v/>
      </c>
      <c r="M45" s="24">
        <f t="shared" si="7"/>
        <v>-4.0225295283030752E+16</v>
      </c>
      <c r="N45" s="24">
        <f t="shared" si="8"/>
        <v>1.7761691293804511</v>
      </c>
      <c r="O45" s="24">
        <f t="shared" si="9"/>
        <v>49146936498983.25</v>
      </c>
      <c r="P45" s="24">
        <f t="shared" si="10"/>
        <v>5.3193172408418761E-6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0.14587310622076388</v>
      </c>
      <c r="V45" s="24">
        <f t="shared" si="13"/>
        <v>22.701728006473477</v>
      </c>
      <c r="W45" s="63">
        <f>B45+([1]User!D$6-25)*[1]User!C$6*[1]Calc!V$6</f>
        <v>0.5341993156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0.53090099999999996</v>
      </c>
      <c r="C46" s="64">
        <v>0.14007500000000001</v>
      </c>
      <c r="D46" s="61">
        <f t="shared" si="0"/>
        <v>1.6538613779136591</v>
      </c>
      <c r="E46" s="49">
        <f t="shared" si="1"/>
        <v>0.21849910537969977</v>
      </c>
      <c r="F46" s="49">
        <f t="shared" si="2"/>
        <v>0.21849910537969977</v>
      </c>
      <c r="G46" s="49">
        <f t="shared" si="3"/>
        <v>1.6604971655031675</v>
      </c>
      <c r="H46" s="5" t="str">
        <f t="shared" si="6"/>
        <v/>
      </c>
      <c r="I46" s="24">
        <f t="shared" si="4"/>
        <v>-1.6512429137579186E-2</v>
      </c>
      <c r="J46" s="24">
        <f t="shared" si="5"/>
        <v>-8.7710277833345333E-3</v>
      </c>
      <c r="K46" s="5" t="str">
        <f t="shared" si="11"/>
        <v/>
      </c>
      <c r="L46" s="5" t="str">
        <f t="shared" si="12"/>
        <v/>
      </c>
      <c r="M46" s="24">
        <f t="shared" si="7"/>
        <v>-3.4518245887996288E+16</v>
      </c>
      <c r="N46" s="24">
        <f t="shared" si="8"/>
        <v>1.6604971655031675</v>
      </c>
      <c r="O46" s="24">
        <f t="shared" si="9"/>
        <v>43837692127359.625</v>
      </c>
      <c r="P46" s="24">
        <f t="shared" si="10"/>
        <v>5.0752016381852346E-6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0.13355217527226165</v>
      </c>
      <c r="V46" s="24">
        <f t="shared" si="13"/>
        <v>21.751891352499193</v>
      </c>
      <c r="W46" s="63">
        <f>B46+([1]User!D$6-25)*[1]User!C$6*[1]Calc!V$6</f>
        <v>0.53117731559999992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0.52773499999999995</v>
      </c>
      <c r="C47" s="64">
        <v>0.13105700000000001</v>
      </c>
      <c r="D47" s="61">
        <f t="shared" si="0"/>
        <v>1.547386118902234</v>
      </c>
      <c r="E47" s="49">
        <f t="shared" si="1"/>
        <v>0.18959869662446194</v>
      </c>
      <c r="F47" s="49">
        <f t="shared" si="2"/>
        <v>0.18959869662446194</v>
      </c>
      <c r="G47" s="49">
        <f t="shared" si="3"/>
        <v>1.5535693078741568</v>
      </c>
      <c r="H47" s="5" t="str">
        <f t="shared" si="6"/>
        <v/>
      </c>
      <c r="I47" s="24">
        <f t="shared" si="4"/>
        <v>-1.3839232696853922E-2</v>
      </c>
      <c r="J47" s="24">
        <f t="shared" si="5"/>
        <v>-7.3072714631603744E-3</v>
      </c>
      <c r="K47" s="5" t="str">
        <f t="shared" si="11"/>
        <v/>
      </c>
      <c r="L47" s="5" t="str">
        <f t="shared" si="12"/>
        <v/>
      </c>
      <c r="M47" s="24">
        <f t="shared" si="7"/>
        <v>-3.216390434832876E+16</v>
      </c>
      <c r="N47" s="24">
        <f t="shared" si="8"/>
        <v>1.5535693078741568</v>
      </c>
      <c r="O47" s="24">
        <f t="shared" si="9"/>
        <v>38875456863275.875</v>
      </c>
      <c r="P47" s="24">
        <f t="shared" si="10"/>
        <v>4.8104824094539325E-6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0.12187124568453961</v>
      </c>
      <c r="V47" s="24">
        <f t="shared" si="13"/>
        <v>20.955731854824585</v>
      </c>
      <c r="W47" s="63">
        <f>B47+([1]User!D$6-25)*[1]User!C$6*[1]Calc!V$6</f>
        <v>0.52801131559999992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0.52463199999999999</v>
      </c>
      <c r="C48" s="64">
        <v>0.122668</v>
      </c>
      <c r="D48" s="61">
        <f t="shared" si="0"/>
        <v>1.4483374442685186</v>
      </c>
      <c r="E48" s="49">
        <f t="shared" si="1"/>
        <v>0.16086975876048842</v>
      </c>
      <c r="F48" s="49">
        <f t="shared" si="2"/>
        <v>0.16086975876048842</v>
      </c>
      <c r="G48" s="49">
        <f t="shared" si="3"/>
        <v>1.4537366610758482</v>
      </c>
      <c r="H48" s="5" t="str">
        <f t="shared" si="6"/>
        <v/>
      </c>
      <c r="I48" s="24">
        <f t="shared" si="4"/>
        <v>-1.1343416526896202E-2</v>
      </c>
      <c r="J48" s="24">
        <f t="shared" si="5"/>
        <v>-5.9542536622822868E-3</v>
      </c>
      <c r="K48" s="5" t="str">
        <f t="shared" si="11"/>
        <v/>
      </c>
      <c r="L48" s="5" t="str">
        <f t="shared" si="12"/>
        <v/>
      </c>
      <c r="M48" s="24">
        <f t="shared" si="7"/>
        <v>-2.8085813604503072E+16</v>
      </c>
      <c r="N48" s="24">
        <f t="shared" si="8"/>
        <v>1.4537366610758482</v>
      </c>
      <c r="O48" s="24">
        <f t="shared" si="9"/>
        <v>34546200196466.625</v>
      </c>
      <c r="P48" s="24">
        <f t="shared" si="10"/>
        <v>4.5683387532195156E-6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0.1115168222699764</v>
      </c>
      <c r="V48" s="24">
        <f t="shared" si="13"/>
        <v>20.128347910553465</v>
      </c>
      <c r="W48" s="63">
        <f>B48+([1]User!D$6-25)*[1]User!C$6*[1]Calc!V$6</f>
        <v>0.52490831559999995</v>
      </c>
      <c r="AH48" s="24"/>
    </row>
    <row r="49" spans="1:34">
      <c r="A49" s="64">
        <v>5.8885999999999999E-3</v>
      </c>
      <c r="B49" s="59">
        <v>0.52154800000000001</v>
      </c>
      <c r="C49" s="64">
        <v>0.11485099999999999</v>
      </c>
      <c r="D49" s="61">
        <f t="shared" si="0"/>
        <v>1.3560423567000652</v>
      </c>
      <c r="E49" s="49">
        <f t="shared" si="1"/>
        <v>0.13227325516070074</v>
      </c>
      <c r="F49" s="49">
        <f t="shared" si="2"/>
        <v>0.13227325516070074</v>
      </c>
      <c r="G49" s="49">
        <f t="shared" si="3"/>
        <v>1.3608240211551841</v>
      </c>
      <c r="H49" s="5" t="str">
        <f t="shared" si="6"/>
        <v/>
      </c>
      <c r="I49" s="24">
        <f t="shared" si="4"/>
        <v>-9.0206005288796035E-3</v>
      </c>
      <c r="J49" s="24">
        <f t="shared" si="5"/>
        <v>-4.7071686972835966E-3</v>
      </c>
      <c r="K49" s="5" t="str">
        <f t="shared" si="11"/>
        <v/>
      </c>
      <c r="L49" s="5" t="str">
        <f t="shared" si="12"/>
        <v/>
      </c>
      <c r="M49" s="24">
        <f t="shared" si="7"/>
        <v>-2.4873410607151584E+16</v>
      </c>
      <c r="N49" s="24">
        <f t="shared" si="8"/>
        <v>1.3608240211551841</v>
      </c>
      <c r="O49" s="24">
        <f t="shared" si="9"/>
        <v>30712443197409.875</v>
      </c>
      <c r="P49" s="24">
        <f t="shared" si="10"/>
        <v>4.3386653883858666E-6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0.10218924600388724</v>
      </c>
      <c r="V49" s="24">
        <f t="shared" si="13"/>
        <v>19.315033578199078</v>
      </c>
      <c r="W49" s="63">
        <f>B49+([1]User!D$6-25)*[1]User!C$6*[1]Calc!V$6</f>
        <v>0.52182431559999998</v>
      </c>
      <c r="AH49" s="24"/>
    </row>
    <row r="50" spans="1:34">
      <c r="A50" s="64">
        <v>6.0340000000000003E-3</v>
      </c>
      <c r="B50" s="59">
        <v>0.51846499999999995</v>
      </c>
      <c r="C50" s="64">
        <v>0.107543</v>
      </c>
      <c r="D50" s="61">
        <f t="shared" si="0"/>
        <v>1.2697570170620642</v>
      </c>
      <c r="E50" s="49">
        <f t="shared" si="1"/>
        <v>0.10372062155018286</v>
      </c>
      <c r="F50" s="49">
        <f t="shared" si="2"/>
        <v>0.10372062155018286</v>
      </c>
      <c r="G50" s="49">
        <f t="shared" si="3"/>
        <v>1.2740145230560873</v>
      </c>
      <c r="H50" s="5" t="str">
        <f t="shared" si="6"/>
        <v/>
      </c>
      <c r="I50" s="24">
        <f t="shared" si="4"/>
        <v>-6.8503630764021814E-3</v>
      </c>
      <c r="J50" s="24">
        <f t="shared" si="5"/>
        <v>-3.5535663545905303E-3</v>
      </c>
      <c r="K50" s="5" t="str">
        <f t="shared" si="11"/>
        <v/>
      </c>
      <c r="L50" s="5" t="str">
        <f t="shared" si="12"/>
        <v/>
      </c>
      <c r="M50" s="24">
        <f t="shared" si="7"/>
        <v>-2.2146826851971692E+16</v>
      </c>
      <c r="N50" s="24">
        <f t="shared" si="8"/>
        <v>1.2740145230560873</v>
      </c>
      <c r="O50" s="24">
        <f t="shared" si="9"/>
        <v>27298154938627.25</v>
      </c>
      <c r="P50" s="24">
        <f t="shared" si="10"/>
        <v>4.1191032052078676E-6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9.3727947624791627E-2</v>
      </c>
      <c r="V50" s="24">
        <f t="shared" si="13"/>
        <v>18.518552464297457</v>
      </c>
      <c r="W50" s="63">
        <f>B50+([1]User!D$6-25)*[1]User!C$6*[1]Calc!V$6</f>
        <v>0.51874131559999992</v>
      </c>
      <c r="AH50" s="24"/>
    </row>
    <row r="51" spans="1:34">
      <c r="A51" s="64">
        <v>6.1793999999999998E-3</v>
      </c>
      <c r="B51" s="59">
        <v>0.51536000000000004</v>
      </c>
      <c r="C51" s="64">
        <v>0.100732</v>
      </c>
      <c r="D51" s="61">
        <f t="shared" si="0"/>
        <v>1.1893397417097891</v>
      </c>
      <c r="E51" s="49">
        <f t="shared" si="1"/>
        <v>7.5305931047512722E-2</v>
      </c>
      <c r="F51" s="49">
        <f t="shared" si="2"/>
        <v>7.5305931047512722E-2</v>
      </c>
      <c r="G51" s="49">
        <f t="shared" si="3"/>
        <v>1.1931539608975075</v>
      </c>
      <c r="H51" s="5" t="str">
        <f t="shared" si="6"/>
        <v/>
      </c>
      <c r="I51" s="24">
        <f t="shared" si="4"/>
        <v>-4.8288490224376868E-3</v>
      </c>
      <c r="J51" s="24">
        <f t="shared" si="5"/>
        <v>-2.4899299185184307E-3</v>
      </c>
      <c r="K51" s="5" t="str">
        <f t="shared" si="11"/>
        <v/>
      </c>
      <c r="L51" s="5" t="str">
        <f t="shared" si="12"/>
        <v/>
      </c>
      <c r="M51" s="24">
        <f t="shared" si="7"/>
        <v>-1.9840923781306248E+16</v>
      </c>
      <c r="N51" s="24">
        <f t="shared" si="8"/>
        <v>1.1931539608975075</v>
      </c>
      <c r="O51" s="24">
        <f t="shared" si="9"/>
        <v>24237376908385.875</v>
      </c>
      <c r="P51" s="24">
        <f t="shared" si="10"/>
        <v>3.9051065407881122E-6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8.5991197239928485E-2</v>
      </c>
      <c r="V51" s="24">
        <f t="shared" si="13"/>
        <v>17.761112091936365</v>
      </c>
      <c r="W51" s="63">
        <f>B51+([1]User!D$6-25)*[1]User!C$6*[1]Calc!V$6</f>
        <v>0.51563631560000001</v>
      </c>
      <c r="AH51" s="24"/>
    </row>
    <row r="52" spans="1:34">
      <c r="A52" s="64">
        <v>6.3248000000000002E-3</v>
      </c>
      <c r="B52" s="59">
        <v>0.51230299999999995</v>
      </c>
      <c r="C52" s="64">
        <v>9.4310000000000005E-2</v>
      </c>
      <c r="D52" s="61">
        <f t="shared" si="0"/>
        <v>1.1135153778407081</v>
      </c>
      <c r="E52" s="49">
        <f t="shared" si="1"/>
        <v>4.6696219093673698E-2</v>
      </c>
      <c r="F52" s="49">
        <f t="shared" si="2"/>
        <v>4.6696219093673698E-2</v>
      </c>
      <c r="G52" s="49">
        <f t="shared" si="3"/>
        <v>1.1168605211701916</v>
      </c>
      <c r="H52" s="5" t="str">
        <f t="shared" si="6"/>
        <v/>
      </c>
      <c r="I52" s="24">
        <f t="shared" si="4"/>
        <v>-2.9215130292547901E-3</v>
      </c>
      <c r="J52" s="24">
        <f t="shared" si="5"/>
        <v>-1.4975071490519029E-3</v>
      </c>
      <c r="K52" s="5" t="str">
        <f t="shared" si="11"/>
        <v/>
      </c>
      <c r="L52" s="5" t="str">
        <f t="shared" si="12"/>
        <v/>
      </c>
      <c r="M52" s="24">
        <f t="shared" si="7"/>
        <v>-1.7400870419701872E+16</v>
      </c>
      <c r="N52" s="24">
        <f t="shared" si="8"/>
        <v>1.1168605211701916</v>
      </c>
      <c r="O52" s="24">
        <f t="shared" si="9"/>
        <v>21554958537165.25</v>
      </c>
      <c r="P52" s="24">
        <f t="shared" si="10"/>
        <v>3.7101546259716079E-6</v>
      </c>
      <c r="Q52" s="5">
        <f t="shared" si="15"/>
        <v>0.51257931559999992</v>
      </c>
      <c r="R52" s="5" t="str">
        <f t="shared" si="16"/>
        <v/>
      </c>
      <c r="S52" s="5">
        <f t="shared" si="17"/>
        <v>4.7998939750873208E-2</v>
      </c>
      <c r="T52" s="5" t="str">
        <f t="shared" si="17"/>
        <v/>
      </c>
      <c r="U52" s="24">
        <f t="shared" si="14"/>
        <v>7.9067105585201858E-2</v>
      </c>
      <c r="V52" s="24">
        <f t="shared" si="13"/>
        <v>16.971772032562576</v>
      </c>
      <c r="W52" s="63">
        <f>B52+([1]User!D$6-25)*[1]User!C$6*[1]Calc!V$6</f>
        <v>0.51257931559999992</v>
      </c>
      <c r="AH52" s="24"/>
    </row>
    <row r="53" spans="1:34">
      <c r="A53" s="64">
        <v>6.4701999999999997E-3</v>
      </c>
      <c r="B53" s="59">
        <v>0.50924400000000003</v>
      </c>
      <c r="C53" s="64">
        <v>8.8318300000000002E-2</v>
      </c>
      <c r="D53" s="61">
        <f t="shared" si="0"/>
        <v>1.0427715533320858</v>
      </c>
      <c r="E53" s="49">
        <f t="shared" si="1"/>
        <v>1.8189175162753694E-2</v>
      </c>
      <c r="F53" s="49">
        <f t="shared" si="2"/>
        <v>1.8189175162753694E-2</v>
      </c>
      <c r="G53" s="49">
        <f t="shared" si="3"/>
        <v>1.0457520366652917</v>
      </c>
      <c r="H53" s="5">
        <f t="shared" si="6"/>
        <v>-1.1438009166322913E-3</v>
      </c>
      <c r="I53" s="24">
        <f t="shared" si="4"/>
        <v>-1.1438009166322913E-3</v>
      </c>
      <c r="J53" s="24">
        <f t="shared" si="5"/>
        <v>-5.8278980402605429E-4</v>
      </c>
      <c r="K53" s="5">
        <f t="shared" si="11"/>
        <v>0.5095203156</v>
      </c>
      <c r="L53" s="5" t="str">
        <f t="shared" si="12"/>
        <v/>
      </c>
      <c r="M53" s="24">
        <f t="shared" si="7"/>
        <v>-1.5503970730367256E+16</v>
      </c>
      <c r="N53" s="24">
        <f t="shared" si="8"/>
        <v>1.0457520366652917</v>
      </c>
      <c r="O53" s="24">
        <f t="shared" si="9"/>
        <v>19164437341328.125</v>
      </c>
      <c r="P53" s="24">
        <f t="shared" si="10"/>
        <v>3.5229875776719065E-6</v>
      </c>
      <c r="Q53" s="5">
        <f t="shared" si="15"/>
        <v>0.5095203156</v>
      </c>
      <c r="R53" s="5" t="str">
        <f t="shared" si="16"/>
        <v/>
      </c>
      <c r="S53" s="5">
        <f t="shared" si="17"/>
        <v>1.9428719068241704E-2</v>
      </c>
      <c r="T53" s="5" t="str">
        <f t="shared" si="17"/>
        <v/>
      </c>
      <c r="U53" s="24">
        <f t="shared" si="14"/>
        <v>7.2758975562041361E-2</v>
      </c>
      <c r="V53" s="24">
        <f t="shared" si="13"/>
        <v>16.211907577507048</v>
      </c>
      <c r="W53" s="63">
        <f>B53+([1]User!D$6-25)*[1]User!C$6*[1]Calc!V$6</f>
        <v>0.5095203156</v>
      </c>
      <c r="AH53" s="24"/>
    </row>
    <row r="54" spans="1:34">
      <c r="A54" s="64">
        <v>6.6156000000000001E-3</v>
      </c>
      <c r="B54" s="59">
        <v>0.50623700000000005</v>
      </c>
      <c r="C54" s="64">
        <v>8.2754499999999995E-2</v>
      </c>
      <c r="D54" s="61">
        <f t="shared" si="0"/>
        <v>0.97707993145497696</v>
      </c>
      <c r="E54" s="49">
        <f t="shared" si="1"/>
        <v>-1.0069906731705887E-2</v>
      </c>
      <c r="F54" s="49">
        <f t="shared" si="2"/>
        <v>-1.0069906731705887E-2</v>
      </c>
      <c r="G54" s="49">
        <f t="shared" si="3"/>
        <v>0.97969299606792581</v>
      </c>
      <c r="H54" s="5">
        <f t="shared" si="6"/>
        <v>5.0767509830185534E-4</v>
      </c>
      <c r="I54" s="24">
        <f t="shared" si="4"/>
        <v>5.0767509830185534E-4</v>
      </c>
      <c r="J54" s="24">
        <f t="shared" si="5"/>
        <v>2.5714419728842871E-4</v>
      </c>
      <c r="K54" s="5">
        <f t="shared" si="11"/>
        <v>0.50651331560000001</v>
      </c>
      <c r="L54" s="5" t="str">
        <f t="shared" si="12"/>
        <v/>
      </c>
      <c r="M54" s="24">
        <f t="shared" si="7"/>
        <v>-1.359272062499402E+16</v>
      </c>
      <c r="N54" s="24">
        <f t="shared" si="8"/>
        <v>0.97969299606792581</v>
      </c>
      <c r="O54" s="24">
        <f t="shared" si="9"/>
        <v>17070388872213.75</v>
      </c>
      <c r="P54" s="24">
        <f t="shared" si="10"/>
        <v>3.3496325583273272E-6</v>
      </c>
      <c r="Q54" s="5">
        <f t="shared" si="15"/>
        <v>0.50651331560000001</v>
      </c>
      <c r="R54" s="5" t="str">
        <f t="shared" si="16"/>
        <v/>
      </c>
      <c r="S54" s="5">
        <f t="shared" si="17"/>
        <v>-8.9099967586295566E-3</v>
      </c>
      <c r="T54" s="5" t="str">
        <f t="shared" si="17"/>
        <v/>
      </c>
      <c r="U54" s="24">
        <f t="shared" si="14"/>
        <v>6.7104378284194272E-2</v>
      </c>
      <c r="V54" s="24">
        <f t="shared" si="13"/>
        <v>15.463238241479077</v>
      </c>
      <c r="W54" s="63">
        <f>B54+([1]User!D$6-25)*[1]User!C$6*[1]Calc!V$6</f>
        <v>0.50651331560000001</v>
      </c>
      <c r="AH54" s="24"/>
    </row>
    <row r="55" spans="1:34">
      <c r="A55" s="64">
        <v>6.7609999999999996E-3</v>
      </c>
      <c r="B55" s="59">
        <v>0.503243</v>
      </c>
      <c r="C55" s="64">
        <v>7.7558000000000002E-2</v>
      </c>
      <c r="D55" s="61">
        <f t="shared" si="0"/>
        <v>0.91572500980351645</v>
      </c>
      <c r="E55" s="49">
        <f t="shared" si="1"/>
        <v>-3.8234924427025564E-2</v>
      </c>
      <c r="F55" s="49">
        <f t="shared" si="2"/>
        <v>-3.8234924427025564E-2</v>
      </c>
      <c r="G55" s="49">
        <f t="shared" si="3"/>
        <v>0.91804599846247781</v>
      </c>
      <c r="H55" s="5">
        <f t="shared" si="6"/>
        <v>2.0488500384380562E-3</v>
      </c>
      <c r="I55" s="24">
        <f t="shared" si="4"/>
        <v>2.0488500384380562E-3</v>
      </c>
      <c r="J55" s="24">
        <f t="shared" si="5"/>
        <v>1.0316355691213637E-3</v>
      </c>
      <c r="K55" s="5">
        <f t="shared" si="11"/>
        <v>0.50351931559999996</v>
      </c>
      <c r="L55" s="5" t="str">
        <f t="shared" si="12"/>
        <v/>
      </c>
      <c r="M55" s="24">
        <f t="shared" si="7"/>
        <v>-1.2073390860181688E+16</v>
      </c>
      <c r="N55" s="24">
        <f t="shared" si="8"/>
        <v>0.91804599846247781</v>
      </c>
      <c r="O55" s="24">
        <f t="shared" si="9"/>
        <v>15210615447087.375</v>
      </c>
      <c r="P55" s="24">
        <f t="shared" si="10"/>
        <v>3.1851222252972868E-6</v>
      </c>
      <c r="Q55" s="5">
        <f t="shared" si="15"/>
        <v>0.50351931559999996</v>
      </c>
      <c r="R55" s="5" t="str">
        <f t="shared" si="16"/>
        <v/>
      </c>
      <c r="S55" s="5">
        <f t="shared" si="17"/>
        <v>-3.7135558038459561E-2</v>
      </c>
      <c r="T55" s="5" t="str">
        <f t="shared" si="17"/>
        <v/>
      </c>
      <c r="U55" s="24">
        <f t="shared" si="14"/>
        <v>6.1960832520547612E-2</v>
      </c>
      <c r="V55" s="24">
        <f t="shared" si="13"/>
        <v>14.737299435857643</v>
      </c>
      <c r="W55" s="63">
        <f>B55+([1]User!D$6-25)*[1]User!C$6*[1]Calc!V$6</f>
        <v>0.50351931559999996</v>
      </c>
      <c r="X55" s="74" t="s">
        <v>77</v>
      </c>
      <c r="Y55" s="66"/>
      <c r="AH55" s="24"/>
    </row>
    <row r="56" spans="1:34">
      <c r="A56" s="64">
        <v>6.9064E-3</v>
      </c>
      <c r="B56" s="59">
        <v>0.50013700000000005</v>
      </c>
      <c r="C56" s="64">
        <v>7.2699399999999997E-2</v>
      </c>
      <c r="D56" s="61">
        <f t="shared" si="0"/>
        <v>0.85835966344812609</v>
      </c>
      <c r="E56" s="49">
        <f t="shared" si="1"/>
        <v>-6.6330699189237452E-2</v>
      </c>
      <c r="F56" s="49">
        <f t="shared" si="2"/>
        <v>-6.6330699189237452E-2</v>
      </c>
      <c r="G56" s="49">
        <f t="shared" si="3"/>
        <v>0.86049791380244423</v>
      </c>
      <c r="H56" s="5">
        <f t="shared" si="6"/>
        <v>3.487552154938893E-3</v>
      </c>
      <c r="I56" s="24">
        <f t="shared" si="4"/>
        <v>3.487552154938893E-3</v>
      </c>
      <c r="J56" s="24">
        <f t="shared" si="5"/>
        <v>1.7452175371808964E-3</v>
      </c>
      <c r="K56" s="5">
        <f t="shared" si="11"/>
        <v>0.50041331560000002</v>
      </c>
      <c r="L56" s="5" t="str">
        <f t="shared" si="12"/>
        <v/>
      </c>
      <c r="M56" s="24">
        <f t="shared" si="7"/>
        <v>-1.1122817074064352E+16</v>
      </c>
      <c r="N56" s="24">
        <f t="shared" si="8"/>
        <v>0.86049791380244423</v>
      </c>
      <c r="O56" s="24">
        <f t="shared" si="9"/>
        <v>13493305643165.125</v>
      </c>
      <c r="P56" s="24">
        <f t="shared" si="10"/>
        <v>3.014479216317532E-6</v>
      </c>
      <c r="Q56" s="5">
        <f t="shared" si="15"/>
        <v>0.50041331560000002</v>
      </c>
      <c r="R56" s="5" t="str">
        <f t="shared" si="16"/>
        <v/>
      </c>
      <c r="S56" s="5">
        <f t="shared" si="17"/>
        <v>-6.5250178241923459E-2</v>
      </c>
      <c r="T56" s="5" t="str">
        <f t="shared" si="17"/>
        <v/>
      </c>
      <c r="U56" s="24">
        <f t="shared" si="14"/>
        <v>5.7089002514097188E-2</v>
      </c>
      <c r="V56" s="24">
        <f t="shared" si="13"/>
        <v>14.087114443893586</v>
      </c>
      <c r="W56" s="63">
        <f>B56+([1]User!D$6-25)*[1]User!C$6*[1]Calc!V$6</f>
        <v>0.50041331560000002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0.497199</v>
      </c>
      <c r="C57" s="64">
        <v>6.8135600000000004E-2</v>
      </c>
      <c r="D57" s="61">
        <f t="shared" si="0"/>
        <v>0.80447501196483251</v>
      </c>
      <c r="E57" s="49">
        <f t="shared" si="1"/>
        <v>-9.4487441104201195E-2</v>
      </c>
      <c r="F57" s="49">
        <f t="shared" si="2"/>
        <v>-9.4487441104201195E-2</v>
      </c>
      <c r="G57" s="49">
        <f t="shared" si="3"/>
        <v>0.80628234647972341</v>
      </c>
      <c r="H57" s="5" t="str">
        <f t="shared" si="6"/>
        <v/>
      </c>
      <c r="I57" s="24">
        <f t="shared" si="4"/>
        <v>4.842941338006914E-3</v>
      </c>
      <c r="J57" s="24">
        <f t="shared" si="5"/>
        <v>2.4092437705572761E-3</v>
      </c>
      <c r="K57" s="5" t="str">
        <f t="shared" si="11"/>
        <v/>
      </c>
      <c r="L57" s="5" t="str">
        <f t="shared" si="12"/>
        <v/>
      </c>
      <c r="M57" s="24">
        <f t="shared" si="7"/>
        <v>-9401448787406100</v>
      </c>
      <c r="N57" s="24">
        <f t="shared" si="8"/>
        <v>0.80628234647972341</v>
      </c>
      <c r="O57" s="24">
        <f t="shared" si="9"/>
        <v>12046354061972.875</v>
      </c>
      <c r="P57" s="24">
        <f t="shared" si="10"/>
        <v>2.8721838137527707E-6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5.2874691252960383E-2</v>
      </c>
      <c r="V57" s="24">
        <f t="shared" si="13"/>
        <v>13.375604585021714</v>
      </c>
      <c r="W57" s="63">
        <f>B57+([1]User!D$6-25)*[1]User!C$6*[1]Calc!V$6</f>
        <v>0.49747531560000002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0.49413800000000002</v>
      </c>
      <c r="C58" s="64">
        <v>6.3869300000000004E-2</v>
      </c>
      <c r="D58" s="61">
        <f t="shared" si="0"/>
        <v>0.75410293417369889</v>
      </c>
      <c r="E58" s="49">
        <f t="shared" si="1"/>
        <v>-0.1225693693921711</v>
      </c>
      <c r="F58" s="49">
        <f t="shared" si="2"/>
        <v>-0.1225693693921711</v>
      </c>
      <c r="G58" s="49">
        <f t="shared" si="3"/>
        <v>0.75577728150313506</v>
      </c>
      <c r="H58" s="5" t="str">
        <f t="shared" si="6"/>
        <v/>
      </c>
      <c r="I58" s="24">
        <f t="shared" si="4"/>
        <v>6.1055679624216243E-3</v>
      </c>
      <c r="J58" s="24">
        <f t="shared" si="5"/>
        <v>3.0186802054899741E-3</v>
      </c>
      <c r="K58" s="5" t="str">
        <f t="shared" si="11"/>
        <v/>
      </c>
      <c r="L58" s="5" t="str">
        <f t="shared" si="12"/>
        <v/>
      </c>
      <c r="M58" s="24">
        <f t="shared" si="7"/>
        <v>-8709671917583009</v>
      </c>
      <c r="N58" s="24">
        <f t="shared" si="8"/>
        <v>0.75577728150313506</v>
      </c>
      <c r="O58" s="24">
        <f t="shared" si="9"/>
        <v>10702511646157.125</v>
      </c>
      <c r="P58" s="24">
        <f t="shared" si="10"/>
        <v>2.7222978107588315E-6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4.8853003627310494E-2</v>
      </c>
      <c r="V58" s="24">
        <f t="shared" si="13"/>
        <v>12.745466381364212</v>
      </c>
      <c r="W58" s="63">
        <f>B58+([1]User!D$6-25)*[1]User!C$6*[1]Calc!V$6</f>
        <v>0.49441431560000004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0.49112899999999998</v>
      </c>
      <c r="C59" s="64">
        <v>5.9879099999999998E-2</v>
      </c>
      <c r="D59" s="61">
        <f t="shared" si="0"/>
        <v>0.7069907609082976</v>
      </c>
      <c r="E59" s="49">
        <f t="shared" si="1"/>
        <v>-0.15058626161011901</v>
      </c>
      <c r="F59" s="49">
        <f t="shared" si="2"/>
        <v>-0.15058626161011901</v>
      </c>
      <c r="G59" s="49">
        <f t="shared" si="3"/>
        <v>0.70845694249797686</v>
      </c>
      <c r="H59" s="5" t="str">
        <f t="shared" si="6"/>
        <v/>
      </c>
      <c r="I59" s="24">
        <f t="shared" si="4"/>
        <v>7.2885764375505806E-3</v>
      </c>
      <c r="J59" s="24">
        <f t="shared" si="5"/>
        <v>3.581645204569267E-3</v>
      </c>
      <c r="K59" s="5" t="str">
        <f t="shared" si="11"/>
        <v/>
      </c>
      <c r="L59" s="5" t="str">
        <f t="shared" si="12"/>
        <v/>
      </c>
      <c r="M59" s="24">
        <f t="shared" si="7"/>
        <v>-7626828910108275</v>
      </c>
      <c r="N59" s="24">
        <f t="shared" si="8"/>
        <v>0.70845694249797686</v>
      </c>
      <c r="O59" s="24">
        <f t="shared" si="9"/>
        <v>9526834705226.875</v>
      </c>
      <c r="P59" s="24">
        <f t="shared" si="10"/>
        <v>2.5851094030856282E-6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4.5232738958556208E-2</v>
      </c>
      <c r="V59" s="24">
        <f t="shared" si="13"/>
        <v>12.116273167214098</v>
      </c>
      <c r="W59" s="63">
        <f>B59+([1]User!D$6-25)*[1]User!C$6*[1]Calc!V$6</f>
        <v>0.4914053156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0.48817199999999999</v>
      </c>
      <c r="C60" s="64">
        <v>5.6158300000000001E-2</v>
      </c>
      <c r="D60" s="61">
        <f t="shared" si="0"/>
        <v>0.66305938546699017</v>
      </c>
      <c r="E60" s="49">
        <f t="shared" si="1"/>
        <v>-0.17844757321568372</v>
      </c>
      <c r="F60" s="49">
        <f t="shared" si="2"/>
        <v>-0.17844757321568372</v>
      </c>
      <c r="G60" s="49">
        <f t="shared" si="3"/>
        <v>0.66434526460848475</v>
      </c>
      <c r="H60" s="5" t="str">
        <f t="shared" si="6"/>
        <v/>
      </c>
      <c r="I60" s="24">
        <f t="shared" si="4"/>
        <v>8.3913683847878819E-3</v>
      </c>
      <c r="J60" s="24">
        <f t="shared" si="5"/>
        <v>4.0987497531287335E-3</v>
      </c>
      <c r="K60" s="5" t="str">
        <f t="shared" si="11"/>
        <v/>
      </c>
      <c r="L60" s="5" t="str">
        <f t="shared" si="12"/>
        <v/>
      </c>
      <c r="M60" s="24">
        <f t="shared" si="7"/>
        <v>-6688926037737179</v>
      </c>
      <c r="N60" s="24">
        <f t="shared" si="8"/>
        <v>0.66434526460848475</v>
      </c>
      <c r="O60" s="24">
        <f t="shared" si="9"/>
        <v>8496704874184.125</v>
      </c>
      <c r="P60" s="24">
        <f t="shared" si="10"/>
        <v>2.4586711639703842E-6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4.196714013984968E-2</v>
      </c>
      <c r="V60" s="24">
        <f t="shared" si="13"/>
        <v>11.500069700238297</v>
      </c>
      <c r="W60" s="63">
        <f>B60+([1]User!D$6-25)*[1]User!C$6*[1]Calc!V$6</f>
        <v>0.48844831560000002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0.48516500000000001</v>
      </c>
      <c r="C61" s="64">
        <v>5.2638900000000002E-2</v>
      </c>
      <c r="D61" s="61">
        <f t="shared" si="0"/>
        <v>0.62150593386299702</v>
      </c>
      <c r="E61" s="49">
        <f t="shared" si="1"/>
        <v>-0.20655472055145357</v>
      </c>
      <c r="F61" s="49">
        <f t="shared" si="2"/>
        <v>-0.20655472055145357</v>
      </c>
      <c r="G61" s="49">
        <f t="shared" si="3"/>
        <v>0.62267051067669632</v>
      </c>
      <c r="H61" s="5" t="str">
        <f t="shared" si="6"/>
        <v/>
      </c>
      <c r="I61" s="24">
        <f t="shared" si="4"/>
        <v>9.433237233082592E-3</v>
      </c>
      <c r="J61" s="24">
        <f t="shared" si="5"/>
        <v>4.5792830927945177E-3</v>
      </c>
      <c r="K61" s="5" t="str">
        <f t="shared" si="11"/>
        <v/>
      </c>
      <c r="L61" s="5" t="str">
        <f t="shared" si="12"/>
        <v/>
      </c>
      <c r="M61" s="24">
        <f t="shared" si="7"/>
        <v>-6057931823238093</v>
      </c>
      <c r="N61" s="24">
        <f t="shared" si="8"/>
        <v>0.62267051067669632</v>
      </c>
      <c r="O61" s="24">
        <f t="shared" si="9"/>
        <v>7562769501471.375</v>
      </c>
      <c r="P61" s="24">
        <f t="shared" si="10"/>
        <v>2.3348894544288692E-6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3.8916282250274041E-2</v>
      </c>
      <c r="V61" s="24">
        <f t="shared" si="13"/>
        <v>10.910130436415976</v>
      </c>
      <c r="W61" s="63">
        <f>B61+([1]User!D$6-25)*[1]User!C$6*[1]Calc!V$6</f>
        <v>0.48544131560000003</v>
      </c>
      <c r="X61" s="75"/>
      <c r="Y61" s="66"/>
      <c r="AH61" s="24"/>
    </row>
    <row r="62" spans="1:34">
      <c r="A62" s="64">
        <v>7.7787999999999998E-3</v>
      </c>
      <c r="B62" s="59">
        <v>0.48222300000000001</v>
      </c>
      <c r="C62" s="64">
        <v>4.93163E-2</v>
      </c>
      <c r="D62" s="61">
        <f t="shared" si="0"/>
        <v>0.5822760940325068</v>
      </c>
      <c r="E62" s="49">
        <f t="shared" si="1"/>
        <v>-0.23487103995017619</v>
      </c>
      <c r="F62" s="49">
        <f t="shared" si="2"/>
        <v>-0.23487103995017619</v>
      </c>
      <c r="G62" s="49">
        <f t="shared" si="3"/>
        <v>0.58329327189492164</v>
      </c>
      <c r="H62" s="5" t="str">
        <f t="shared" si="6"/>
        <v/>
      </c>
      <c r="I62" s="24">
        <f t="shared" si="4"/>
        <v>1.041766820262696E-2</v>
      </c>
      <c r="J62" s="24">
        <f t="shared" si="5"/>
        <v>5.0265177779153904E-3</v>
      </c>
      <c r="K62" s="5" t="str">
        <f t="shared" si="11"/>
        <v/>
      </c>
      <c r="L62" s="5" t="str">
        <f t="shared" si="12"/>
        <v/>
      </c>
      <c r="M62" s="24">
        <f t="shared" si="7"/>
        <v>-5291187382515727</v>
      </c>
      <c r="N62" s="24">
        <f t="shared" si="8"/>
        <v>0.58329327189492164</v>
      </c>
      <c r="O62" s="24">
        <f t="shared" si="9"/>
        <v>6748031098186.375</v>
      </c>
      <c r="P62" s="24">
        <f t="shared" si="10"/>
        <v>2.2239953053136576E-6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3.6171243858726061E-2</v>
      </c>
      <c r="V62" s="24">
        <f t="shared" si="13"/>
        <v>10.311127715231956</v>
      </c>
      <c r="W62" s="63">
        <f>B62+([1]User!D$6-25)*[1]User!C$6*[1]Calc!V$6</f>
        <v>0.48249931560000003</v>
      </c>
      <c r="X62" s="75"/>
      <c r="Y62" s="66"/>
      <c r="AH62" s="24"/>
    </row>
    <row r="63" spans="1:34">
      <c r="A63" s="64">
        <v>7.9241999999999993E-3</v>
      </c>
      <c r="B63" s="59">
        <v>0.479238</v>
      </c>
      <c r="C63" s="64">
        <v>4.6246200000000001E-2</v>
      </c>
      <c r="D63" s="61">
        <f t="shared" si="0"/>
        <v>0.5460275142264549</v>
      </c>
      <c r="E63" s="49">
        <f t="shared" si="1"/>
        <v>-0.26278547272446201</v>
      </c>
      <c r="F63" s="49">
        <f t="shared" si="2"/>
        <v>-0.26278547272446201</v>
      </c>
      <c r="G63" s="49">
        <f t="shared" si="3"/>
        <v>0.54694722023304743</v>
      </c>
      <c r="H63" s="5" t="str">
        <f t="shared" si="6"/>
        <v/>
      </c>
      <c r="I63" s="24">
        <f t="shared" si="4"/>
        <v>1.1326319494173814E-2</v>
      </c>
      <c r="J63" s="24">
        <f t="shared" si="5"/>
        <v>5.4311323405156946E-3</v>
      </c>
      <c r="K63" s="5" t="str">
        <f t="shared" si="11"/>
        <v/>
      </c>
      <c r="L63" s="5" t="str">
        <f t="shared" si="12"/>
        <v/>
      </c>
      <c r="M63" s="24">
        <f t="shared" si="7"/>
        <v>-4784155256931462</v>
      </c>
      <c r="N63" s="24">
        <f t="shared" si="8"/>
        <v>0.54694722023304743</v>
      </c>
      <c r="O63" s="24">
        <f t="shared" si="9"/>
        <v>6010701211351.75</v>
      </c>
      <c r="P63" s="24">
        <f t="shared" si="10"/>
        <v>2.1126301736718165E-6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3.3606957865066747E-2</v>
      </c>
      <c r="V63" s="24">
        <f t="shared" si="13"/>
        <v>9.7697322953910124</v>
      </c>
      <c r="W63" s="63">
        <f>B63+([1]User!D$6-25)*[1]User!C$6*[1]Calc!V$6</f>
        <v>0.47951431560000002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0.47627599999999998</v>
      </c>
      <c r="C64" s="64">
        <v>4.3368900000000002E-2</v>
      </c>
      <c r="D64" s="61">
        <f t="shared" si="0"/>
        <v>0.51205531831233053</v>
      </c>
      <c r="E64" s="49">
        <f t="shared" si="1"/>
        <v>-0.2906831188287714</v>
      </c>
      <c r="F64" s="49">
        <f t="shared" si="2"/>
        <v>-0.2906831188287714</v>
      </c>
      <c r="G64" s="49">
        <f t="shared" si="3"/>
        <v>0.51286923957687003</v>
      </c>
      <c r="H64" s="5" t="str">
        <f t="shared" si="6"/>
        <v/>
      </c>
      <c r="I64" s="24">
        <f t="shared" si="4"/>
        <v>1.217826901057825E-2</v>
      </c>
      <c r="J64" s="24">
        <f t="shared" si="5"/>
        <v>5.803582296990786E-3</v>
      </c>
      <c r="K64" s="5" t="str">
        <f t="shared" si="11"/>
        <v/>
      </c>
      <c r="L64" s="5" t="str">
        <f t="shared" si="12"/>
        <v/>
      </c>
      <c r="M64" s="24">
        <f t="shared" si="7"/>
        <v>-4233880901682948</v>
      </c>
      <c r="N64" s="24">
        <f t="shared" si="8"/>
        <v>0.51286923957687003</v>
      </c>
      <c r="O64" s="24">
        <f t="shared" si="9"/>
        <v>5358441771701.875</v>
      </c>
      <c r="P64" s="24">
        <f t="shared" si="10"/>
        <v>2.0085175064151479E-6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3.1263001347072356E-2</v>
      </c>
      <c r="V64" s="24">
        <f t="shared" si="13"/>
        <v>9.2438895277247575</v>
      </c>
      <c r="W64" s="63">
        <f>B64+([1]User!D$6-25)*[1]User!C$6*[1]Calc!V$6</f>
        <v>0.4765523156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0.47339799999999999</v>
      </c>
      <c r="C65" s="64">
        <v>4.0667599999999998E-2</v>
      </c>
      <c r="D65" s="61">
        <f t="shared" si="0"/>
        <v>0.48016114918751757</v>
      </c>
      <c r="E65" s="49">
        <f t="shared" si="1"/>
        <v>-0.31861298250486009</v>
      </c>
      <c r="F65" s="49">
        <f t="shared" si="2"/>
        <v>-0.31861298250486009</v>
      </c>
      <c r="G65" s="49">
        <f t="shared" si="3"/>
        <v>0.48086869303065283</v>
      </c>
      <c r="H65" s="5" t="str">
        <f t="shared" si="6"/>
        <v/>
      </c>
      <c r="I65" s="24">
        <f t="shared" si="4"/>
        <v>1.297828267423368E-2</v>
      </c>
      <c r="J65" s="24">
        <f t="shared" si="5"/>
        <v>6.1474791633809762E-3</v>
      </c>
      <c r="K65" s="5" t="str">
        <f t="shared" si="11"/>
        <v/>
      </c>
      <c r="L65" s="5" t="str">
        <f t="shared" si="12"/>
        <v/>
      </c>
      <c r="M65" s="24">
        <f t="shared" si="7"/>
        <v>-3680523528585282</v>
      </c>
      <c r="N65" s="24">
        <f t="shared" si="8"/>
        <v>0.48086869303065283</v>
      </c>
      <c r="O65" s="24">
        <f t="shared" si="9"/>
        <v>4792343781732.375</v>
      </c>
      <c r="P65" s="24">
        <f t="shared" si="10"/>
        <v>1.9158663933680228E-6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2.9160310027613566E-2</v>
      </c>
      <c r="V65" s="24">
        <f t="shared" si="13"/>
        <v>8.7181707874082885</v>
      </c>
      <c r="W65" s="63">
        <f>B65+([1]User!D$6-25)*[1]User!C$6*[1]Calc!V$6</f>
        <v>0.47367431560000001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0.47049000000000002</v>
      </c>
      <c r="C66" s="64">
        <v>3.8131499999999999E-2</v>
      </c>
      <c r="D66" s="61">
        <f t="shared" si="0"/>
        <v>0.45021749157176288</v>
      </c>
      <c r="E66" s="49">
        <f t="shared" si="1"/>
        <v>-0.34657763606689063</v>
      </c>
      <c r="F66" s="49">
        <f t="shared" si="2"/>
        <v>-0.34657763606689063</v>
      </c>
      <c r="G66" s="49">
        <f t="shared" si="3"/>
        <v>0.45085632129598185</v>
      </c>
      <c r="H66" s="5" t="str">
        <f t="shared" si="6"/>
        <v/>
      </c>
      <c r="I66" s="24">
        <f t="shared" si="4"/>
        <v>1.3728591967600455E-2</v>
      </c>
      <c r="J66" s="24">
        <f t="shared" si="5"/>
        <v>6.4629586589630209E-3</v>
      </c>
      <c r="K66" s="5" t="str">
        <f t="shared" si="11"/>
        <v/>
      </c>
      <c r="L66" s="5" t="str">
        <f t="shared" si="12"/>
        <v/>
      </c>
      <c r="M66" s="24">
        <f t="shared" si="7"/>
        <v>-3323084291609429</v>
      </c>
      <c r="N66" s="24">
        <f t="shared" si="8"/>
        <v>0.45085632129598185</v>
      </c>
      <c r="O66" s="24">
        <f t="shared" si="9"/>
        <v>4280901447120</v>
      </c>
      <c r="P66" s="24">
        <f t="shared" si="10"/>
        <v>1.8253276161876961E-6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2.7195770968964944E-2</v>
      </c>
      <c r="V66" s="24">
        <f t="shared" si="13"/>
        <v>8.223105943114188</v>
      </c>
      <c r="W66" s="63">
        <f>B66+([1]User!D$6-25)*[1]User!C$6*[1]Calc!V$6</f>
        <v>0.47076631560000004</v>
      </c>
      <c r="Y66" s="66"/>
      <c r="AH66" s="24"/>
    </row>
    <row r="67" spans="1:34">
      <c r="A67" s="64">
        <v>8.5058000000000009E-3</v>
      </c>
      <c r="B67" s="59">
        <v>0.46752100000000002</v>
      </c>
      <c r="C67" s="64">
        <v>3.5718300000000001E-2</v>
      </c>
      <c r="D67" s="61">
        <f t="shared" si="0"/>
        <v>0.42172491061740819</v>
      </c>
      <c r="E67" s="49">
        <f t="shared" si="1"/>
        <v>-0.37497074514554007</v>
      </c>
      <c r="F67" s="49">
        <f t="shared" si="2"/>
        <v>-0.37497074514554007</v>
      </c>
      <c r="G67" s="49">
        <f t="shared" si="3"/>
        <v>0.42230630795367929</v>
      </c>
      <c r="H67" s="5" t="str">
        <f t="shared" si="6"/>
        <v/>
      </c>
      <c r="I67" s="24">
        <f t="shared" si="4"/>
        <v>1.4442342301158019E-2</v>
      </c>
      <c r="J67" s="24">
        <f t="shared" si="5"/>
        <v>6.756088959458049E-3</v>
      </c>
      <c r="K67" s="5" t="str">
        <f t="shared" si="11"/>
        <v/>
      </c>
      <c r="L67" s="5" t="str">
        <f t="shared" si="12"/>
        <v/>
      </c>
      <c r="M67" s="24">
        <f t="shared" si="7"/>
        <v>-3024330713020613</v>
      </c>
      <c r="N67" s="24">
        <f t="shared" si="8"/>
        <v>0.42230630795367929</v>
      </c>
      <c r="O67" s="24">
        <f t="shared" si="9"/>
        <v>3814862261271.625</v>
      </c>
      <c r="P67" s="24">
        <f t="shared" si="10"/>
        <v>1.7365810249448055E-6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2.534198878031026E-2</v>
      </c>
      <c r="V67" s="24">
        <f t="shared" si="13"/>
        <v>7.7475334306219521</v>
      </c>
      <c r="W67" s="63">
        <f>B67+([1]User!D$6-25)*[1]User!C$6*[1]Calc!V$6</f>
        <v>0.46779731560000004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0.46459899999999998</v>
      </c>
      <c r="C68" s="64">
        <v>3.3453499999999997E-2</v>
      </c>
      <c r="D68" s="61">
        <f t="shared" si="0"/>
        <v>0.39498448406949555</v>
      </c>
      <c r="E68" s="49">
        <f t="shared" si="1"/>
        <v>-0.40341996415923537</v>
      </c>
      <c r="F68" s="49">
        <f t="shared" si="2"/>
        <v>-0.40341996415923537</v>
      </c>
      <c r="G68" s="49">
        <f t="shared" si="3"/>
        <v>0.3954954339846064</v>
      </c>
      <c r="H68" s="5" t="str">
        <f t="shared" si="6"/>
        <v/>
      </c>
      <c r="I68" s="24">
        <f t="shared" si="4"/>
        <v>1.511261415038484E-2</v>
      </c>
      <c r="J68" s="24">
        <f t="shared" si="5"/>
        <v>7.0254812727011786E-3</v>
      </c>
      <c r="K68" s="5" t="str">
        <f t="shared" si="11"/>
        <v/>
      </c>
      <c r="L68" s="5" t="str">
        <f t="shared" si="12"/>
        <v/>
      </c>
      <c r="M68" s="24">
        <f t="shared" si="7"/>
        <v>-2657875130622309.5</v>
      </c>
      <c r="N68" s="24">
        <f t="shared" si="8"/>
        <v>0.3954954339846064</v>
      </c>
      <c r="O68" s="24">
        <f t="shared" si="9"/>
        <v>3405659487910.125</v>
      </c>
      <c r="P68" s="24">
        <f t="shared" si="10"/>
        <v>1.6554021202210012E-6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2.3654841514452369E-2</v>
      </c>
      <c r="V68" s="24">
        <f t="shared" si="13"/>
        <v>7.2827392807892988</v>
      </c>
      <c r="W68" s="63">
        <f>B68+([1]User!D$6-25)*[1]User!C$6*[1]Calc!V$6</f>
        <v>0.46487531560000001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0.46168700000000001</v>
      </c>
      <c r="C69" s="64">
        <v>3.12727E-2</v>
      </c>
      <c r="D69" s="61">
        <f t="shared" si="0"/>
        <v>0.3692358430346635</v>
      </c>
      <c r="E69" s="49">
        <f t="shared" si="1"/>
        <v>-0.43269614709195398</v>
      </c>
      <c r="F69" s="49">
        <f t="shared" si="2"/>
        <v>-0.43269614709195398</v>
      </c>
      <c r="G69" s="49">
        <f t="shared" si="3"/>
        <v>0.36969069388833348</v>
      </c>
      <c r="H69" s="5" t="str">
        <f t="shared" si="6"/>
        <v/>
      </c>
      <c r="I69" s="24">
        <f t="shared" si="4"/>
        <v>1.5757732652791664E-2</v>
      </c>
      <c r="J69" s="24">
        <f t="shared" si="5"/>
        <v>7.2794944226220216E-3</v>
      </c>
      <c r="K69" s="5" t="str">
        <f t="shared" si="11"/>
        <v/>
      </c>
      <c r="L69" s="5" t="str">
        <f t="shared" si="12"/>
        <v/>
      </c>
      <c r="M69" s="24">
        <f t="shared" si="7"/>
        <v>-2366057291250483</v>
      </c>
      <c r="N69" s="24">
        <f t="shared" si="8"/>
        <v>0.36969069388833348</v>
      </c>
      <c r="O69" s="24">
        <f t="shared" si="9"/>
        <v>3041446412250.5</v>
      </c>
      <c r="P69" s="24">
        <f t="shared" si="10"/>
        <v>1.5815590382906508E-6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2.209764264068529E-2</v>
      </c>
      <c r="V69" s="24">
        <f t="shared" si="13"/>
        <v>6.812357554861574</v>
      </c>
      <c r="W69" s="63">
        <f>B69+([1]User!D$6-25)*[1]User!C$6*[1]Calc!V$6</f>
        <v>0.46196331560000004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0.45880199999999999</v>
      </c>
      <c r="C70" s="64">
        <v>2.9298100000000001E-2</v>
      </c>
      <c r="D70" s="61">
        <f t="shared" si="0"/>
        <v>0.34592179929503608</v>
      </c>
      <c r="E70" s="49">
        <f t="shared" si="1"/>
        <v>-0.46102206875975887</v>
      </c>
      <c r="F70" s="49">
        <f t="shared" si="2"/>
        <v>-0.46102206875975887</v>
      </c>
      <c r="G70" s="49">
        <f t="shared" si="3"/>
        <v>0.34632473555535576</v>
      </c>
      <c r="H70" s="5" t="str">
        <f t="shared" si="6"/>
        <v/>
      </c>
      <c r="I70" s="24">
        <f t="shared" si="4"/>
        <v>1.6341881611116105E-2</v>
      </c>
      <c r="J70" s="24">
        <f t="shared" si="5"/>
        <v>7.5022034837657955E-3</v>
      </c>
      <c r="K70" s="5" t="str">
        <f t="shared" si="11"/>
        <v/>
      </c>
      <c r="L70" s="5" t="str">
        <f t="shared" si="12"/>
        <v/>
      </c>
      <c r="M70" s="24">
        <f t="shared" si="7"/>
        <v>-2096006347896706.3</v>
      </c>
      <c r="N70" s="24">
        <f t="shared" si="8"/>
        <v>0.34632473555535576</v>
      </c>
      <c r="O70" s="24">
        <f t="shared" si="9"/>
        <v>2718967069308.25</v>
      </c>
      <c r="P70" s="24">
        <f t="shared" si="10"/>
        <v>1.5092604591631071E-6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2.0667093863287963E-2</v>
      </c>
      <c r="V70" s="24">
        <f t="shared" si="13"/>
        <v>6.3935835344787666</v>
      </c>
      <c r="W70" s="63">
        <f>B70+([1]User!D$6-25)*[1]User!C$6*[1]Calc!V$6</f>
        <v>0.45907831560000001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0.45583600000000002</v>
      </c>
      <c r="C71" s="64">
        <v>2.74188E-2</v>
      </c>
      <c r="D71" s="61">
        <f t="shared" si="0"/>
        <v>0.32373295983393924</v>
      </c>
      <c r="E71" s="49">
        <f t="shared" si="1"/>
        <v>-0.48981308204537699</v>
      </c>
      <c r="F71" s="49">
        <f t="shared" si="2"/>
        <v>-0.48981308204537699</v>
      </c>
      <c r="G71" s="49">
        <f t="shared" si="3"/>
        <v>0.32410218458446227</v>
      </c>
      <c r="H71" s="5" t="str">
        <f t="shared" si="6"/>
        <v/>
      </c>
      <c r="I71" s="24">
        <f t="shared" si="4"/>
        <v>1.6897445385388444E-2</v>
      </c>
      <c r="J71" s="24">
        <f t="shared" si="5"/>
        <v>7.7071329424540586E-3</v>
      </c>
      <c r="K71" s="5" t="str">
        <f t="shared" si="11"/>
        <v/>
      </c>
      <c r="L71" s="5" t="str">
        <f t="shared" si="12"/>
        <v/>
      </c>
      <c r="M71" s="24">
        <f t="shared" si="7"/>
        <v>-1920644769678631.5</v>
      </c>
      <c r="N71" s="24">
        <f t="shared" si="8"/>
        <v>0.32410218458446227</v>
      </c>
      <c r="O71" s="24">
        <f t="shared" si="9"/>
        <v>2422987845268.75</v>
      </c>
      <c r="P71" s="24">
        <f t="shared" si="10"/>
        <v>1.4371861885833E-6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1.9303303898112426E-2</v>
      </c>
      <c r="V71" s="24">
        <f t="shared" si="13"/>
        <v>5.9964787122766552</v>
      </c>
      <c r="W71" s="63">
        <f>B71+([1]User!D$6-25)*[1]User!C$6*[1]Calc!V$6</f>
        <v>0.45611231560000004</v>
      </c>
      <c r="AH71" s="24"/>
    </row>
    <row r="72" spans="1:34">
      <c r="A72" s="64">
        <v>9.2327999999999993E-3</v>
      </c>
      <c r="B72" s="59">
        <v>0.45289000000000001</v>
      </c>
      <c r="C72" s="64">
        <v>2.56733E-2</v>
      </c>
      <c r="D72" s="61">
        <f t="shared" si="0"/>
        <v>0.30312389301153486</v>
      </c>
      <c r="E72" s="49">
        <f t="shared" si="1"/>
        <v>-0.51837983006556976</v>
      </c>
      <c r="F72" s="49">
        <f t="shared" si="2"/>
        <v>-0.51837983006556976</v>
      </c>
      <c r="G72" s="49">
        <f t="shared" si="3"/>
        <v>0.3034510083358275</v>
      </c>
      <c r="H72" s="5" t="str">
        <f t="shared" si="6"/>
        <v/>
      </c>
      <c r="I72" s="24">
        <f t="shared" si="4"/>
        <v>1.7413724791604315E-2</v>
      </c>
      <c r="J72" s="24">
        <f t="shared" si="5"/>
        <v>7.8913135046837068E-3</v>
      </c>
      <c r="K72" s="5" t="str">
        <f t="shared" si="11"/>
        <v/>
      </c>
      <c r="L72" s="5" t="str">
        <f t="shared" si="12"/>
        <v/>
      </c>
      <c r="M72" s="24">
        <f t="shared" si="7"/>
        <v>-1701598649046223.5</v>
      </c>
      <c r="N72" s="24">
        <f t="shared" si="8"/>
        <v>0.3034510083358275</v>
      </c>
      <c r="O72" s="24">
        <f t="shared" si="9"/>
        <v>2160862876937.875</v>
      </c>
      <c r="P72" s="24">
        <f t="shared" si="10"/>
        <v>1.3689335940607965E-6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1.804729837972676E-2</v>
      </c>
      <c r="V72" s="24">
        <f t="shared" si="13"/>
        <v>5.623519925995617</v>
      </c>
      <c r="W72" s="63">
        <f>B72+([1]User!D$6-25)*[1]User!C$6*[1]Calc!V$6</f>
        <v>0.45316631560000004</v>
      </c>
      <c r="AH72" s="24"/>
    </row>
    <row r="73" spans="1:34">
      <c r="A73" s="64">
        <v>9.3781999999999997E-3</v>
      </c>
      <c r="B73" s="59">
        <v>0.44996799999999998</v>
      </c>
      <c r="C73" s="64">
        <v>2.40351E-2</v>
      </c>
      <c r="D73" s="61">
        <f t="shared" ref="D73:D133" si="18">C73/$A$6</f>
        <v>0.28378171411238684</v>
      </c>
      <c r="E73" s="49">
        <f t="shared" ref="E73:E104" si="19">IF(D73&gt;0,LOG10(D73),-3)</f>
        <v>-0.54701559237375752</v>
      </c>
      <c r="F73" s="49">
        <f t="shared" ref="F73:F103" si="20">IF($D73&gt;0,LOG10(D73),-3)</f>
        <v>-0.54701559237375752</v>
      </c>
      <c r="G73" s="49">
        <f t="shared" ref="G73:G133" si="21">IF(N73&lt;0.001, 0.001, N73)</f>
        <v>0.28407137234330987</v>
      </c>
      <c r="H73" s="5" t="str">
        <f t="shared" si="6"/>
        <v/>
      </c>
      <c r="I73" s="24">
        <f t="shared" ref="I73:I133" si="22">B$6-G73*B$6</f>
        <v>1.7898215691417255E-2</v>
      </c>
      <c r="J73" s="24">
        <f t="shared" ref="J73:J133" si="23">W73*I73</f>
        <v>8.0585698744433422E-3</v>
      </c>
      <c r="K73" s="5" t="str">
        <f t="shared" si="11"/>
        <v/>
      </c>
      <c r="L73" s="5" t="str">
        <f t="shared" si="12"/>
        <v/>
      </c>
      <c r="M73" s="24">
        <f t="shared" si="7"/>
        <v>-1506753177918489.7</v>
      </c>
      <c r="N73" s="24">
        <f t="shared" si="8"/>
        <v>0.28407137234330987</v>
      </c>
      <c r="O73" s="24">
        <f t="shared" si="9"/>
        <v>1928859127621.875</v>
      </c>
      <c r="P73" s="24">
        <f t="shared" si="10"/>
        <v>1.3053194189729901E-6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1.6890732646106167E-2</v>
      </c>
      <c r="V73" s="24">
        <f t="shared" si="13"/>
        <v>5.2657797672339992</v>
      </c>
      <c r="W73" s="63">
        <f>B73+([1]User!D$6-25)*[1]User!C$6*[1]Calc!V$6</f>
        <v>0.4502443156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0.44697399999999998</v>
      </c>
      <c r="C74" s="64">
        <v>2.2475599999999998E-2</v>
      </c>
      <c r="D74" s="61">
        <f t="shared" si="18"/>
        <v>0.26536874378323205</v>
      </c>
      <c r="E74" s="49">
        <f t="shared" si="19"/>
        <v>-0.57615023144091426</v>
      </c>
      <c r="F74" s="49">
        <f t="shared" si="20"/>
        <v>-0.57615023144091426</v>
      </c>
      <c r="G74" s="49">
        <f t="shared" si="21"/>
        <v>0.26563296449250307</v>
      </c>
      <c r="H74" s="5" t="str">
        <f t="shared" ref="H74:H133" si="24">IF(K74="","",I74)</f>
        <v/>
      </c>
      <c r="I74" s="24">
        <f t="shared" si="22"/>
        <v>1.8359175887687425E-2</v>
      </c>
      <c r="J74" s="24">
        <f t="shared" si="23"/>
        <v>8.2111472099241113E-3</v>
      </c>
      <c r="K74" s="5" t="str">
        <f t="shared" si="11"/>
        <v/>
      </c>
      <c r="L74" s="5" t="str">
        <f t="shared" si="12"/>
        <v/>
      </c>
      <c r="M74" s="24">
        <f t="shared" si="7"/>
        <v>-1374431488093093.2</v>
      </c>
      <c r="N74" s="24">
        <f t="shared" si="8"/>
        <v>0.26563296449250307</v>
      </c>
      <c r="O74" s="24">
        <f t="shared" si="9"/>
        <v>1716924599339.5</v>
      </c>
      <c r="P74" s="24">
        <f t="shared" si="10"/>
        <v>1.2425475339915528E-6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1.579041649387166E-2</v>
      </c>
      <c r="V74" s="24">
        <f t="shared" si="13"/>
        <v>4.925387728965708</v>
      </c>
      <c r="W74" s="63">
        <f>B74+([1]User!D$6-25)*[1]User!C$6*[1]Calc!V$6</f>
        <v>0.4472503156</v>
      </c>
      <c r="AH74" s="24"/>
    </row>
    <row r="75" spans="1:34">
      <c r="A75" s="64">
        <v>9.6690000000000005E-3</v>
      </c>
      <c r="B75" s="59">
        <v>0.44401000000000002</v>
      </c>
      <c r="C75" s="64">
        <v>2.10336E-2</v>
      </c>
      <c r="D75" s="61">
        <f t="shared" si="18"/>
        <v>0.24834309247535064</v>
      </c>
      <c r="E75" s="49">
        <f t="shared" si="19"/>
        <v>-0.60494791515963253</v>
      </c>
      <c r="F75" s="49">
        <f t="shared" si="20"/>
        <v>-0.60494791515963253</v>
      </c>
      <c r="G75" s="49">
        <f t="shared" si="21"/>
        <v>0.24857622125354895</v>
      </c>
      <c r="H75" s="5" t="str">
        <f t="shared" si="24"/>
        <v/>
      </c>
      <c r="I75" s="24">
        <f t="shared" si="22"/>
        <v>1.8785594468661279E-2</v>
      </c>
      <c r="J75" s="24">
        <f t="shared" si="23"/>
        <v>8.3461825528372592E-3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-1212696515804732.7</v>
      </c>
      <c r="N75" s="24">
        <f t="shared" ref="N75:N131" si="26">IF($X$76,D75-1.602E-19*$P$6*M75/$B$6,D75)</f>
        <v>0.24857622125354895</v>
      </c>
      <c r="O75" s="24">
        <f t="shared" ref="O75:O133" si="27">(SQRT($X$21^2+296000000000000000000*EXP(38.921*W75))-$X$21)/2</f>
        <v>1530037537541.375</v>
      </c>
      <c r="P75" s="24">
        <f t="shared" ref="P75:P131" si="28">O75/(($B$6*D75)/(1.602E-19*$P$6)-M75)</f>
        <v>1.1832765609423896E-6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1.4778880175789454E-2</v>
      </c>
      <c r="V75" s="24">
        <f t="shared" si="13"/>
        <v>4.6082795441923432</v>
      </c>
      <c r="W75" s="63">
        <f>B75+([1]User!D$6-25)*[1]User!C$6*[1]Calc!V$6</f>
        <v>0.44428631560000004</v>
      </c>
      <c r="X75" s="9" t="s">
        <v>91</v>
      </c>
      <c r="AH75" s="24"/>
    </row>
    <row r="76" spans="1:34">
      <c r="A76" s="64">
        <v>9.8143999999999992E-3</v>
      </c>
      <c r="B76" s="59">
        <v>0.44102599999999997</v>
      </c>
      <c r="C76" s="64">
        <v>1.9662800000000001E-2</v>
      </c>
      <c r="D76" s="61">
        <f t="shared" si="18"/>
        <v>0.23215809745950883</v>
      </c>
      <c r="E76" s="49">
        <f t="shared" si="19"/>
        <v>-0.63421616394416902</v>
      </c>
      <c r="F76" s="49">
        <f t="shared" si="20"/>
        <v>-0.63421616394416902</v>
      </c>
      <c r="G76" s="49">
        <f t="shared" si="21"/>
        <v>0.23236710906973582</v>
      </c>
      <c r="H76" s="5" t="str">
        <f t="shared" si="24"/>
        <v/>
      </c>
      <c r="I76" s="24">
        <f t="shared" si="22"/>
        <v>1.9190822273256605E-2</v>
      </c>
      <c r="J76" s="24">
        <f t="shared" si="23"/>
        <v>8.4689543074561949E-3</v>
      </c>
      <c r="K76" s="5" t="str">
        <f t="shared" si="11"/>
        <v/>
      </c>
      <c r="L76" s="5" t="str">
        <f t="shared" si="12"/>
        <v/>
      </c>
      <c r="M76" s="24">
        <f t="shared" si="25"/>
        <v>-1087243082745502.5</v>
      </c>
      <c r="N76" s="24">
        <f t="shared" si="26"/>
        <v>0.23236710906973582</v>
      </c>
      <c r="O76" s="24">
        <f t="shared" si="27"/>
        <v>1362415396499</v>
      </c>
      <c r="P76" s="24">
        <f t="shared" si="28"/>
        <v>1.1271420334465904E-6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1.3832448832450184E-2</v>
      </c>
      <c r="V76" s="24">
        <f t="shared" si="13"/>
        <v>4.3017264568048592</v>
      </c>
      <c r="W76" s="63">
        <f>B76+([1]User!D$6-25)*[1]User!C$6*[1]Calc!V$6</f>
        <v>0.44130231559999999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0.43795299999999998</v>
      </c>
      <c r="C77" s="64">
        <v>1.8391299999999999E-2</v>
      </c>
      <c r="D77" s="61">
        <f t="shared" si="18"/>
        <v>0.21714553460377281</v>
      </c>
      <c r="E77" s="49">
        <f t="shared" si="19"/>
        <v>-0.66324909707255919</v>
      </c>
      <c r="F77" s="49">
        <f t="shared" si="20"/>
        <v>-0.66324909707255919</v>
      </c>
      <c r="G77" s="49">
        <f t="shared" si="21"/>
        <v>0.21733655328309384</v>
      </c>
      <c r="H77" s="5" t="str">
        <f t="shared" si="24"/>
        <v/>
      </c>
      <c r="I77" s="24">
        <f t="shared" si="22"/>
        <v>1.9566586167922655E-2</v>
      </c>
      <c r="J77" s="24">
        <f t="shared" si="23"/>
        <v>8.5746516649971728E-3</v>
      </c>
      <c r="K77" s="5" t="str">
        <f t="shared" si="11"/>
        <v/>
      </c>
      <c r="L77" s="5" t="str">
        <f t="shared" si="12"/>
        <v/>
      </c>
      <c r="M77" s="24">
        <f t="shared" si="25"/>
        <v>-993646896176815</v>
      </c>
      <c r="N77" s="24">
        <f t="shared" si="26"/>
        <v>0.21733655328309384</v>
      </c>
      <c r="O77" s="24">
        <f t="shared" si="27"/>
        <v>1208950979490.875</v>
      </c>
      <c r="P77" s="24">
        <f t="shared" si="28"/>
        <v>1.069349507878684E-6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1.2927229546539545E-2</v>
      </c>
      <c r="V77" s="24">
        <f t="shared" si="13"/>
        <v>4.0271439236871114</v>
      </c>
      <c r="W77" s="63">
        <f>B77+([1]User!D$6-25)*[1]User!C$6*[1]Calc!V$6</f>
        <v>0.4382293156</v>
      </c>
      <c r="AH77" s="24"/>
    </row>
    <row r="78" spans="1:34">
      <c r="A78" s="64">
        <v>1.01052E-2</v>
      </c>
      <c r="B78" s="59">
        <v>0.43484699999999998</v>
      </c>
      <c r="C78" s="64">
        <v>1.7181700000000001E-2</v>
      </c>
      <c r="D78" s="61">
        <f t="shared" si="18"/>
        <v>0.20286382321541402</v>
      </c>
      <c r="E78" s="49">
        <f t="shared" si="19"/>
        <v>-0.69279539396588263</v>
      </c>
      <c r="F78" s="49">
        <f t="shared" si="20"/>
        <v>-0.69279539396588263</v>
      </c>
      <c r="G78" s="49">
        <f t="shared" si="21"/>
        <v>0.20303493889382346</v>
      </c>
      <c r="H78" s="5" t="str">
        <f t="shared" si="24"/>
        <v/>
      </c>
      <c r="I78" s="24">
        <f t="shared" si="22"/>
        <v>1.9924126527654414E-2</v>
      </c>
      <c r="J78" s="24">
        <f t="shared" si="23"/>
        <v>8.669451995146904E-3</v>
      </c>
      <c r="K78" s="5" t="str">
        <f t="shared" si="11"/>
        <v/>
      </c>
      <c r="L78" s="5" t="str">
        <f t="shared" si="12"/>
        <v/>
      </c>
      <c r="M78" s="24">
        <f t="shared" si="25"/>
        <v>-890114848155666.87</v>
      </c>
      <c r="N78" s="24">
        <f t="shared" si="26"/>
        <v>0.20303493889382346</v>
      </c>
      <c r="O78" s="24">
        <f t="shared" si="27"/>
        <v>1071385155615.375</v>
      </c>
      <c r="P78" s="24">
        <f t="shared" si="28"/>
        <v>1.0144218696428768E-6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1.2078169918896511E-2</v>
      </c>
      <c r="V78" s="24">
        <f t="shared" si="13"/>
        <v>3.7615790149457649</v>
      </c>
      <c r="W78" s="63">
        <f>B78+([1]User!D$6-25)*[1]User!C$6*[1]Calc!V$6</f>
        <v>0.4351233156</v>
      </c>
      <c r="AH78" s="24"/>
    </row>
    <row r="79" spans="1:34">
      <c r="A79" s="64">
        <v>1.02506E-2</v>
      </c>
      <c r="B79" s="59">
        <v>0.43179800000000002</v>
      </c>
      <c r="C79" s="64">
        <v>1.60608E-2</v>
      </c>
      <c r="D79" s="61">
        <f t="shared" si="18"/>
        <v>0.18962939010098659</v>
      </c>
      <c r="E79" s="49">
        <f t="shared" si="19"/>
        <v>-0.72209435175794323</v>
      </c>
      <c r="F79" s="49">
        <f t="shared" si="20"/>
        <v>-0.72209435175794323</v>
      </c>
      <c r="G79" s="49">
        <f t="shared" si="21"/>
        <v>0.18977859204850794</v>
      </c>
      <c r="H79" s="5" t="str">
        <f t="shared" si="24"/>
        <v/>
      </c>
      <c r="I79" s="24">
        <f t="shared" si="22"/>
        <v>2.0255535198787304E-2</v>
      </c>
      <c r="J79" s="24">
        <f t="shared" si="23"/>
        <v>8.7518965081277347E-3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-776123322520536.5</v>
      </c>
      <c r="N79" s="24">
        <f t="shared" si="26"/>
        <v>0.18977859204850794</v>
      </c>
      <c r="O79" s="24">
        <f t="shared" si="27"/>
        <v>951570813634</v>
      </c>
      <c r="P79" s="24">
        <f t="shared" si="28"/>
        <v>9.6391258486227309E-7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1.1303980124492925E-2</v>
      </c>
      <c r="V79" s="24">
        <f t="shared" si="13"/>
        <v>3.5109344080884526</v>
      </c>
      <c r="W79" s="63">
        <f>B79+([1]User!D$6-25)*[1]User!C$6*[1]Calc!V$6</f>
        <v>0.43207431560000004</v>
      </c>
      <c r="AH79" s="24"/>
    </row>
    <row r="80" spans="1:34">
      <c r="A80" s="64">
        <v>1.0396000000000001E-2</v>
      </c>
      <c r="B80" s="59">
        <v>0.42869200000000002</v>
      </c>
      <c r="C80" s="64">
        <v>1.50029E-2</v>
      </c>
      <c r="D80" s="61">
        <f t="shared" si="18"/>
        <v>0.17713879612136951</v>
      </c>
      <c r="E80" s="49">
        <f t="shared" si="19"/>
        <v>-0.75168631121982576</v>
      </c>
      <c r="F80" s="49">
        <f t="shared" si="20"/>
        <v>-0.75168631121982576</v>
      </c>
      <c r="G80" s="49">
        <f t="shared" si="21"/>
        <v>0.17727349915258389</v>
      </c>
      <c r="H80" s="5" t="str">
        <f t="shared" si="24"/>
        <v/>
      </c>
      <c r="I80" s="24">
        <f t="shared" si="22"/>
        <v>2.0568162521185405E-2</v>
      </c>
      <c r="J80" s="24">
        <f t="shared" si="23"/>
        <v>8.8230900316999539E-3</v>
      </c>
      <c r="K80" s="5" t="str">
        <f t="shared" si="29"/>
        <v/>
      </c>
      <c r="L80" s="5" t="str">
        <f t="shared" si="12"/>
        <v/>
      </c>
      <c r="M80" s="24">
        <f t="shared" si="25"/>
        <v>-700702409562893.75</v>
      </c>
      <c r="N80" s="24">
        <f t="shared" si="26"/>
        <v>0.17727349915258389</v>
      </c>
      <c r="O80" s="24">
        <f t="shared" si="27"/>
        <v>843276355729.625</v>
      </c>
      <c r="P80" s="24">
        <f t="shared" si="28"/>
        <v>9.144708453344714E-7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1.0570932965019363E-2</v>
      </c>
      <c r="V80" s="24">
        <f t="shared" si="13"/>
        <v>3.275461208918955</v>
      </c>
      <c r="W80" s="63">
        <f>B80+([1]User!D$6-25)*[1]User!C$6*[1]Calc!V$6</f>
        <v>0.42896831560000004</v>
      </c>
      <c r="AH80" s="24"/>
    </row>
    <row r="81" spans="1:34">
      <c r="A81" s="64">
        <v>1.0541399999999999E-2</v>
      </c>
      <c r="B81" s="59">
        <v>0.42561500000000002</v>
      </c>
      <c r="C81" s="64">
        <v>1.40035E-2</v>
      </c>
      <c r="D81" s="61">
        <f t="shared" si="18"/>
        <v>0.16533890990979067</v>
      </c>
      <c r="E81" s="49">
        <f t="shared" si="19"/>
        <v>-0.78162493003063338</v>
      </c>
      <c r="F81" s="49">
        <f t="shared" si="20"/>
        <v>-0.78162493003063338</v>
      </c>
      <c r="G81" s="49">
        <f t="shared" si="21"/>
        <v>0.16545730812510956</v>
      </c>
      <c r="H81" s="5" t="str">
        <f t="shared" si="24"/>
        <v/>
      </c>
      <c r="I81" s="24">
        <f t="shared" si="22"/>
        <v>2.0863567296872262E-2</v>
      </c>
      <c r="J81" s="24">
        <f t="shared" si="23"/>
        <v>8.8856121241740645E-3</v>
      </c>
      <c r="K81" s="5" t="str">
        <f t="shared" si="29"/>
        <v/>
      </c>
      <c r="L81" s="5" t="str">
        <f t="shared" si="12"/>
        <v/>
      </c>
      <c r="M81" s="24">
        <f t="shared" si="25"/>
        <v>-615887512062521.62</v>
      </c>
      <c r="N81" s="24">
        <f t="shared" si="26"/>
        <v>0.16545730812510956</v>
      </c>
      <c r="O81" s="24">
        <f t="shared" si="27"/>
        <v>748144129739.625</v>
      </c>
      <c r="P81" s="24">
        <f t="shared" si="28"/>
        <v>8.6924675090443515E-7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9.8957520588896092E-3</v>
      </c>
      <c r="V81" s="24">
        <f t="shared" si="13"/>
        <v>3.0468912992529895</v>
      </c>
      <c r="W81" s="63">
        <f>B81+([1]User!D$6-25)*[1]User!C$6*[1]Calc!V$6</f>
        <v>0.42589131560000004</v>
      </c>
      <c r="AH81" s="24"/>
    </row>
    <row r="82" spans="1:34">
      <c r="A82" s="64">
        <v>1.06868E-2</v>
      </c>
      <c r="B82" s="59">
        <v>0.42250399999999999</v>
      </c>
      <c r="C82" s="64">
        <v>1.30619E-2</v>
      </c>
      <c r="D82" s="61">
        <f t="shared" si="18"/>
        <v>0.15422146658697428</v>
      </c>
      <c r="E82" s="49">
        <f t="shared" si="19"/>
        <v>-0.81185517121760853</v>
      </c>
      <c r="F82" s="49">
        <f t="shared" si="20"/>
        <v>-0.81185517121760853</v>
      </c>
      <c r="G82" s="49">
        <f t="shared" si="21"/>
        <v>0.15432753333225804</v>
      </c>
      <c r="H82" s="5" t="str">
        <f t="shared" si="24"/>
        <v/>
      </c>
      <c r="I82" s="24">
        <f t="shared" si="22"/>
        <v>2.1141811666693551E-2</v>
      </c>
      <c r="J82" s="24">
        <f t="shared" si="23"/>
        <v>8.9383418088004613E-3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-551741288409139.94</v>
      </c>
      <c r="N82" s="24">
        <f t="shared" si="26"/>
        <v>0.15432753333225804</v>
      </c>
      <c r="O82" s="24">
        <f t="shared" si="27"/>
        <v>662862086520.625</v>
      </c>
      <c r="P82" s="24">
        <f t="shared" si="28"/>
        <v>8.2570235369717657E-7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9.2607164903838867E-3</v>
      </c>
      <c r="V82" s="24">
        <f t="shared" ref="V82:V145" si="31">((U82)-G82)*((U82)-G82)*U$22/U82</f>
        <v>2.8313449441818315</v>
      </c>
      <c r="W82" s="63">
        <f>B82+([1]User!D$6-25)*[1]User!C$6*[1]Calc!V$6</f>
        <v>0.42278031560000001</v>
      </c>
      <c r="AH82" s="24"/>
    </row>
    <row r="83" spans="1:34">
      <c r="A83" s="64">
        <v>1.08322E-2</v>
      </c>
      <c r="B83" s="59">
        <v>0.41927799999999998</v>
      </c>
      <c r="C83" s="64">
        <v>1.2198199999999999E-2</v>
      </c>
      <c r="D83" s="61">
        <f t="shared" si="18"/>
        <v>0.14402378625783613</v>
      </c>
      <c r="E83" s="49">
        <f t="shared" si="19"/>
        <v>-0.84156577604759331</v>
      </c>
      <c r="F83" s="49">
        <f t="shared" si="20"/>
        <v>-0.84156577604759331</v>
      </c>
      <c r="G83" s="49">
        <f t="shared" si="21"/>
        <v>0.14412080538552388</v>
      </c>
      <c r="H83" s="5" t="str">
        <f t="shared" si="24"/>
        <v/>
      </c>
      <c r="I83" s="24">
        <f t="shared" si="22"/>
        <v>2.1396979865361904E-2</v>
      </c>
      <c r="J83" s="24">
        <f t="shared" si="23"/>
        <v>8.9771952433188931E-3</v>
      </c>
      <c r="K83" s="5" t="str">
        <f t="shared" si="29"/>
        <v/>
      </c>
      <c r="L83" s="5" t="str">
        <f t="shared" si="30"/>
        <v/>
      </c>
      <c r="M83" s="24">
        <f t="shared" si="25"/>
        <v>-504677110319137.75</v>
      </c>
      <c r="N83" s="24">
        <f t="shared" si="26"/>
        <v>0.14412080538552388</v>
      </c>
      <c r="O83" s="24">
        <f t="shared" si="27"/>
        <v>584675979120.25</v>
      </c>
      <c r="P83" s="24">
        <f t="shared" si="28"/>
        <v>7.7988816344324015E-7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8.648813965586968E-3</v>
      </c>
      <c r="V83" s="24">
        <f t="shared" si="31"/>
        <v>2.6438918301418926</v>
      </c>
      <c r="W83" s="63">
        <f>B83+([1]User!D$6-25)*[1]User!C$6*[1]Calc!V$6</f>
        <v>0.41955431560000001</v>
      </c>
      <c r="AH83" s="24"/>
    </row>
    <row r="84" spans="1:34">
      <c r="A84" s="64">
        <v>1.0977600000000001E-2</v>
      </c>
      <c r="B84" s="59">
        <v>0.41614099999999998</v>
      </c>
      <c r="C84" s="64">
        <v>1.1386800000000001E-2</v>
      </c>
      <c r="D84" s="61">
        <f t="shared" si="18"/>
        <v>0.13444361048029452</v>
      </c>
      <c r="E84" s="49">
        <f t="shared" si="19"/>
        <v>-0.87145983307689612</v>
      </c>
      <c r="F84" s="49">
        <f t="shared" si="20"/>
        <v>-0.87145983307689612</v>
      </c>
      <c r="G84" s="49">
        <f t="shared" si="21"/>
        <v>0.13452711684265825</v>
      </c>
      <c r="H84" s="5" t="str">
        <f t="shared" si="24"/>
        <v/>
      </c>
      <c r="I84" s="24">
        <f t="shared" si="22"/>
        <v>2.1636822078933544E-2</v>
      </c>
      <c r="J84" s="24">
        <f t="shared" si="23"/>
        <v>9.0099473682243181E-3</v>
      </c>
      <c r="K84" s="5" t="str">
        <f t="shared" si="29"/>
        <v/>
      </c>
      <c r="L84" s="5" t="str">
        <f t="shared" si="30"/>
        <v/>
      </c>
      <c r="M84" s="24">
        <f t="shared" si="25"/>
        <v>-434385988159277.19</v>
      </c>
      <c r="N84" s="24">
        <f t="shared" si="26"/>
        <v>0.13452711684265825</v>
      </c>
      <c r="O84" s="24">
        <f t="shared" si="27"/>
        <v>517497968964.5</v>
      </c>
      <c r="P84" s="24">
        <f t="shared" si="28"/>
        <v>7.3950748286749409E-7</v>
      </c>
      <c r="Q84" s="5" t="str">
        <f t="shared" si="15"/>
        <v/>
      </c>
      <c r="R84" s="5">
        <f t="shared" si="16"/>
        <v>0.4164173156</v>
      </c>
      <c r="S84" s="5" t="str">
        <f t="shared" si="17"/>
        <v/>
      </c>
      <c r="T84" s="5">
        <f t="shared" si="17"/>
        <v>-0.8711901654152544</v>
      </c>
      <c r="U84" s="24">
        <f t="shared" si="32"/>
        <v>8.0957595200402983E-3</v>
      </c>
      <c r="V84" s="24">
        <f t="shared" si="31"/>
        <v>2.4601025444813969</v>
      </c>
      <c r="W84" s="63">
        <f>B84+([1]User!D$6-25)*[1]User!C$6*[1]Calc!V$6</f>
        <v>0.4164173156</v>
      </c>
      <c r="AH84" s="24"/>
    </row>
    <row r="85" spans="1:34">
      <c r="A85" s="64">
        <v>1.1122999999999999E-2</v>
      </c>
      <c r="B85" s="59">
        <v>0.41289900000000002</v>
      </c>
      <c r="C85" s="64">
        <v>1.0619099999999999E-2</v>
      </c>
      <c r="D85" s="61">
        <f t="shared" si="18"/>
        <v>0.12537939930896261</v>
      </c>
      <c r="E85" s="49">
        <f t="shared" si="19"/>
        <v>-0.90177381519117217</v>
      </c>
      <c r="F85" s="49">
        <f t="shared" si="20"/>
        <v>-0.90177381519117217</v>
      </c>
      <c r="G85" s="49">
        <f t="shared" si="21"/>
        <v>0.12545547607159879</v>
      </c>
      <c r="H85" s="5" t="str">
        <f t="shared" si="24"/>
        <v/>
      </c>
      <c r="I85" s="24">
        <f t="shared" si="22"/>
        <v>2.1863613098210031E-2</v>
      </c>
      <c r="J85" s="24">
        <f t="shared" si="23"/>
        <v>9.0335052420092241E-3</v>
      </c>
      <c r="K85" s="5" t="str">
        <f t="shared" si="29"/>
        <v/>
      </c>
      <c r="L85" s="5" t="str">
        <f t="shared" si="30"/>
        <v/>
      </c>
      <c r="M85" s="24">
        <f t="shared" si="25"/>
        <v>-395738465648049.69</v>
      </c>
      <c r="N85" s="24">
        <f t="shared" si="26"/>
        <v>0.12545547607159879</v>
      </c>
      <c r="O85" s="24">
        <f t="shared" si="27"/>
        <v>456168812900.75</v>
      </c>
      <c r="P85" s="24">
        <f t="shared" si="28"/>
        <v>6.9900410359124007E-7</v>
      </c>
      <c r="Q85" s="5" t="str">
        <f t="shared" si="15"/>
        <v/>
      </c>
      <c r="R85" s="5">
        <f t="shared" si="16"/>
        <v>0.41317531560000004</v>
      </c>
      <c r="S85" s="5" t="str">
        <f t="shared" si="17"/>
        <v/>
      </c>
      <c r="T85" s="5">
        <f t="shared" si="17"/>
        <v>-0.90151037718896532</v>
      </c>
      <c r="U85" s="24">
        <f t="shared" si="32"/>
        <v>7.564278954872731E-3</v>
      </c>
      <c r="V85" s="24">
        <f t="shared" si="31"/>
        <v>2.2892668935027123</v>
      </c>
      <c r="W85" s="63">
        <f>B85+([1]User!D$6-25)*[1]User!C$6*[1]Calc!V$6</f>
        <v>0.41317531560000004</v>
      </c>
      <c r="AH85" s="24"/>
    </row>
    <row r="86" spans="1:34">
      <c r="A86" s="64">
        <v>1.12684E-2</v>
      </c>
      <c r="B86" s="59">
        <v>0.40968199999999999</v>
      </c>
      <c r="C86" s="64">
        <v>9.8957899999999998E-3</v>
      </c>
      <c r="D86" s="61">
        <f t="shared" si="18"/>
        <v>0.11683929955341216</v>
      </c>
      <c r="E86" s="49">
        <f t="shared" si="19"/>
        <v>-0.93241105526746937</v>
      </c>
      <c r="F86" s="49">
        <f t="shared" si="20"/>
        <v>-0.93241105526746937</v>
      </c>
      <c r="G86" s="49">
        <f t="shared" si="21"/>
        <v>0.11690591000351928</v>
      </c>
      <c r="H86" s="5" t="str">
        <f t="shared" si="24"/>
        <v/>
      </c>
      <c r="I86" s="24">
        <f t="shared" si="22"/>
        <v>2.207735224991202E-2</v>
      </c>
      <c r="J86" s="24">
        <f t="shared" si="23"/>
        <v>9.0507941412818014E-3</v>
      </c>
      <c r="K86" s="5" t="str">
        <f t="shared" si="29"/>
        <v/>
      </c>
      <c r="L86" s="5" t="str">
        <f t="shared" si="30"/>
        <v/>
      </c>
      <c r="M86" s="24">
        <f t="shared" si="25"/>
        <v>-346496307257201.56</v>
      </c>
      <c r="N86" s="24">
        <f t="shared" si="26"/>
        <v>0.11690591000351928</v>
      </c>
      <c r="O86" s="24">
        <f t="shared" si="27"/>
        <v>402497311546.75</v>
      </c>
      <c r="P86" s="24">
        <f t="shared" si="28"/>
        <v>6.6186630914910897E-7</v>
      </c>
      <c r="Q86" s="5" t="str">
        <f t="shared" ref="Q86:Q132" si="33">IF(G86&gt;0.85,IF(G86&lt;1.15,W86,""),"")</f>
        <v/>
      </c>
      <c r="R86" s="5">
        <f t="shared" si="16"/>
        <v>0.40995831560000001</v>
      </c>
      <c r="S86" s="5" t="str">
        <f t="shared" si="17"/>
        <v/>
      </c>
      <c r="T86" s="5">
        <f t="shared" si="17"/>
        <v>-0.93216353317487521</v>
      </c>
      <c r="U86" s="24">
        <f t="shared" si="32"/>
        <v>7.0740607046850456E-3</v>
      </c>
      <c r="V86" s="24">
        <f t="shared" si="31"/>
        <v>2.1246579297113568</v>
      </c>
      <c r="W86" s="63">
        <f>B86+([1]User!D$6-25)*[1]User!C$6*[1]Calc!V$6</f>
        <v>0.40995831560000001</v>
      </c>
      <c r="AH86" s="24"/>
    </row>
    <row r="87" spans="1:34">
      <c r="A87" s="64">
        <v>1.14138E-2</v>
      </c>
      <c r="B87" s="59">
        <v>0.40632299999999999</v>
      </c>
      <c r="C87" s="64">
        <v>9.20669E-3</v>
      </c>
      <c r="D87" s="61">
        <f t="shared" si="18"/>
        <v>0.10870311625503414</v>
      </c>
      <c r="E87" s="49">
        <f t="shared" si="19"/>
        <v>-0.9637580055644287</v>
      </c>
      <c r="F87" s="49">
        <f t="shared" si="20"/>
        <v>-0.9637580055644287</v>
      </c>
      <c r="G87" s="49">
        <f t="shared" si="21"/>
        <v>0.10876414731841752</v>
      </c>
      <c r="H87" s="5" t="str">
        <f t="shared" si="24"/>
        <v/>
      </c>
      <c r="I87" s="24">
        <f t="shared" si="22"/>
        <v>2.2280896317039563E-2</v>
      </c>
      <c r="J87" s="24">
        <f t="shared" si="23"/>
        <v>9.0593971934628467E-3</v>
      </c>
      <c r="K87" s="5" t="str">
        <f t="shared" si="29"/>
        <v/>
      </c>
      <c r="L87" s="5" t="str">
        <f t="shared" si="30"/>
        <v/>
      </c>
      <c r="M87" s="24">
        <f t="shared" si="25"/>
        <v>-317473280188197.19</v>
      </c>
      <c r="N87" s="24">
        <f t="shared" si="26"/>
        <v>0.10876414731841752</v>
      </c>
      <c r="O87" s="24">
        <f t="shared" si="27"/>
        <v>353182288860.5</v>
      </c>
      <c r="P87" s="24">
        <f t="shared" si="28"/>
        <v>6.2424764855436352E-7</v>
      </c>
      <c r="Q87" s="5" t="str">
        <f t="shared" si="33"/>
        <v/>
      </c>
      <c r="R87" s="5">
        <f t="shared" ref="R87:R132" si="34">IF(G87&gt;0.06,IF(G87&lt;0.14,W87,""),"")</f>
        <v>0.40659931560000001</v>
      </c>
      <c r="S87" s="5" t="str">
        <f t="shared" ref="S87:T131" si="35">IF(Q87="","",LOG10($G87))</f>
        <v/>
      </c>
      <c r="T87" s="5">
        <f t="shared" si="35"/>
        <v>-0.96351424055527357</v>
      </c>
      <c r="U87" s="24">
        <f t="shared" si="32"/>
        <v>6.5986216671946336E-3</v>
      </c>
      <c r="V87" s="24">
        <f t="shared" si="31"/>
        <v>1.9708643213520862</v>
      </c>
      <c r="W87" s="63">
        <f>B87+([1]User!D$6-25)*[1]User!C$6*[1]Calc!V$6</f>
        <v>0.40659931560000001</v>
      </c>
      <c r="AH87" s="24"/>
    </row>
    <row r="88" spans="1:34">
      <c r="A88" s="64">
        <v>1.15592E-2</v>
      </c>
      <c r="B88" s="59">
        <v>0.40295500000000001</v>
      </c>
      <c r="C88" s="64">
        <v>8.5894500000000002E-3</v>
      </c>
      <c r="D88" s="61">
        <f t="shared" si="18"/>
        <v>0.10141538184915566</v>
      </c>
      <c r="E88" s="49">
        <f t="shared" si="19"/>
        <v>-0.99389616979971085</v>
      </c>
      <c r="F88" s="49">
        <f t="shared" si="20"/>
        <v>-0.99389616979971085</v>
      </c>
      <c r="G88" s="49">
        <f t="shared" si="21"/>
        <v>0.10146906119557215</v>
      </c>
      <c r="H88" s="5" t="str">
        <f t="shared" si="24"/>
        <v/>
      </c>
      <c r="I88" s="24">
        <f t="shared" si="22"/>
        <v>2.2463273470110699E-2</v>
      </c>
      <c r="J88" s="24">
        <f t="shared" si="23"/>
        <v>9.0578953140353149E-3</v>
      </c>
      <c r="K88" s="5" t="str">
        <f t="shared" si="29"/>
        <v/>
      </c>
      <c r="L88" s="5" t="str">
        <f t="shared" si="30"/>
        <v/>
      </c>
      <c r="M88" s="24">
        <f t="shared" si="25"/>
        <v>-279230890639255.72</v>
      </c>
      <c r="N88" s="24">
        <f t="shared" si="26"/>
        <v>0.10146906119557215</v>
      </c>
      <c r="O88" s="24">
        <f t="shared" si="27"/>
        <v>309799757443.25</v>
      </c>
      <c r="P88" s="24">
        <f t="shared" si="28"/>
        <v>5.8693659593540455E-7</v>
      </c>
      <c r="Q88" s="5" t="str">
        <f t="shared" si="33"/>
        <v/>
      </c>
      <c r="R88" s="5">
        <f t="shared" si="34"/>
        <v>0.40323131560000003</v>
      </c>
      <c r="S88" s="5" t="str">
        <f t="shared" si="35"/>
        <v/>
      </c>
      <c r="T88" s="5">
        <f t="shared" si="35"/>
        <v>-0.99366635775365164</v>
      </c>
      <c r="U88" s="24">
        <f t="shared" si="32"/>
        <v>6.1563339226058224E-3</v>
      </c>
      <c r="V88" s="24">
        <f t="shared" si="31"/>
        <v>1.8385728119562543</v>
      </c>
      <c r="W88" s="63">
        <f>B88+([1]User!D$6-25)*[1]User!C$6*[1]Calc!V$6</f>
        <v>0.40323131560000003</v>
      </c>
      <c r="AH88" s="24"/>
    </row>
    <row r="89" spans="1:34">
      <c r="A89" s="64">
        <v>1.1704600000000001E-2</v>
      </c>
      <c r="B89" s="59">
        <v>0.39953499999999997</v>
      </c>
      <c r="C89" s="64">
        <v>7.9930399999999999E-3</v>
      </c>
      <c r="D89" s="61">
        <f t="shared" si="18"/>
        <v>9.4373586636580353E-2</v>
      </c>
      <c r="E89" s="49">
        <f t="shared" si="19"/>
        <v>-1.0251495394213554</v>
      </c>
      <c r="F89" s="49">
        <f t="shared" si="20"/>
        <v>-1.0251495394213554</v>
      </c>
      <c r="G89" s="49">
        <f t="shared" si="21"/>
        <v>9.4421303713054433E-2</v>
      </c>
      <c r="H89" s="5" t="str">
        <f t="shared" si="24"/>
        <v/>
      </c>
      <c r="I89" s="24">
        <f t="shared" si="22"/>
        <v>2.2639467407173638E-2</v>
      </c>
      <c r="J89" s="24">
        <f t="shared" si="23"/>
        <v>9.051515248545413E-3</v>
      </c>
      <c r="K89" s="5" t="str">
        <f t="shared" si="29"/>
        <v/>
      </c>
      <c r="L89" s="5" t="str">
        <f t="shared" si="30"/>
        <v/>
      </c>
      <c r="M89" s="24">
        <f t="shared" si="25"/>
        <v>-248216169756963.12</v>
      </c>
      <c r="N89" s="24">
        <f t="shared" si="26"/>
        <v>9.4421303713054433E-2</v>
      </c>
      <c r="O89" s="24">
        <f t="shared" si="27"/>
        <v>271195786475.75</v>
      </c>
      <c r="P89" s="24">
        <f t="shared" si="28"/>
        <v>5.5214952496880394E-7</v>
      </c>
      <c r="Q89" s="5" t="str">
        <f t="shared" si="33"/>
        <v/>
      </c>
      <c r="R89" s="5">
        <f t="shared" si="34"/>
        <v>0.39981131559999999</v>
      </c>
      <c r="S89" s="5" t="str">
        <f t="shared" si="35"/>
        <v/>
      </c>
      <c r="T89" s="5">
        <f t="shared" si="35"/>
        <v>-1.0249300073841467</v>
      </c>
      <c r="U89" s="24">
        <f t="shared" si="32"/>
        <v>5.73969789840426E-3</v>
      </c>
      <c r="V89" s="24">
        <f t="shared" si="31"/>
        <v>1.7071798310011181</v>
      </c>
      <c r="W89" s="63">
        <f>B89+([1]User!D$6-25)*[1]User!C$6*[1]Calc!V$6</f>
        <v>0.39981131559999999</v>
      </c>
      <c r="AH89" s="24"/>
    </row>
    <row r="90" spans="1:34">
      <c r="A90" s="64">
        <v>1.1849999999999999E-2</v>
      </c>
      <c r="B90" s="59">
        <v>0.396063</v>
      </c>
      <c r="C90" s="64">
        <v>7.4322199999999998E-3</v>
      </c>
      <c r="D90" s="61">
        <f t="shared" si="18"/>
        <v>8.7752001500320934E-2</v>
      </c>
      <c r="E90" s="49">
        <f t="shared" si="19"/>
        <v>-1.056742969099953</v>
      </c>
      <c r="F90" s="49">
        <f t="shared" si="20"/>
        <v>-1.056742969099953</v>
      </c>
      <c r="G90" s="49">
        <f t="shared" si="21"/>
        <v>8.7794322766576449E-2</v>
      </c>
      <c r="H90" s="5" t="str">
        <f t="shared" si="24"/>
        <v/>
      </c>
      <c r="I90" s="24">
        <f t="shared" si="22"/>
        <v>2.280514193083559E-2</v>
      </c>
      <c r="J90" s="24">
        <f t="shared" si="23"/>
        <v>9.038574345028241E-3</v>
      </c>
      <c r="K90" s="5" t="str">
        <f t="shared" si="29"/>
        <v/>
      </c>
      <c r="L90" s="5" t="str">
        <f t="shared" si="30"/>
        <v/>
      </c>
      <c r="M90" s="24">
        <f t="shared" si="25"/>
        <v>-220148076651632.31</v>
      </c>
      <c r="N90" s="24">
        <f t="shared" si="26"/>
        <v>8.7794322766576449E-2</v>
      </c>
      <c r="O90" s="24">
        <f t="shared" si="27"/>
        <v>236921587626.75</v>
      </c>
      <c r="P90" s="24">
        <f t="shared" si="28"/>
        <v>5.1877848783527307E-7</v>
      </c>
      <c r="Q90" s="5" t="str">
        <f t="shared" si="33"/>
        <v/>
      </c>
      <c r="R90" s="5">
        <f t="shared" si="34"/>
        <v>0.39633931560000002</v>
      </c>
      <c r="S90" s="5" t="str">
        <f t="shared" si="35"/>
        <v/>
      </c>
      <c r="T90" s="5">
        <f t="shared" si="35"/>
        <v>-1.0565335669055775</v>
      </c>
      <c r="U90" s="24">
        <f t="shared" si="32"/>
        <v>5.3475527045160794E-3</v>
      </c>
      <c r="V90" s="24">
        <f t="shared" si="31"/>
        <v>1.5837747974209808</v>
      </c>
      <c r="W90" s="63">
        <f>B90+([1]User!D$6-25)*[1]User!C$6*[1]Calc!V$6</f>
        <v>0.39633931560000002</v>
      </c>
      <c r="AH90" s="24"/>
    </row>
    <row r="91" spans="1:34">
      <c r="A91" s="64">
        <v>1.19954E-2</v>
      </c>
      <c r="B91" s="59">
        <v>0.39258799999999999</v>
      </c>
      <c r="C91" s="64">
        <v>6.9446100000000004E-3</v>
      </c>
      <c r="D91" s="61">
        <f t="shared" si="18"/>
        <v>8.199480466659273E-2</v>
      </c>
      <c r="E91" s="49">
        <f t="shared" si="19"/>
        <v>-1.0862136643981199</v>
      </c>
      <c r="F91" s="49">
        <f t="shared" si="20"/>
        <v>-1.0862136643981199</v>
      </c>
      <c r="G91" s="49">
        <f t="shared" si="21"/>
        <v>8.2031805530110719E-2</v>
      </c>
      <c r="H91" s="5" t="str">
        <f t="shared" si="24"/>
        <v/>
      </c>
      <c r="I91" s="24">
        <f t="shared" si="22"/>
        <v>2.2949204861747233E-2</v>
      </c>
      <c r="J91" s="24">
        <f t="shared" si="23"/>
        <v>9.0159236615745195E-3</v>
      </c>
      <c r="K91" s="5" t="str">
        <f t="shared" si="29"/>
        <v/>
      </c>
      <c r="L91" s="5" t="str">
        <f t="shared" si="30"/>
        <v/>
      </c>
      <c r="M91" s="24">
        <f t="shared" si="25"/>
        <v>-192472240522187.84</v>
      </c>
      <c r="N91" s="24">
        <f t="shared" si="26"/>
        <v>8.2031805530110719E-2</v>
      </c>
      <c r="O91" s="24">
        <f t="shared" si="27"/>
        <v>206954285921.625</v>
      </c>
      <c r="P91" s="24">
        <f t="shared" si="28"/>
        <v>4.849934932977878E-7</v>
      </c>
      <c r="Q91" s="5" t="str">
        <f t="shared" si="33"/>
        <v/>
      </c>
      <c r="R91" s="5">
        <f t="shared" si="34"/>
        <v>0.39286431560000001</v>
      </c>
      <c r="S91" s="5" t="str">
        <f t="shared" si="35"/>
        <v/>
      </c>
      <c r="T91" s="5">
        <f t="shared" si="35"/>
        <v>-1.0860177294689666</v>
      </c>
      <c r="U91" s="24">
        <f t="shared" si="32"/>
        <v>4.9837005371221382E-3</v>
      </c>
      <c r="V91" s="24">
        <f t="shared" si="31"/>
        <v>1.484134270446404</v>
      </c>
      <c r="W91" s="63">
        <f>B91+([1]User!D$6-25)*[1]User!C$6*[1]Calc!V$6</f>
        <v>0.39286431560000001</v>
      </c>
      <c r="AH91" s="24"/>
    </row>
    <row r="92" spans="1:34">
      <c r="A92" s="64">
        <v>1.21408E-2</v>
      </c>
      <c r="B92" s="59">
        <v>0.389044</v>
      </c>
      <c r="C92" s="64">
        <v>6.4710999999999996E-3</v>
      </c>
      <c r="D92" s="61">
        <f t="shared" si="18"/>
        <v>7.6404086115417297E-2</v>
      </c>
      <c r="E92" s="49">
        <f t="shared" si="19"/>
        <v>-1.1168834145928335</v>
      </c>
      <c r="F92" s="49">
        <f t="shared" si="20"/>
        <v>-1.1168834145928335</v>
      </c>
      <c r="G92" s="49">
        <f t="shared" si="21"/>
        <v>7.6436960734016041E-2</v>
      </c>
      <c r="H92" s="5" t="str">
        <f t="shared" si="24"/>
        <v/>
      </c>
      <c r="I92" s="24">
        <f t="shared" si="22"/>
        <v>2.3089075981649599E-2</v>
      </c>
      <c r="J92" s="24">
        <f t="shared" si="23"/>
        <v>8.9890463480882029E-3</v>
      </c>
      <c r="K92" s="5" t="str">
        <f t="shared" si="29"/>
        <v/>
      </c>
      <c r="L92" s="5" t="str">
        <f t="shared" si="30"/>
        <v/>
      </c>
      <c r="M92" s="24">
        <f t="shared" si="25"/>
        <v>-171008211603972.19</v>
      </c>
      <c r="N92" s="24">
        <f t="shared" si="26"/>
        <v>7.6436960734016041E-2</v>
      </c>
      <c r="O92" s="24">
        <f t="shared" si="27"/>
        <v>180292216625.375</v>
      </c>
      <c r="P92" s="24">
        <f t="shared" si="28"/>
        <v>4.5343738672013863E-7</v>
      </c>
      <c r="Q92" s="5" t="str">
        <f t="shared" si="33"/>
        <v/>
      </c>
      <c r="R92" s="5">
        <f t="shared" si="34"/>
        <v>0.38932031560000002</v>
      </c>
      <c r="S92" s="5" t="str">
        <f t="shared" si="35"/>
        <v/>
      </c>
      <c r="T92" s="5">
        <f t="shared" si="35"/>
        <v>-1.1166965895747301</v>
      </c>
      <c r="U92" s="24">
        <f t="shared" si="32"/>
        <v>4.639781743127065E-3</v>
      </c>
      <c r="V92" s="24">
        <f t="shared" si="31"/>
        <v>1.3842623856401901</v>
      </c>
      <c r="W92" s="63">
        <f>B92+([1]User!D$6-25)*[1]User!C$6*[1]Calc!V$6</f>
        <v>0.38932031560000002</v>
      </c>
      <c r="AH92" s="24"/>
    </row>
    <row r="93" spans="1:34">
      <c r="A93" s="64">
        <v>1.2286200000000001E-2</v>
      </c>
      <c r="B93" s="59">
        <v>0.385465</v>
      </c>
      <c r="C93" s="64">
        <v>6.0244599999999997E-3</v>
      </c>
      <c r="D93" s="61">
        <f t="shared" si="18"/>
        <v>7.1130620858723695E-2</v>
      </c>
      <c r="E93" s="49">
        <f t="shared" si="19"/>
        <v>-1.1479434005761409</v>
      </c>
      <c r="F93" s="49">
        <f t="shared" si="20"/>
        <v>-1.1479434005761409</v>
      </c>
      <c r="G93" s="49">
        <f t="shared" si="21"/>
        <v>7.1159504056032927E-2</v>
      </c>
      <c r="H93" s="5" t="str">
        <f t="shared" si="24"/>
        <v/>
      </c>
      <c r="I93" s="24">
        <f t="shared" si="22"/>
        <v>2.3221012398599177E-2</v>
      </c>
      <c r="J93" s="24">
        <f t="shared" si="23"/>
        <v>8.9573038721995589E-3</v>
      </c>
      <c r="K93" s="5" t="str">
        <f t="shared" si="29"/>
        <v/>
      </c>
      <c r="L93" s="5" t="str">
        <f t="shared" si="30"/>
        <v/>
      </c>
      <c r="M93" s="24">
        <f t="shared" si="25"/>
        <v>-150245512428379.16</v>
      </c>
      <c r="N93" s="24">
        <f t="shared" si="26"/>
        <v>7.1159504056032927E-2</v>
      </c>
      <c r="O93" s="24">
        <f t="shared" si="27"/>
        <v>156850903898.5</v>
      </c>
      <c r="P93" s="24">
        <f t="shared" si="28"/>
        <v>4.2373844738580994E-7</v>
      </c>
      <c r="Q93" s="5" t="str">
        <f t="shared" si="33"/>
        <v/>
      </c>
      <c r="R93" s="5">
        <f t="shared" si="34"/>
        <v>0.38574131560000002</v>
      </c>
      <c r="S93" s="5" t="str">
        <f t="shared" si="35"/>
        <v/>
      </c>
      <c r="T93" s="5">
        <f t="shared" si="35"/>
        <v>-1.1477670873795516</v>
      </c>
      <c r="U93" s="24">
        <f t="shared" si="32"/>
        <v>4.3180857473160529E-3</v>
      </c>
      <c r="V93" s="24">
        <f t="shared" si="31"/>
        <v>1.289143489512641</v>
      </c>
      <c r="W93" s="63">
        <f>B93+([1]User!D$6-25)*[1]User!C$6*[1]Calc!V$6</f>
        <v>0.38574131560000002</v>
      </c>
      <c r="AH93" s="24"/>
    </row>
    <row r="94" spans="1:34">
      <c r="A94" s="64">
        <v>1.2431599999999999E-2</v>
      </c>
      <c r="B94" s="59">
        <v>0.38183499999999998</v>
      </c>
      <c r="C94" s="64">
        <v>5.6187900000000002E-3</v>
      </c>
      <c r="D94" s="61">
        <f t="shared" si="18"/>
        <v>6.6340887179064709E-2</v>
      </c>
      <c r="E94" s="49">
        <f t="shared" si="19"/>
        <v>-1.178218724942012</v>
      </c>
      <c r="F94" s="49">
        <f t="shared" si="20"/>
        <v>-1.178218724942012</v>
      </c>
      <c r="G94" s="49">
        <f t="shared" si="21"/>
        <v>6.6366322847085615E-2</v>
      </c>
      <c r="H94" s="5" t="str">
        <f t="shared" si="24"/>
        <v/>
      </c>
      <c r="I94" s="24">
        <f t="shared" si="22"/>
        <v>2.334084192882286E-2</v>
      </c>
      <c r="J94" s="24">
        <f t="shared" si="23"/>
        <v>8.9187998166341438E-3</v>
      </c>
      <c r="K94" s="5" t="str">
        <f t="shared" si="29"/>
        <v/>
      </c>
      <c r="L94" s="5" t="str">
        <f t="shared" si="30"/>
        <v/>
      </c>
      <c r="M94" s="24">
        <f t="shared" si="25"/>
        <v>-132312047549464.73</v>
      </c>
      <c r="N94" s="24">
        <f t="shared" si="26"/>
        <v>6.6366322847085615E-2</v>
      </c>
      <c r="O94" s="24">
        <f t="shared" si="27"/>
        <v>136186556849.125</v>
      </c>
      <c r="P94" s="24">
        <f t="shared" si="28"/>
        <v>3.9448477127470482E-7</v>
      </c>
      <c r="Q94" s="5" t="str">
        <f t="shared" si="33"/>
        <v/>
      </c>
      <c r="R94" s="5">
        <f t="shared" si="34"/>
        <v>0.3821113156</v>
      </c>
      <c r="S94" s="5" t="str">
        <f t="shared" si="35"/>
        <v/>
      </c>
      <c r="T94" s="5">
        <f t="shared" si="35"/>
        <v>-1.1780522446068726</v>
      </c>
      <c r="U94" s="24">
        <f t="shared" si="32"/>
        <v>4.0160019531568459E-3</v>
      </c>
      <c r="V94" s="24">
        <f t="shared" si="31"/>
        <v>1.2061037817454203</v>
      </c>
      <c r="W94" s="63">
        <f>B94+([1]User!D$6-25)*[1]User!C$6*[1]Calc!V$6</f>
        <v>0.3821113156</v>
      </c>
      <c r="AH94" s="24"/>
    </row>
    <row r="95" spans="1:34">
      <c r="A95" s="64">
        <v>1.2577E-2</v>
      </c>
      <c r="B95" s="59">
        <v>0.37808599999999998</v>
      </c>
      <c r="C95" s="64">
        <v>5.2238700000000002E-3</v>
      </c>
      <c r="D95" s="61">
        <f t="shared" si="18"/>
        <v>6.1678078431139226E-2</v>
      </c>
      <c r="E95" s="49">
        <f t="shared" si="19"/>
        <v>-1.2098691651087281</v>
      </c>
      <c r="F95" s="49">
        <f t="shared" si="20"/>
        <v>-1.2098691651087281</v>
      </c>
      <c r="G95" s="49">
        <f t="shared" si="21"/>
        <v>6.170078190068759E-2</v>
      </c>
      <c r="H95" s="5" t="str">
        <f t="shared" si="24"/>
        <v/>
      </c>
      <c r="I95" s="24">
        <f t="shared" si="22"/>
        <v>2.3457480452482811E-2</v>
      </c>
      <c r="J95" s="24">
        <f t="shared" si="23"/>
        <v>8.8754266221431326E-3</v>
      </c>
      <c r="K95" s="5" t="str">
        <f t="shared" si="29"/>
        <v/>
      </c>
      <c r="L95" s="5" t="str">
        <f t="shared" si="30"/>
        <v/>
      </c>
      <c r="M95" s="24">
        <f t="shared" si="25"/>
        <v>-118099612715156.37</v>
      </c>
      <c r="N95" s="24">
        <f t="shared" si="26"/>
        <v>6.170078190068759E-2</v>
      </c>
      <c r="O95" s="24">
        <f t="shared" si="27"/>
        <v>117698078214.625</v>
      </c>
      <c r="P95" s="24">
        <f t="shared" si="28"/>
        <v>3.6670975405787134E-7</v>
      </c>
      <c r="Q95" s="5" t="str">
        <f t="shared" si="33"/>
        <v/>
      </c>
      <c r="R95" s="5">
        <f t="shared" si="34"/>
        <v>0.3783623156</v>
      </c>
      <c r="S95" s="5" t="str">
        <f t="shared" si="35"/>
        <v/>
      </c>
      <c r="T95" s="5">
        <f t="shared" si="35"/>
        <v>-1.2097093323524573</v>
      </c>
      <c r="U95" s="24">
        <f t="shared" si="32"/>
        <v>3.7275309633325818E-3</v>
      </c>
      <c r="V95" s="24">
        <f t="shared" si="31"/>
        <v>1.1234021700830479</v>
      </c>
      <c r="W95" s="63">
        <f>B95+([1]User!D$6-25)*[1]User!C$6*[1]Calc!V$6</f>
        <v>0.3783623156</v>
      </c>
      <c r="AH95" s="24"/>
    </row>
    <row r="96" spans="1:34">
      <c r="A96" s="64">
        <v>1.27224E-2</v>
      </c>
      <c r="B96" s="59">
        <v>0.30892599999999998</v>
      </c>
      <c r="C96" s="64">
        <v>2.53396E-3</v>
      </c>
      <c r="D96" s="61">
        <f t="shared" si="18"/>
        <v>2.9918390699111872E-2</v>
      </c>
      <c r="E96" s="49">
        <f t="shared" si="19"/>
        <v>-1.5240617707438124</v>
      </c>
      <c r="F96" s="49">
        <f t="shared" si="20"/>
        <v>-1.5240617707438124</v>
      </c>
      <c r="G96" s="49">
        <f t="shared" si="21"/>
        <v>2.9946774406844883E-2</v>
      </c>
      <c r="H96" s="5" t="str">
        <f t="shared" si="24"/>
        <v/>
      </c>
      <c r="I96" s="24">
        <f t="shared" si="22"/>
        <v>2.4251330639828879E-2</v>
      </c>
      <c r="J96" s="24">
        <f t="shared" si="23"/>
        <v>7.4985675902163188E-3</v>
      </c>
      <c r="K96" s="5" t="str">
        <f t="shared" si="29"/>
        <v/>
      </c>
      <c r="L96" s="5">
        <f t="shared" si="30"/>
        <v>0.3092023156</v>
      </c>
      <c r="M96" s="24">
        <f t="shared" si="25"/>
        <v>-147647252044369.87</v>
      </c>
      <c r="N96" s="24">
        <f t="shared" si="26"/>
        <v>2.9946774406844883E-2</v>
      </c>
      <c r="O96" s="24">
        <f t="shared" si="27"/>
        <v>7975836424.75</v>
      </c>
      <c r="P96" s="24">
        <f t="shared" si="28"/>
        <v>5.1199998152170992E-8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9.990119137759663E-4</v>
      </c>
      <c r="V96" s="24">
        <f t="shared" si="31"/>
        <v>1.0451064850004967</v>
      </c>
      <c r="W96" s="63">
        <f>B96+([1]User!D$6-25)*[1]User!C$6*[1]Calc!V$6</f>
        <v>0.3092023156</v>
      </c>
      <c r="AH96" s="24"/>
    </row>
    <row r="97" spans="1:34">
      <c r="A97" s="64">
        <v>1.28678E-2</v>
      </c>
      <c r="B97" s="59">
        <v>0.13698099999999999</v>
      </c>
      <c r="C97" s="64">
        <v>4.74714E-4</v>
      </c>
      <c r="D97" s="61">
        <f t="shared" si="18"/>
        <v>5.6049341435295717E-3</v>
      </c>
      <c r="E97" s="49">
        <f t="shared" si="19"/>
        <v>-2.2514294858825195</v>
      </c>
      <c r="F97" s="49">
        <f t="shared" si="20"/>
        <v>-2.2514294858825195</v>
      </c>
      <c r="G97" s="49">
        <f t="shared" si="21"/>
        <v>5.6050216805184246E-3</v>
      </c>
      <c r="H97" s="5" t="str">
        <f t="shared" si="24"/>
        <v/>
      </c>
      <c r="I97" s="24">
        <f t="shared" si="22"/>
        <v>2.4859874457987041E-2</v>
      </c>
      <c r="J97" s="24">
        <f t="shared" si="23"/>
        <v>3.4121996342563058E-3</v>
      </c>
      <c r="K97" s="5" t="str">
        <f t="shared" si="29"/>
        <v/>
      </c>
      <c r="L97" s="5" t="str">
        <f t="shared" si="30"/>
        <v/>
      </c>
      <c r="M97" s="24">
        <f t="shared" si="25"/>
        <v>-455352626159.95923</v>
      </c>
      <c r="N97" s="24">
        <f t="shared" si="26"/>
        <v>5.6050216805184246E-3</v>
      </c>
      <c r="O97" s="24">
        <f t="shared" si="27"/>
        <v>9893772.875</v>
      </c>
      <c r="P97" s="24">
        <f t="shared" si="28"/>
        <v>3.3933479759779986E-10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6.9111370611193979E-5</v>
      </c>
      <c r="V97" s="24">
        <f t="shared" si="31"/>
        <v>0.55249683338066569</v>
      </c>
      <c r="W97" s="63">
        <f>B97+([1]User!D$6-25)*[1]User!C$6*[1]Calc!V$6</f>
        <v>0.13725731559999998</v>
      </c>
      <c r="AH97" s="24"/>
    </row>
    <row r="98" spans="1:34">
      <c r="A98" s="64">
        <v>1.3013200000000001E-2</v>
      </c>
      <c r="B98" s="59">
        <v>7.0943800000000001E-2</v>
      </c>
      <c r="C98" s="64">
        <v>1.63074E-4</v>
      </c>
      <c r="D98" s="61">
        <f t="shared" si="18"/>
        <v>1.9254098900010142E-3</v>
      </c>
      <c r="E98" s="49">
        <f t="shared" si="19"/>
        <v>-2.7154768017314916</v>
      </c>
      <c r="F98" s="49">
        <f t="shared" si="20"/>
        <v>-2.7154768017314916</v>
      </c>
      <c r="G98" s="49">
        <f t="shared" si="21"/>
        <v>1.925412462482896E-3</v>
      </c>
      <c r="H98" s="5" t="str">
        <f t="shared" si="24"/>
        <v/>
      </c>
      <c r="I98" s="24">
        <f t="shared" si="22"/>
        <v>2.4951864688437929E-2</v>
      </c>
      <c r="J98" s="24">
        <f t="shared" si="23"/>
        <v>1.7770746875461071E-3</v>
      </c>
      <c r="K98" s="5" t="str">
        <f t="shared" si="29"/>
        <v/>
      </c>
      <c r="L98" s="5" t="str">
        <f t="shared" si="30"/>
        <v/>
      </c>
      <c r="M98" s="24">
        <f t="shared" si="25"/>
        <v>-13381616113.975925</v>
      </c>
      <c r="N98" s="24">
        <f t="shared" si="26"/>
        <v>1.925412462482896E-3</v>
      </c>
      <c r="O98" s="24">
        <f t="shared" si="27"/>
        <v>757048.25</v>
      </c>
      <c r="P98" s="24">
        <f t="shared" si="28"/>
        <v>7.5586378719252126E-11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2.8051905199494086E-5</v>
      </c>
      <c r="V98" s="24">
        <f t="shared" si="31"/>
        <v>0.15989636186971573</v>
      </c>
      <c r="W98" s="63">
        <f>B98+([1]User!D$6-25)*[1]User!C$6*[1]Calc!V$6</f>
        <v>7.1220115599999995E-2</v>
      </c>
      <c r="AH98" s="24"/>
    </row>
    <row r="99" spans="1:34">
      <c r="A99" s="64">
        <v>1.3158599999999999E-2</v>
      </c>
      <c r="B99" s="59">
        <v>5.0109599999999997E-2</v>
      </c>
      <c r="C99" s="64">
        <v>4.28507E-5</v>
      </c>
      <c r="D99" s="61">
        <f t="shared" si="18"/>
        <v>5.0593694625425541E-4</v>
      </c>
      <c r="E99" s="49">
        <f t="shared" si="19"/>
        <v>-3.2959036048996571</v>
      </c>
      <c r="F99" s="49">
        <f t="shared" si="20"/>
        <v>-3.2959036048996571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1.2583882421100001E-3</v>
      </c>
      <c r="K99" s="5" t="str">
        <f t="shared" si="29"/>
        <v/>
      </c>
      <c r="L99" s="5" t="str">
        <f t="shared" si="30"/>
        <v/>
      </c>
      <c r="M99" s="24">
        <f t="shared" si="25"/>
        <v>-1876431027.791878</v>
      </c>
      <c r="N99" s="24">
        <f t="shared" si="26"/>
        <v>5.0593730697935625E-4</v>
      </c>
      <c r="O99" s="24">
        <f t="shared" si="27"/>
        <v>336480.125</v>
      </c>
      <c r="P99" s="24">
        <f t="shared" si="28"/>
        <v>1.2785168900904816E-10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1.9490894211504629E-5</v>
      </c>
      <c r="V99" s="24">
        <f t="shared" si="31"/>
        <v>6.1457191069898359E-2</v>
      </c>
      <c r="W99" s="63">
        <f>B99+([1]User!D$6-25)*[1]User!C$6*[1]Calc!V$6</f>
        <v>5.0385915599999997E-2</v>
      </c>
      <c r="AH99" s="24"/>
    </row>
    <row r="100" spans="1:34">
      <c r="A100" s="64">
        <v>1.3304E-2</v>
      </c>
      <c r="B100" s="59">
        <v>4.2967400000000003E-2</v>
      </c>
      <c r="C100" s="64">
        <v>6.5822000000000003E-6</v>
      </c>
      <c r="D100" s="61">
        <f t="shared" si="18"/>
        <v>7.7715840526170174E-5</v>
      </c>
      <c r="E100" s="49">
        <f t="shared" si="19"/>
        <v>-4.1094904515729329</v>
      </c>
      <c r="F100" s="49">
        <f t="shared" si="20"/>
        <v>-4.1094904515729329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1.08001179711E-3</v>
      </c>
      <c r="K100" s="5" t="str">
        <f t="shared" si="29"/>
        <v/>
      </c>
      <c r="L100" s="5" t="str">
        <f t="shared" si="30"/>
        <v/>
      </c>
      <c r="M100" s="24">
        <f t="shared" si="25"/>
        <v>-487149121.71378529</v>
      </c>
      <c r="N100" s="24">
        <f t="shared" si="26"/>
        <v>7.7715934175717329E-5</v>
      </c>
      <c r="O100" s="24">
        <f t="shared" si="27"/>
        <v>254820</v>
      </c>
      <c r="P100" s="24">
        <f t="shared" si="28"/>
        <v>6.3032886781287725E-10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1.6805016790251538E-5</v>
      </c>
      <c r="V100" s="24">
        <f t="shared" si="31"/>
        <v>7.1670686706785142E-2</v>
      </c>
      <c r="W100" s="63">
        <f>B100+([1]User!D$6-25)*[1]User!C$6*[1]Calc!V$6</f>
        <v>4.3243715600000003E-2</v>
      </c>
      <c r="AH100" s="24"/>
    </row>
    <row r="101" spans="1:34">
      <c r="A101" s="64">
        <v>1.34494E-2</v>
      </c>
      <c r="B101" s="59">
        <v>4.0670400000000002E-2</v>
      </c>
      <c r="C101" s="64">
        <v>1.12837E-5</v>
      </c>
      <c r="D101" s="61">
        <f t="shared" si="18"/>
        <v>1.3322631183269217E-4</v>
      </c>
      <c r="E101" s="49">
        <f t="shared" si="19"/>
        <v>-3.8754099947207945</v>
      </c>
      <c r="F101" s="49">
        <f t="shared" si="20"/>
        <v>-3.8754099947207945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1.0226442221100002E-3</v>
      </c>
      <c r="K101" s="5" t="str">
        <f t="shared" si="29"/>
        <v/>
      </c>
      <c r="L101" s="5" t="str">
        <f t="shared" si="30"/>
        <v/>
      </c>
      <c r="M101" s="24">
        <f t="shared" si="25"/>
        <v>-143272987.73381379</v>
      </c>
      <c r="N101" s="24">
        <f t="shared" si="26"/>
        <v>1.3322633937549132E-4</v>
      </c>
      <c r="O101" s="24">
        <f t="shared" si="27"/>
        <v>233027.375</v>
      </c>
      <c r="P101" s="24">
        <f t="shared" si="28"/>
        <v>3.3624869361411728E-10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1.5963302035342621E-5</v>
      </c>
      <c r="V101" s="24">
        <f t="shared" si="31"/>
        <v>7.5578987189441879E-2</v>
      </c>
      <c r="W101" s="63">
        <f>B101+([1]User!D$6-25)*[1]User!C$6*[1]Calc!V$6</f>
        <v>4.0946715600000003E-2</v>
      </c>
      <c r="AH101" s="24"/>
    </row>
    <row r="102" spans="1:34">
      <c r="A102" s="64">
        <v>1.3594800000000001E-2</v>
      </c>
      <c r="B102" s="59">
        <v>4.00364E-2</v>
      </c>
      <c r="C102" s="64">
        <v>5.3745300000000002E-7</v>
      </c>
      <c r="D102" s="61">
        <f t="shared" si="18"/>
        <v>6.3456916590671413E-6</v>
      </c>
      <c r="E102" s="49">
        <f t="shared" si="19"/>
        <v>-5.1975210343501725</v>
      </c>
      <c r="F102" s="49">
        <f t="shared" si="20"/>
        <v>-5.1975210343501725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1.00681007211E-3</v>
      </c>
      <c r="K102" s="5" t="str">
        <f t="shared" si="29"/>
        <v/>
      </c>
      <c r="L102" s="5" t="str">
        <f t="shared" si="30"/>
        <v/>
      </c>
      <c r="M102" s="24">
        <f t="shared" si="25"/>
        <v>-38581220.915620059</v>
      </c>
      <c r="N102" s="24">
        <f t="shared" si="26"/>
        <v>6.3456990759210503E-6</v>
      </c>
      <c r="O102" s="24">
        <f t="shared" si="27"/>
        <v>227347.5</v>
      </c>
      <c r="P102" s="24">
        <f t="shared" si="28"/>
        <v>6.8873866972105624E-9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1.5732751366812716E-5</v>
      </c>
      <c r="V102" s="24">
        <f t="shared" si="31"/>
        <v>7.672247384038082E-2</v>
      </c>
      <c r="W102" s="63">
        <f>B102+([1]User!D$6-25)*[1]User!C$6*[1]Calc!V$6</f>
        <v>4.03127156E-2</v>
      </c>
      <c r="AH102" s="24"/>
    </row>
    <row r="103" spans="1:34">
      <c r="A103" s="64">
        <v>1.3740199999999999E-2</v>
      </c>
      <c r="B103" s="59">
        <v>3.99061E-2</v>
      </c>
      <c r="C103" s="64">
        <v>-1.47746E-6</v>
      </c>
      <c r="D103" s="61">
        <f t="shared" si="18"/>
        <v>-1.7444326478046154E-5</v>
      </c>
      <c r="E103" s="49">
        <f t="shared" si="19"/>
        <v>-3</v>
      </c>
      <c r="F103" s="49">
        <f t="shared" si="20"/>
        <v>-3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1.00355582961E-3</v>
      </c>
      <c r="K103" s="5" t="str">
        <f t="shared" si="29"/>
        <v/>
      </c>
      <c r="L103" s="5" t="str">
        <f t="shared" si="30"/>
        <v/>
      </c>
      <c r="M103" s="24">
        <f t="shared" si="25"/>
        <v>-7889121.4331114553</v>
      </c>
      <c r="N103" s="24">
        <f t="shared" si="26"/>
        <v>-1.7444324961441451E-5</v>
      </c>
      <c r="O103" s="24">
        <f t="shared" si="27"/>
        <v>226197.5</v>
      </c>
      <c r="P103" s="24">
        <f t="shared" si="28"/>
        <v>-2.492742338618234E-9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1.5685461625162493E-5</v>
      </c>
      <c r="V103" s="24">
        <f t="shared" si="31"/>
        <v>7.6961177446332518E-2</v>
      </c>
      <c r="W103" s="63">
        <f>B103+([1]User!D$6-25)*[1]User!C$6*[1]Calc!V$6</f>
        <v>4.01824156E-2</v>
      </c>
      <c r="AH103" s="24"/>
    </row>
    <row r="104" spans="1:34">
      <c r="A104" s="64">
        <v>1.38856E-2</v>
      </c>
      <c r="B104" s="59">
        <v>3.9832199999999998E-2</v>
      </c>
      <c r="C104" s="64">
        <v>-8.1938499999999995E-6</v>
      </c>
      <c r="D104" s="61">
        <f t="shared" si="18"/>
        <v>-9.6744544361362377E-5</v>
      </c>
      <c r="E104" s="49">
        <f t="shared" si="19"/>
        <v>-3</v>
      </c>
      <c r="F104" s="49">
        <f>IF($D104&gt;0,LOG10(D104),-3)</f>
        <v>-3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1.0017101771099999E-3</v>
      </c>
      <c r="K104" s="5" t="str">
        <f t="shared" si="29"/>
        <v/>
      </c>
      <c r="L104" s="5" t="str">
        <f t="shared" si="30"/>
        <v/>
      </c>
      <c r="M104" s="24">
        <f t="shared" si="25"/>
        <v>-4461485.8404414207</v>
      </c>
      <c r="N104" s="24">
        <f t="shared" si="26"/>
        <v>-9.6744543503686346E-5</v>
      </c>
      <c r="O104" s="24">
        <f t="shared" si="27"/>
        <v>225547.875</v>
      </c>
      <c r="P104" s="24">
        <f t="shared" si="28"/>
        <v>-4.4818365894039111E-10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1.565865515769601E-5</v>
      </c>
      <c r="V104" s="24">
        <f t="shared" si="31"/>
        <v>7.7097128428444309E-2</v>
      </c>
      <c r="W104" s="63">
        <f>B104+([1]User!D$6-25)*[1]User!C$6*[1]Calc!V$6</f>
        <v>4.0108515599999998E-2</v>
      </c>
      <c r="AH104" s="24"/>
    </row>
    <row r="105" spans="1:34">
      <c r="A105" s="64">
        <v>1.4031E-2</v>
      </c>
      <c r="B105" s="59">
        <v>3.9793200000000001E-2</v>
      </c>
      <c r="C105" s="64">
        <v>4.5672799999999997E-6</v>
      </c>
      <c r="D105" s="61">
        <f t="shared" si="18"/>
        <v>5.3925739740264117E-5</v>
      </c>
      <c r="E105" s="49">
        <f>IF(D105&gt;0,LOG10(D105),-3)</f>
        <v>-4.2682038886378191</v>
      </c>
      <c r="F105" s="49">
        <f>IF($D105&gt;0,LOG10(D105),-3)</f>
        <v>-4.2682038886378191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1.0007361521100001E-3</v>
      </c>
      <c r="K105" s="5" t="str">
        <f t="shared" si="29"/>
        <v/>
      </c>
      <c r="L105" s="5" t="str">
        <f t="shared" si="30"/>
        <v/>
      </c>
      <c r="M105" s="24">
        <f t="shared" si="25"/>
        <v>-2350934.1452967287</v>
      </c>
      <c r="N105" s="24">
        <f t="shared" si="26"/>
        <v>5.3925740192207694E-5</v>
      </c>
      <c r="O105" s="24">
        <f t="shared" si="27"/>
        <v>225205.75</v>
      </c>
      <c r="P105" s="24">
        <f t="shared" si="28"/>
        <v>8.0283651602534587E-10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1.5644512397193009E-5</v>
      </c>
      <c r="V105" s="24">
        <f t="shared" si="31"/>
        <v>7.7169042271977087E-2</v>
      </c>
      <c r="W105" s="63">
        <f>B105+([1]User!D$6-25)*[1]User!C$6*[1]Calc!V$6</f>
        <v>4.0069515600000001E-2</v>
      </c>
      <c r="AH105" s="24"/>
    </row>
    <row r="106" spans="1:34">
      <c r="A106" s="64">
        <v>1.41764E-2</v>
      </c>
      <c r="B106" s="59">
        <v>3.97623E-2</v>
      </c>
      <c r="C106" s="64">
        <v>-8.8654899999999994E-6</v>
      </c>
      <c r="D106" s="61">
        <f t="shared" si="18"/>
        <v>-1.0467457795666439E-4</v>
      </c>
      <c r="E106" s="49">
        <f>IF(D106&gt;0,LOG10(D106),-3)</f>
        <v>-3</v>
      </c>
      <c r="F106" s="49">
        <f>IF($D106&gt;0,LOG10(D106),-3)</f>
        <v>-3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9.9996442461000004E-4</v>
      </c>
      <c r="K106" s="5" t="str">
        <f t="shared" si="29"/>
        <v/>
      </c>
      <c r="L106" s="5" t="str">
        <f t="shared" si="30"/>
        <v/>
      </c>
      <c r="M106" s="24">
        <f t="shared" si="25"/>
        <v>-1860424.4054714828</v>
      </c>
      <c r="N106" s="24">
        <f t="shared" si="26"/>
        <v>-1.0467457759901639E-4</v>
      </c>
      <c r="O106" s="24">
        <f t="shared" si="27"/>
        <v>224935</v>
      </c>
      <c r="P106" s="24">
        <f t="shared" si="28"/>
        <v>-4.1310416905285237E-10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1.5633308983577891E-5</v>
      </c>
      <c r="V106" s="24">
        <f t="shared" si="31"/>
        <v>7.7226102355674717E-2</v>
      </c>
      <c r="W106" s="63">
        <f>B106+([1]User!D$6-25)*[1]User!C$6*[1]Calc!V$6</f>
        <v>4.0038615600000001E-2</v>
      </c>
      <c r="AH106" s="24"/>
    </row>
    <row r="107" spans="1:34">
      <c r="A107" s="64">
        <v>1.4321800000000001E-2</v>
      </c>
      <c r="B107" s="59">
        <v>3.9743500000000001E-2</v>
      </c>
      <c r="C107" s="64">
        <v>-7.5222099999999996E-6</v>
      </c>
      <c r="D107" s="61">
        <f t="shared" si="18"/>
        <v>-8.8814510766060354E-5</v>
      </c>
      <c r="E107" s="49">
        <f>IF(D107&gt;0,LOG10(D107),-3)</f>
        <v>-3</v>
      </c>
      <c r="F107" s="49">
        <f t="shared" ref="F107:F133" si="36">IF($D107&gt;0,LOG10(D107),-3)</f>
        <v>-3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9.9949489461000009E-4</v>
      </c>
      <c r="K107" s="5" t="str">
        <f t="shared" si="29"/>
        <v/>
      </c>
      <c r="L107" s="5" t="str">
        <f t="shared" si="30"/>
        <v/>
      </c>
      <c r="M107" s="24">
        <f t="shared" si="25"/>
        <v>-1131080.7683631463</v>
      </c>
      <c r="N107" s="24">
        <f t="shared" si="26"/>
        <v>-8.8814510548621385E-5</v>
      </c>
      <c r="O107" s="24">
        <f t="shared" si="27"/>
        <v>224770.5</v>
      </c>
      <c r="P107" s="24">
        <f t="shared" si="28"/>
        <v>-4.8651825758072263E-10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1.5626493533761563E-5</v>
      </c>
      <c r="V107" s="24">
        <f t="shared" si="31"/>
        <v>7.7260854145450447E-2</v>
      </c>
      <c r="W107" s="63">
        <f>B107+([1]User!D$6-25)*[1]User!C$6*[1]Calc!V$6</f>
        <v>4.0019815600000001E-2</v>
      </c>
      <c r="AH107" s="24"/>
    </row>
    <row r="108" spans="1:34">
      <c r="A108" s="64">
        <v>1.44672E-2</v>
      </c>
      <c r="B108" s="59">
        <v>3.97261E-2</v>
      </c>
      <c r="C108" s="64">
        <v>-3.4923800000000001E-6</v>
      </c>
      <c r="D108" s="61">
        <f t="shared" si="18"/>
        <v>-4.1234427263952204E-5</v>
      </c>
      <c r="E108" s="49">
        <f>IF(D108&gt;0,LOG10(D108),-3)</f>
        <v>-3</v>
      </c>
      <c r="F108" s="49">
        <f t="shared" si="36"/>
        <v>-3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9.9906032961000007E-4</v>
      </c>
      <c r="K108" s="5" t="str">
        <f t="shared" si="29"/>
        <v/>
      </c>
      <c r="L108" s="5" t="str">
        <f t="shared" si="30"/>
        <v/>
      </c>
      <c r="M108" s="24">
        <f t="shared" si="25"/>
        <v>-1046142.6351256706</v>
      </c>
      <c r="N108" s="24">
        <f t="shared" si="26"/>
        <v>-4.123442706284174E-5</v>
      </c>
      <c r="O108" s="24">
        <f t="shared" si="27"/>
        <v>224618.375</v>
      </c>
      <c r="P108" s="24">
        <f t="shared" si="28"/>
        <v>-1.0471986513646036E-9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1.5620186201362034E-5</v>
      </c>
      <c r="V108" s="24">
        <f t="shared" si="31"/>
        <v>7.7293042084124922E-2</v>
      </c>
      <c r="W108" s="63">
        <f>B108+([1]User!D$6-25)*[1]User!C$6*[1]Calc!V$6</f>
        <v>4.0002415600000001E-2</v>
      </c>
      <c r="AH108" s="24"/>
    </row>
    <row r="109" spans="1:34">
      <c r="A109" s="60">
        <v>1.46126E-2</v>
      </c>
      <c r="B109" s="63">
        <v>3.9720699999999998E-2</v>
      </c>
      <c r="C109" s="24">
        <v>-8.05824E-7</v>
      </c>
      <c r="D109" s="61">
        <f t="shared" si="18"/>
        <v>-9.5143401106257106E-6</v>
      </c>
      <c r="E109" s="49">
        <f t="shared" ref="E109:E133" si="37">IF(D109&gt;0,LOG10(D109),-3)</f>
        <v>-3</v>
      </c>
      <c r="F109" s="49">
        <f t="shared" si="36"/>
        <v>-3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9.989254646099999E-4</v>
      </c>
      <c r="K109" s="5" t="str">
        <f t="shared" si="29"/>
        <v/>
      </c>
      <c r="L109" s="5" t="str">
        <f t="shared" si="30"/>
        <v/>
      </c>
      <c r="M109" s="24">
        <f t="shared" si="25"/>
        <v>-324596.72696139687</v>
      </c>
      <c r="N109" s="24">
        <f t="shared" si="26"/>
        <v>-9.5143400482252355E-6</v>
      </c>
      <c r="O109" s="24">
        <f t="shared" si="27"/>
        <v>224571.125</v>
      </c>
      <c r="P109" s="24">
        <f t="shared" si="28"/>
        <v>-4.5375247101929088E-9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1.5618228867481717E-5</v>
      </c>
      <c r="V109" s="24">
        <f t="shared" si="31"/>
        <v>7.7303036149124038E-2</v>
      </c>
      <c r="W109" s="63">
        <f>B109+([1]User!D$6-25)*[1]User!C$6*[1]Calc!V$6</f>
        <v>3.9997015599999998E-2</v>
      </c>
      <c r="AH109" s="24"/>
    </row>
    <row r="110" spans="1:34">
      <c r="A110" s="60">
        <v>1.4758E-2</v>
      </c>
      <c r="B110" s="63">
        <v>3.97355E-2</v>
      </c>
      <c r="C110" s="24">
        <v>-5.5072899999999999E-6</v>
      </c>
      <c r="D110" s="61">
        <f t="shared" si="18"/>
        <v>-6.502440998015431E-5</v>
      </c>
      <c r="E110" s="49">
        <f t="shared" si="37"/>
        <v>-3</v>
      </c>
      <c r="F110" s="49">
        <f t="shared" si="36"/>
        <v>-3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9.9929509461000004E-4</v>
      </c>
      <c r="K110" s="5" t="str">
        <f t="shared" si="29"/>
        <v/>
      </c>
      <c r="L110" s="5" t="str">
        <f t="shared" si="30"/>
        <v/>
      </c>
      <c r="M110" s="24">
        <f t="shared" si="25"/>
        <v>890148.07895146986</v>
      </c>
      <c r="N110" s="24">
        <f t="shared" si="26"/>
        <v>-6.5024410151276379E-5</v>
      </c>
      <c r="O110" s="24">
        <f t="shared" si="27"/>
        <v>224700.625</v>
      </c>
      <c r="P110" s="24">
        <f t="shared" si="28"/>
        <v>-6.6431126479279684E-10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1.5623593541118384E-5</v>
      </c>
      <c r="V110" s="24">
        <f t="shared" si="31"/>
        <v>7.7275650325034376E-2</v>
      </c>
      <c r="W110" s="63">
        <f>B110+([1]User!D$6-25)*[1]User!C$6*[1]Calc!V$6</f>
        <v>4.00118156E-2</v>
      </c>
      <c r="AH110" s="24"/>
    </row>
    <row r="111" spans="1:34">
      <c r="A111" s="60">
        <v>1.4903400000000001E-2</v>
      </c>
      <c r="B111" s="63">
        <v>3.9736800000000003E-2</v>
      </c>
      <c r="C111" s="24">
        <v>-7.5222099999999996E-6</v>
      </c>
      <c r="D111" s="61">
        <f t="shared" si="18"/>
        <v>-8.8814510766060354E-5</v>
      </c>
      <c r="E111" s="49">
        <f t="shared" si="37"/>
        <v>-3</v>
      </c>
      <c r="F111" s="49">
        <f t="shared" si="36"/>
        <v>-3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9.993275621100002E-4</v>
      </c>
      <c r="K111" s="5" t="str">
        <f t="shared" si="29"/>
        <v/>
      </c>
      <c r="L111" s="5" t="str">
        <f t="shared" si="30"/>
        <v/>
      </c>
      <c r="M111" s="24">
        <f t="shared" si="25"/>
        <v>78192.638847067676</v>
      </c>
      <c r="N111" s="24">
        <f t="shared" si="26"/>
        <v>-8.8814510781092112E-5</v>
      </c>
      <c r="O111" s="24">
        <f t="shared" si="27"/>
        <v>224711.875</v>
      </c>
      <c r="P111" s="24">
        <f t="shared" si="28"/>
        <v>-4.8639136184035172E-10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1.5624064781849279E-5</v>
      </c>
      <c r="V111" s="24">
        <f t="shared" si="31"/>
        <v>7.7273245613200536E-2</v>
      </c>
      <c r="W111" s="63">
        <f>B111+([1]User!D$6-25)*[1]User!C$6*[1]Calc!V$6</f>
        <v>4.0013115600000003E-2</v>
      </c>
      <c r="AH111" s="24"/>
    </row>
    <row r="112" spans="1:34">
      <c r="A112" s="60">
        <v>1.5048799999999999E-2</v>
      </c>
      <c r="B112" s="63">
        <v>3.9689799999999997E-2</v>
      </c>
      <c r="C112" s="24">
        <v>-4.16402E-6</v>
      </c>
      <c r="D112" s="61">
        <f t="shared" si="18"/>
        <v>-4.916446085925422E-5</v>
      </c>
      <c r="E112" s="49">
        <f t="shared" si="37"/>
        <v>-3</v>
      </c>
      <c r="F112" s="49">
        <f t="shared" si="36"/>
        <v>-3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9.9815373710999988E-4</v>
      </c>
      <c r="K112" s="5" t="str">
        <f t="shared" si="29"/>
        <v/>
      </c>
      <c r="L112" s="5" t="str">
        <f t="shared" si="30"/>
        <v/>
      </c>
      <c r="M112" s="24">
        <f t="shared" si="25"/>
        <v>-2821798.0326196845</v>
      </c>
      <c r="N112" s="24">
        <f t="shared" si="26"/>
        <v>-4.916446031679177E-5</v>
      </c>
      <c r="O112" s="24">
        <f t="shared" si="27"/>
        <v>224301.25</v>
      </c>
      <c r="P112" s="24">
        <f t="shared" si="28"/>
        <v>-8.7704964159390511E-10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1.5607029607242159E-5</v>
      </c>
      <c r="V112" s="24">
        <f t="shared" si="31"/>
        <v>7.7360267320419007E-2</v>
      </c>
      <c r="W112" s="63">
        <f>B112+([1]User!D$6-25)*[1]User!C$6*[1]Calc!V$6</f>
        <v>3.9966115599999998E-2</v>
      </c>
      <c r="AH112" s="24"/>
    </row>
    <row r="113" spans="1:34">
      <c r="A113" s="5">
        <v>1.51942E-2</v>
      </c>
      <c r="B113" s="63">
        <v>3.96643E-2</v>
      </c>
      <c r="C113" s="24">
        <v>-1.47746E-6</v>
      </c>
      <c r="D113" s="61">
        <f t="shared" si="18"/>
        <v>-1.7444326478046154E-5</v>
      </c>
      <c r="E113" s="49">
        <f t="shared" si="37"/>
        <v>-3</v>
      </c>
      <c r="F113" s="49">
        <f t="shared" si="36"/>
        <v>-3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9.9751687461000003E-4</v>
      </c>
      <c r="K113" s="5" t="str">
        <f t="shared" si="29"/>
        <v/>
      </c>
      <c r="L113" s="5" t="str">
        <f t="shared" si="30"/>
        <v/>
      </c>
      <c r="M113" s="24">
        <f t="shared" si="25"/>
        <v>-1529456.8111006736</v>
      </c>
      <c r="N113" s="24">
        <f t="shared" si="26"/>
        <v>-1.7444326184023376E-5</v>
      </c>
      <c r="O113" s="24">
        <f t="shared" si="27"/>
        <v>224078.75</v>
      </c>
      <c r="P113" s="24">
        <f t="shared" si="28"/>
        <v>-2.4693931107211558E-9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1.5597788831186843E-5</v>
      </c>
      <c r="V113" s="24">
        <f t="shared" si="31"/>
        <v>7.7407552019337286E-2</v>
      </c>
      <c r="W113" s="63">
        <f>B113+([1]User!D$6-25)*[1]User!C$6*[1]Calc!V$6</f>
        <v>3.99406156E-2</v>
      </c>
      <c r="AH113" s="24"/>
    </row>
    <row r="114" spans="1:34">
      <c r="A114" s="5">
        <v>1.53396E-2</v>
      </c>
      <c r="B114" s="63">
        <v>3.9656200000000003E-2</v>
      </c>
      <c r="C114" s="24">
        <v>-8.1938499999999995E-6</v>
      </c>
      <c r="D114" s="61">
        <f t="shared" si="18"/>
        <v>-9.6744544361362377E-5</v>
      </c>
      <c r="E114" s="49">
        <f t="shared" si="37"/>
        <v>-3</v>
      </c>
      <c r="F114" s="49">
        <f t="shared" si="36"/>
        <v>-3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9.9731457710999999E-4</v>
      </c>
      <c r="K114" s="5" t="str">
        <f t="shared" si="29"/>
        <v/>
      </c>
      <c r="L114" s="5" t="str">
        <f t="shared" si="30"/>
        <v/>
      </c>
      <c r="M114" s="24">
        <f t="shared" si="25"/>
        <v>-485674.31977116951</v>
      </c>
      <c r="N114" s="24">
        <f t="shared" si="26"/>
        <v>-9.6744544267996348E-5</v>
      </c>
      <c r="O114" s="24">
        <f t="shared" si="27"/>
        <v>224008.125</v>
      </c>
      <c r="P114" s="24">
        <f t="shared" si="28"/>
        <v>-4.4512403542579494E-10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1.5594853777792727E-5</v>
      </c>
      <c r="V114" s="24">
        <f t="shared" si="31"/>
        <v>7.742258230443802E-2</v>
      </c>
      <c r="W114" s="63">
        <f>B114+([1]User!D$6-25)*[1]User!C$6*[1]Calc!V$6</f>
        <v>3.9932515600000003E-2</v>
      </c>
      <c r="AH114" s="24"/>
    </row>
    <row r="115" spans="1:34">
      <c r="A115" s="5">
        <v>1.5485000000000001E-2</v>
      </c>
      <c r="B115" s="63">
        <v>3.9668299999999997E-2</v>
      </c>
      <c r="C115" s="24">
        <v>-3.4923800000000001E-6</v>
      </c>
      <c r="D115" s="61">
        <f t="shared" si="18"/>
        <v>-4.1234427263952204E-5</v>
      </c>
      <c r="E115" s="49">
        <f t="shared" si="37"/>
        <v>-3</v>
      </c>
      <c r="F115" s="49">
        <f t="shared" si="36"/>
        <v>-3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9.9761677461000006E-4</v>
      </c>
      <c r="K115" s="5" t="str">
        <f t="shared" si="29"/>
        <v/>
      </c>
      <c r="L115" s="5" t="str">
        <f t="shared" si="30"/>
        <v/>
      </c>
      <c r="M115" s="24">
        <f t="shared" si="25"/>
        <v>725855.24679380073</v>
      </c>
      <c r="N115" s="24">
        <f t="shared" si="26"/>
        <v>-4.1234427403490616E-5</v>
      </c>
      <c r="O115" s="24">
        <f t="shared" si="27"/>
        <v>224113.625</v>
      </c>
      <c r="P115" s="24">
        <f t="shared" si="28"/>
        <v>-1.0448454357911815E-9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1.5599238285068486E-5</v>
      </c>
      <c r="V115" s="24">
        <f t="shared" si="31"/>
        <v>7.7400131513704881E-2</v>
      </c>
      <c r="W115" s="63">
        <f>B115+([1]User!D$6-25)*[1]User!C$6*[1]Calc!V$6</f>
        <v>3.9944615599999997E-2</v>
      </c>
      <c r="AH115" s="24"/>
    </row>
    <row r="116" spans="1:34">
      <c r="A116" s="5">
        <v>1.5630399999999999E-2</v>
      </c>
      <c r="B116" s="63">
        <v>3.9658899999999997E-2</v>
      </c>
      <c r="C116" s="24">
        <v>5.3745300000000002E-7</v>
      </c>
      <c r="D116" s="61">
        <f t="shared" si="18"/>
        <v>6.3456916590671413E-6</v>
      </c>
      <c r="E116" s="49">
        <f t="shared" si="37"/>
        <v>-5.1975210343501725</v>
      </c>
      <c r="F116" s="49">
        <f t="shared" si="36"/>
        <v>-5.1975210343501725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9.9738200960999986E-4</v>
      </c>
      <c r="K116" s="5" t="str">
        <f t="shared" si="29"/>
        <v/>
      </c>
      <c r="L116" s="5" t="str">
        <f t="shared" si="30"/>
        <v/>
      </c>
      <c r="M116" s="24">
        <f t="shared" si="25"/>
        <v>-563681.28239849501</v>
      </c>
      <c r="N116" s="24">
        <f t="shared" si="26"/>
        <v>6.3456917674292309E-6</v>
      </c>
      <c r="O116" s="24">
        <f t="shared" si="27"/>
        <v>224031.625</v>
      </c>
      <c r="P116" s="24">
        <f t="shared" si="28"/>
        <v>6.7869416240883153E-9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1.5595832115429942E-5</v>
      </c>
      <c r="V116" s="24">
        <f t="shared" si="31"/>
        <v>7.7417571649776515E-2</v>
      </c>
      <c r="W116" s="63">
        <f>B116+([1]User!D$6-25)*[1]User!C$6*[1]Calc!V$6</f>
        <v>3.9935215599999997E-2</v>
      </c>
      <c r="AH116" s="24"/>
    </row>
    <row r="117" spans="1:34">
      <c r="A117" s="5">
        <v>1.57758E-2</v>
      </c>
      <c r="B117" s="63">
        <v>3.9667000000000001E-2</v>
      </c>
      <c r="C117" s="24">
        <v>-2.1490999999999999E-6</v>
      </c>
      <c r="D117" s="61">
        <f t="shared" si="18"/>
        <v>-2.5374360073348167E-5</v>
      </c>
      <c r="E117" s="49">
        <f t="shared" si="37"/>
        <v>-3</v>
      </c>
      <c r="F117" s="49">
        <f t="shared" si="36"/>
        <v>-3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9.9758430711000012E-4</v>
      </c>
      <c r="K117" s="5" t="str">
        <f t="shared" si="29"/>
        <v/>
      </c>
      <c r="L117" s="5" t="str">
        <f t="shared" si="30"/>
        <v/>
      </c>
      <c r="M117" s="24">
        <f t="shared" si="25"/>
        <v>485878.51433094335</v>
      </c>
      <c r="N117" s="24">
        <f t="shared" si="26"/>
        <v>-2.5374360166753451E-5</v>
      </c>
      <c r="O117" s="24">
        <f t="shared" si="27"/>
        <v>224102.25</v>
      </c>
      <c r="P117" s="24">
        <f t="shared" si="28"/>
        <v>-1.6978326254092928E-9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1.5598767209307937E-5</v>
      </c>
      <c r="V117" s="24">
        <f t="shared" si="31"/>
        <v>7.740254304336773E-2</v>
      </c>
      <c r="W117" s="63">
        <f>B117+([1]User!D$6-25)*[1]User!C$6*[1]Calc!V$6</f>
        <v>3.9943315600000001E-2</v>
      </c>
      <c r="AH117" s="24"/>
    </row>
    <row r="118" spans="1:34">
      <c r="A118" s="5">
        <v>1.59212E-2</v>
      </c>
      <c r="B118" s="63">
        <v>3.9618599999999997E-2</v>
      </c>
      <c r="C118" s="24">
        <v>1.88073E-6</v>
      </c>
      <c r="D118" s="61">
        <f t="shared" si="18"/>
        <v>2.2205723428759993E-5</v>
      </c>
      <c r="E118" s="49">
        <f t="shared" si="37"/>
        <v>-4.6535350736048882</v>
      </c>
      <c r="F118" s="49">
        <f t="shared" si="36"/>
        <v>-4.6535350736048882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9.9637551710999987E-4</v>
      </c>
      <c r="K118" s="5" t="str">
        <f t="shared" si="29"/>
        <v/>
      </c>
      <c r="L118" s="5" t="str">
        <f t="shared" si="30"/>
        <v/>
      </c>
      <c r="M118" s="24">
        <f t="shared" si="25"/>
        <v>-2897810.1144926935</v>
      </c>
      <c r="N118" s="24">
        <f t="shared" si="26"/>
        <v>2.2205723985835009E-5</v>
      </c>
      <c r="O118" s="24">
        <f t="shared" si="27"/>
        <v>223680.5</v>
      </c>
      <c r="P118" s="24">
        <f t="shared" si="28"/>
        <v>1.9364529320201325E-9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1.5581230922342577E-5</v>
      </c>
      <c r="V118" s="24">
        <f t="shared" si="31"/>
        <v>7.7492418527769516E-2</v>
      </c>
      <c r="W118" s="63">
        <f>B118+([1]User!D$6-25)*[1]User!C$6*[1]Calc!V$6</f>
        <v>3.9894915599999997E-2</v>
      </c>
      <c r="AH118" s="24"/>
    </row>
    <row r="119" spans="1:34">
      <c r="A119" s="5">
        <v>1.60666E-2</v>
      </c>
      <c r="B119" s="63">
        <v>3.9620000000000002E-2</v>
      </c>
      <c r="C119" s="24">
        <v>-7.5222099999999996E-6</v>
      </c>
      <c r="D119" s="61">
        <f t="shared" si="18"/>
        <v>-8.8814510766060354E-5</v>
      </c>
      <c r="E119" s="49">
        <f t="shared" si="37"/>
        <v>-3</v>
      </c>
      <c r="F119" s="49">
        <f t="shared" si="36"/>
        <v>-3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9.9641048211000002E-4</v>
      </c>
      <c r="K119" s="5" t="str">
        <f t="shared" si="29"/>
        <v/>
      </c>
      <c r="L119" s="5" t="str">
        <f t="shared" si="30"/>
        <v/>
      </c>
      <c r="M119" s="24">
        <f t="shared" si="25"/>
        <v>83825.521203234501</v>
      </c>
      <c r="N119" s="24">
        <f t="shared" si="26"/>
        <v>-8.8814510782174973E-5</v>
      </c>
      <c r="O119" s="24">
        <f t="shared" si="27"/>
        <v>223692.75</v>
      </c>
      <c r="P119" s="24">
        <f t="shared" si="28"/>
        <v>-4.8418545439570908E-10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1.5581738109442085E-5</v>
      </c>
      <c r="V119" s="24">
        <f t="shared" si="31"/>
        <v>7.7489816294107908E-2</v>
      </c>
      <c r="W119" s="63">
        <f>B119+([1]User!D$6-25)*[1]User!C$6*[1]Calc!V$6</f>
        <v>3.9896315600000003E-2</v>
      </c>
      <c r="AH119" s="24"/>
    </row>
    <row r="120" spans="1:34">
      <c r="A120" s="5">
        <v>1.6212000000000001E-2</v>
      </c>
      <c r="B120" s="63">
        <v>3.9646800000000003E-2</v>
      </c>
      <c r="C120" s="24">
        <v>-6.8505699999999997E-6</v>
      </c>
      <c r="D120" s="61">
        <f t="shared" si="18"/>
        <v>-8.0884477170758344E-5</v>
      </c>
      <c r="E120" s="49">
        <f t="shared" si="37"/>
        <v>-3</v>
      </c>
      <c r="F120" s="49">
        <f t="shared" si="36"/>
        <v>-3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9.9707981211000002E-4</v>
      </c>
      <c r="K120" s="5" t="str">
        <f t="shared" si="29"/>
        <v/>
      </c>
      <c r="L120" s="5" t="str">
        <f t="shared" si="30"/>
        <v/>
      </c>
      <c r="M120" s="24">
        <f t="shared" si="25"/>
        <v>1606334.6437904737</v>
      </c>
      <c r="N120" s="24">
        <f t="shared" si="26"/>
        <v>-8.0884477479560115E-5</v>
      </c>
      <c r="O120" s="24">
        <f t="shared" si="27"/>
        <v>223926.125</v>
      </c>
      <c r="P120" s="24">
        <f t="shared" si="28"/>
        <v>-5.3221037721209621E-10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1.5591447818683449E-5</v>
      </c>
      <c r="V120" s="24">
        <f t="shared" si="31"/>
        <v>7.7440031173181018E-2</v>
      </c>
      <c r="W120" s="63">
        <f>B120+([1]User!D$6-25)*[1]User!C$6*[1]Calc!V$6</f>
        <v>3.9923115600000003E-2</v>
      </c>
      <c r="AH120" s="24"/>
    </row>
    <row r="121" spans="1:34">
      <c r="A121" s="5">
        <v>1.6357400000000001E-2</v>
      </c>
      <c r="B121" s="63">
        <v>3.9606500000000003E-2</v>
      </c>
      <c r="C121" s="24">
        <v>-2.1490999999999999E-6</v>
      </c>
      <c r="D121" s="61">
        <f t="shared" si="18"/>
        <v>-2.5374360073348167E-5</v>
      </c>
      <c r="E121" s="49">
        <f t="shared" si="37"/>
        <v>-3</v>
      </c>
      <c r="F121" s="49">
        <f t="shared" si="36"/>
        <v>-3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9.9607331961000002E-4</v>
      </c>
      <c r="K121" s="5" t="str">
        <f t="shared" si="29"/>
        <v/>
      </c>
      <c r="L121" s="5" t="str">
        <f t="shared" si="30"/>
        <v/>
      </c>
      <c r="M121" s="24">
        <f t="shared" si="25"/>
        <v>-2411709.9770127651</v>
      </c>
      <c r="N121" s="24">
        <f t="shared" si="26"/>
        <v>-2.5374359609721041E-5</v>
      </c>
      <c r="O121" s="24">
        <f t="shared" si="27"/>
        <v>223575.25</v>
      </c>
      <c r="P121" s="24">
        <f t="shared" si="28"/>
        <v>-1.6938400306872812E-9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1.5576847527750496E-5</v>
      </c>
      <c r="V121" s="24">
        <f t="shared" si="31"/>
        <v>7.7514915549315361E-2</v>
      </c>
      <c r="W121" s="63">
        <f>B121+([1]User!D$6-25)*[1]User!C$6*[1]Calc!V$6</f>
        <v>3.9882815600000003E-2</v>
      </c>
      <c r="AH121" s="24"/>
    </row>
    <row r="122" spans="1:34">
      <c r="A122" s="5">
        <v>1.6502800000000001E-2</v>
      </c>
      <c r="B122" s="63">
        <v>3.9618599999999997E-2</v>
      </c>
      <c r="C122" s="24">
        <v>-2.1490999999999999E-6</v>
      </c>
      <c r="D122" s="61">
        <f t="shared" si="18"/>
        <v>-2.5374360073348167E-5</v>
      </c>
      <c r="E122" s="49">
        <f t="shared" si="37"/>
        <v>-3</v>
      </c>
      <c r="F122" s="49">
        <f t="shared" si="36"/>
        <v>-3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9.9637551710999987E-4</v>
      </c>
      <c r="K122" s="5" t="str">
        <f t="shared" si="29"/>
        <v/>
      </c>
      <c r="L122" s="5" t="str">
        <f t="shared" si="30"/>
        <v/>
      </c>
      <c r="M122" s="24">
        <f t="shared" si="25"/>
        <v>724452.52862275811</v>
      </c>
      <c r="N122" s="24">
        <f t="shared" si="26"/>
        <v>-2.5374360212616921E-5</v>
      </c>
      <c r="O122" s="24">
        <f t="shared" si="27"/>
        <v>223680.5</v>
      </c>
      <c r="P122" s="24">
        <f t="shared" si="28"/>
        <v>-1.6946373803986154E-9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1.5581230922342577E-5</v>
      </c>
      <c r="V122" s="24">
        <f t="shared" si="31"/>
        <v>7.7492418527769516E-2</v>
      </c>
      <c r="W122" s="63">
        <f>B122+([1]User!D$6-25)*[1]User!C$6*[1]Calc!V$6</f>
        <v>3.9894915599999997E-2</v>
      </c>
      <c r="AH122" s="24"/>
    </row>
    <row r="123" spans="1:34">
      <c r="A123" s="5">
        <v>1.6648199999999998E-2</v>
      </c>
      <c r="B123" s="63">
        <v>3.96146E-2</v>
      </c>
      <c r="C123" s="24">
        <v>-8.05824E-7</v>
      </c>
      <c r="D123" s="61">
        <f t="shared" si="18"/>
        <v>-9.5143401106257106E-6</v>
      </c>
      <c r="E123" s="49">
        <f t="shared" si="37"/>
        <v>-3</v>
      </c>
      <c r="F123" s="49">
        <f t="shared" si="36"/>
        <v>-3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9.9627561711000006E-4</v>
      </c>
      <c r="K123" s="5" t="str">
        <f t="shared" si="29"/>
        <v/>
      </c>
      <c r="L123" s="5" t="str">
        <f t="shared" si="30"/>
        <v/>
      </c>
      <c r="M123" s="24">
        <f t="shared" si="25"/>
        <v>-239451.15759807319</v>
      </c>
      <c r="N123" s="24">
        <f t="shared" si="26"/>
        <v>-9.5143400645936204E-6</v>
      </c>
      <c r="O123" s="24">
        <f t="shared" si="27"/>
        <v>223645.75</v>
      </c>
      <c r="P123" s="24">
        <f t="shared" si="28"/>
        <v>-4.5188272321687671E-9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1.5579781836319076E-5</v>
      </c>
      <c r="V123" s="24">
        <f t="shared" si="31"/>
        <v>7.7499854312384528E-2</v>
      </c>
      <c r="W123" s="63">
        <f>B123+([1]User!D$6-25)*[1]User!C$6*[1]Calc!V$6</f>
        <v>3.98909156E-2</v>
      </c>
      <c r="AH123" s="24"/>
    </row>
    <row r="124" spans="1:34">
      <c r="A124" s="5">
        <v>1.6793599999999999E-2</v>
      </c>
      <c r="B124" s="63">
        <v>3.9603800000000002E-2</v>
      </c>
      <c r="C124" s="24">
        <v>-8.05824E-7</v>
      </c>
      <c r="D124" s="61">
        <f t="shared" si="18"/>
        <v>-9.5143401106257106E-6</v>
      </c>
      <c r="E124" s="49">
        <f t="shared" si="37"/>
        <v>-3</v>
      </c>
      <c r="F124" s="49">
        <f t="shared" si="36"/>
        <v>-3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9.9600588711000015E-4</v>
      </c>
      <c r="K124" s="5" t="str">
        <f t="shared" si="29"/>
        <v/>
      </c>
      <c r="L124" s="5" t="str">
        <f t="shared" si="30"/>
        <v/>
      </c>
      <c r="M124" s="24">
        <f t="shared" si="25"/>
        <v>-646246.42079913605</v>
      </c>
      <c r="N124" s="24">
        <f t="shared" si="26"/>
        <v>-9.5143399863912984E-6</v>
      </c>
      <c r="O124" s="24">
        <f t="shared" si="27"/>
        <v>223551.75</v>
      </c>
      <c r="P124" s="24">
        <f t="shared" si="28"/>
        <v>-4.5169279720368957E-9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1.5575869451855736E-5</v>
      </c>
      <c r="V124" s="24">
        <f t="shared" si="31"/>
        <v>7.7519937084548449E-2</v>
      </c>
      <c r="W124" s="63">
        <f>B124+([1]User!D$6-25)*[1]User!C$6*[1]Calc!V$6</f>
        <v>3.9880115600000002E-2</v>
      </c>
      <c r="AH124" s="24"/>
    </row>
    <row r="125" spans="1:34">
      <c r="A125" s="5">
        <v>1.6938999999999999E-2</v>
      </c>
      <c r="B125" s="63">
        <v>3.9603800000000002E-2</v>
      </c>
      <c r="C125" s="24">
        <v>-8.1938499999999995E-6</v>
      </c>
      <c r="D125" s="61">
        <f t="shared" si="18"/>
        <v>-9.6744544361362377E-5</v>
      </c>
      <c r="E125" s="49">
        <f t="shared" si="37"/>
        <v>-3</v>
      </c>
      <c r="F125" s="49">
        <f t="shared" si="36"/>
        <v>-3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9.9600588711000015E-4</v>
      </c>
      <c r="K125" s="5" t="str">
        <f t="shared" si="29"/>
        <v/>
      </c>
      <c r="L125" s="5" t="str">
        <f t="shared" si="30"/>
        <v/>
      </c>
      <c r="M125" s="24">
        <f t="shared" si="25"/>
        <v>0</v>
      </c>
      <c r="N125" s="24">
        <f t="shared" si="26"/>
        <v>-9.6744544361362377E-5</v>
      </c>
      <c r="O125" s="24">
        <f t="shared" si="27"/>
        <v>223551.75</v>
      </c>
      <c r="P125" s="24">
        <f t="shared" si="28"/>
        <v>-4.4421717734776463E-10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1.5575869451855736E-5</v>
      </c>
      <c r="V125" s="24">
        <f t="shared" si="31"/>
        <v>7.7519937084548449E-2</v>
      </c>
      <c r="W125" s="63">
        <f>B125+([1]User!D$6-25)*[1]User!C$6*[1]Calc!V$6</f>
        <v>3.9880115600000002E-2</v>
      </c>
      <c r="AH125" s="24"/>
    </row>
    <row r="126" spans="1:34">
      <c r="A126" s="5">
        <v>1.70844E-2</v>
      </c>
      <c r="B126" s="63">
        <v>3.9572900000000001E-2</v>
      </c>
      <c r="C126" s="24">
        <v>-8.05824E-7</v>
      </c>
      <c r="D126" s="61">
        <f t="shared" si="18"/>
        <v>-9.5143401106257106E-6</v>
      </c>
      <c r="E126" s="49">
        <f t="shared" si="37"/>
        <v>-3</v>
      </c>
      <c r="F126" s="49">
        <f t="shared" si="36"/>
        <v>-3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9.9523415961000014E-4</v>
      </c>
      <c r="K126" s="5" t="str">
        <f t="shared" si="29"/>
        <v/>
      </c>
      <c r="L126" s="5" t="str">
        <f t="shared" si="30"/>
        <v/>
      </c>
      <c r="M126" s="24">
        <f t="shared" si="25"/>
        <v>-1846760.4560644384</v>
      </c>
      <c r="N126" s="24">
        <f t="shared" si="26"/>
        <v>-9.51433975560448E-6</v>
      </c>
      <c r="O126" s="24">
        <f t="shared" si="27"/>
        <v>223283</v>
      </c>
      <c r="P126" s="24">
        <f t="shared" si="28"/>
        <v>-4.5114979097435943E-9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1.5564676876317646E-5</v>
      </c>
      <c r="V126" s="24">
        <f t="shared" si="31"/>
        <v>7.757744578248929E-2</v>
      </c>
      <c r="W126" s="63">
        <f>B126+([1]User!D$6-25)*[1]User!C$6*[1]Calc!V$6</f>
        <v>3.9849215600000001E-2</v>
      </c>
      <c r="AH126" s="24"/>
    </row>
    <row r="127" spans="1:34">
      <c r="A127" s="5">
        <v>1.72298E-2</v>
      </c>
      <c r="B127" s="63">
        <v>3.9598500000000002E-2</v>
      </c>
      <c r="C127" s="24">
        <v>-7.5222099999999996E-6</v>
      </c>
      <c r="D127" s="61">
        <f t="shared" si="18"/>
        <v>-8.8814510766060354E-5</v>
      </c>
      <c r="E127" s="49">
        <f t="shared" si="37"/>
        <v>-3</v>
      </c>
      <c r="F127" s="49">
        <f t="shared" si="36"/>
        <v>-3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9.9587351960999998E-4</v>
      </c>
      <c r="K127" s="5" t="str">
        <f t="shared" si="29"/>
        <v/>
      </c>
      <c r="L127" s="5" t="str">
        <f t="shared" si="30"/>
        <v/>
      </c>
      <c r="M127" s="24">
        <f t="shared" si="25"/>
        <v>1531527.4097684701</v>
      </c>
      <c r="N127" s="24">
        <f t="shared" si="26"/>
        <v>-8.8814511060481186E-5</v>
      </c>
      <c r="O127" s="24">
        <f t="shared" si="27"/>
        <v>223505.625</v>
      </c>
      <c r="P127" s="24">
        <f t="shared" si="28"/>
        <v>-4.8378041872842577E-10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1.5573949564298456E-5</v>
      </c>
      <c r="V127" s="24">
        <f t="shared" si="31"/>
        <v>7.7529795805567348E-2</v>
      </c>
      <c r="W127" s="63">
        <f>B127+([1]User!D$6-25)*[1]User!C$6*[1]Calc!V$6</f>
        <v>3.9874815600000002E-2</v>
      </c>
      <c r="AH127" s="24"/>
    </row>
    <row r="128" spans="1:34">
      <c r="A128" s="5">
        <v>1.73752E-2</v>
      </c>
      <c r="B128" s="63">
        <v>3.9617300000000001E-2</v>
      </c>
      <c r="C128" s="24">
        <v>-6.8505699999999997E-6</v>
      </c>
      <c r="D128" s="61">
        <f t="shared" si="18"/>
        <v>-8.0884477170758344E-5</v>
      </c>
      <c r="E128" s="49">
        <f t="shared" si="37"/>
        <v>-3</v>
      </c>
      <c r="F128" s="49">
        <f t="shared" si="36"/>
        <v>-3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9.9634304961000015E-4</v>
      </c>
      <c r="K128" s="5" t="str">
        <f t="shared" si="29"/>
        <v/>
      </c>
      <c r="L128" s="5" t="str">
        <f t="shared" si="30"/>
        <v/>
      </c>
      <c r="M128" s="24">
        <f t="shared" si="25"/>
        <v>1125538.7136462466</v>
      </c>
      <c r="N128" s="24">
        <f t="shared" si="26"/>
        <v>-8.0884477387131907E-5</v>
      </c>
      <c r="O128" s="24">
        <f t="shared" si="27"/>
        <v>223669.25</v>
      </c>
      <c r="P128" s="24">
        <f t="shared" si="28"/>
        <v>-5.315998570924892E-10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1.558075996613905E-5</v>
      </c>
      <c r="V128" s="24">
        <f t="shared" si="31"/>
        <v>7.7494835022675998E-2</v>
      </c>
      <c r="W128" s="63">
        <f>B128+([1]User!D$6-25)*[1]User!C$6*[1]Calc!V$6</f>
        <v>3.9893615600000001E-2</v>
      </c>
      <c r="AH128" s="24"/>
    </row>
    <row r="129" spans="1:34">
      <c r="A129" s="5">
        <v>1.7520600000000001E-2</v>
      </c>
      <c r="B129" s="63">
        <v>3.9548800000000002E-2</v>
      </c>
      <c r="C129" s="24">
        <v>-8.8654899999999994E-6</v>
      </c>
      <c r="D129" s="61">
        <f t="shared" si="18"/>
        <v>-1.0467457795666439E-4</v>
      </c>
      <c r="E129" s="49">
        <f t="shared" si="37"/>
        <v>-3</v>
      </c>
      <c r="F129" s="49">
        <f t="shared" si="36"/>
        <v>-3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9.9463226211000001E-4</v>
      </c>
      <c r="K129" s="5" t="str">
        <f t="shared" si="29"/>
        <v/>
      </c>
      <c r="L129" s="5" t="str">
        <f t="shared" si="30"/>
        <v/>
      </c>
      <c r="M129" s="24">
        <f t="shared" si="25"/>
        <v>-4090112.8630374549</v>
      </c>
      <c r="N129" s="24">
        <f t="shared" si="26"/>
        <v>-1.0467457717038109E-4</v>
      </c>
      <c r="O129" s="24">
        <f t="shared" si="27"/>
        <v>223073.625</v>
      </c>
      <c r="P129" s="24">
        <f t="shared" si="28"/>
        <v>-4.0968566417227844E-10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1.5555948616612721E-5</v>
      </c>
      <c r="V129" s="24">
        <f t="shared" si="31"/>
        <v>7.7622349995975282E-2</v>
      </c>
      <c r="W129" s="63">
        <f>B129+([1]User!D$6-25)*[1]User!C$6*[1]Calc!V$6</f>
        <v>3.9825115600000002E-2</v>
      </c>
      <c r="AH129" s="24"/>
    </row>
    <row r="130" spans="1:34">
      <c r="A130" s="5">
        <v>1.7666000000000001E-2</v>
      </c>
      <c r="B130" s="63">
        <v>3.9579700000000002E-2</v>
      </c>
      <c r="C130" s="24">
        <v>1.32986E-5</v>
      </c>
      <c r="D130" s="61">
        <f t="shared" si="18"/>
        <v>1.5701617647919034E-4</v>
      </c>
      <c r="E130" s="49">
        <f t="shared" si="37"/>
        <v>-3.8040556024076744</v>
      </c>
      <c r="F130" s="49">
        <f t="shared" si="36"/>
        <v>-3.8040556024076744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9.9540398961000002E-4</v>
      </c>
      <c r="K130" s="5" t="str">
        <f t="shared" si="29"/>
        <v/>
      </c>
      <c r="L130" s="5" t="str">
        <f t="shared" si="30"/>
        <v/>
      </c>
      <c r="M130" s="24">
        <f t="shared" si="25"/>
        <v>1847249.2895426953</v>
      </c>
      <c r="N130" s="24">
        <f t="shared" si="26"/>
        <v>1.5701617612407512E-4</v>
      </c>
      <c r="O130" s="24">
        <f t="shared" si="27"/>
        <v>223342.125</v>
      </c>
      <c r="P130" s="24">
        <f t="shared" si="28"/>
        <v>2.7344501165327237E-10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1.5567139815917513E-5</v>
      </c>
      <c r="V130" s="24">
        <f t="shared" si="31"/>
        <v>7.7564783826672964E-2</v>
      </c>
      <c r="W130" s="63">
        <f>B130+([1]User!D$6-25)*[1]User!C$6*[1]Calc!V$6</f>
        <v>3.9856015600000003E-2</v>
      </c>
      <c r="AH130" s="24"/>
    </row>
    <row r="131" spans="1:34">
      <c r="A131" s="5">
        <v>1.7811400000000002E-2</v>
      </c>
      <c r="B131" s="63">
        <v>3.9558200000000002E-2</v>
      </c>
      <c r="C131" s="24">
        <v>-3.4923800000000001E-6</v>
      </c>
      <c r="D131" s="61">
        <f t="shared" si="18"/>
        <v>-4.1234427263952204E-5</v>
      </c>
      <c r="E131" s="49">
        <f t="shared" si="37"/>
        <v>-3</v>
      </c>
      <c r="F131" s="49">
        <f t="shared" si="36"/>
        <v>-3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9.9486702710999998E-4</v>
      </c>
      <c r="K131" s="5" t="str">
        <f t="shared" si="29"/>
        <v/>
      </c>
      <c r="L131" s="5" t="str">
        <f t="shared" si="30"/>
        <v/>
      </c>
      <c r="M131" s="24">
        <f t="shared" si="25"/>
        <v>-1284227.8102123255</v>
      </c>
      <c r="N131" s="24">
        <f t="shared" si="26"/>
        <v>-4.1234427017072247E-5</v>
      </c>
      <c r="O131" s="24">
        <f t="shared" si="27"/>
        <v>223155.375</v>
      </c>
      <c r="P131" s="24">
        <f t="shared" si="28"/>
        <v>-1.0403779655344404E-9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1.5559352872423835E-5</v>
      </c>
      <c r="V131" s="24">
        <f t="shared" si="31"/>
        <v>7.7604830151917575E-2</v>
      </c>
      <c r="W131" s="63">
        <f>B131+([1]User!D$6-25)*[1]User!C$6*[1]Calc!V$6</f>
        <v>3.9834515600000002E-2</v>
      </c>
      <c r="AH131" s="24"/>
    </row>
    <row r="132" spans="1:34">
      <c r="A132" s="5">
        <v>1.7956799999999998E-2</v>
      </c>
      <c r="B132" s="63">
        <v>3.9594400000000002E-2</v>
      </c>
      <c r="C132" s="24">
        <v>5.3745300000000002E-7</v>
      </c>
      <c r="D132" s="61">
        <f t="shared" si="18"/>
        <v>6.3456916590671413E-6</v>
      </c>
      <c r="E132" s="49">
        <f t="shared" si="37"/>
        <v>-5.1975210343501725</v>
      </c>
      <c r="F132" s="49">
        <f t="shared" si="36"/>
        <v>-5.1975210343501725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9.9577112211000018E-4</v>
      </c>
      <c r="K132" s="5" t="str">
        <f t="shared" si="29"/>
        <v/>
      </c>
      <c r="M132" s="24">
        <f t="shared" si="25"/>
        <v>2165329.9154016972</v>
      </c>
      <c r="N132" s="24">
        <f>IF($X$76,D132-1.602E-19*$P$6*M132/$B$6,D132)</f>
        <v>6.3456912428041183E-6</v>
      </c>
      <c r="O132" s="24">
        <f t="shared" si="27"/>
        <v>223470</v>
      </c>
      <c r="P132" s="24">
        <f>O132/(($B$6*D132)/(1.602E-19*$P$6)-M132)</f>
        <v>6.7699279962156361E-9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1.5572464403891312E-5</v>
      </c>
      <c r="V132" s="24">
        <f t="shared" si="31"/>
        <v>7.7537423848360862E-2</v>
      </c>
      <c r="W132" s="63">
        <f>B132+([1]User!D$6-25)*[1]User!C$6*[1]Calc!V$6</f>
        <v>3.9870715600000002E-2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-507198754.66470706</v>
      </c>
      <c r="N133" s="24">
        <f>IF($X$76,D133-1.602E-19*$P$6*M133/$B$6,D133)</f>
        <v>9.7503888596743275E-11</v>
      </c>
      <c r="O133" s="24">
        <f t="shared" si="27"/>
        <v>47857.25</v>
      </c>
      <c r="P133" s="24">
        <f>O133/(($B$6*D133)/(1.602E-19*$P$6)-M133)</f>
        <v>9.435600848751473E-5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0.5231144676532048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-3.7109400000000001E-2</v>
      </c>
      <c r="D150" s="5" t="s">
        <v>104</v>
      </c>
      <c r="O150" s="66"/>
    </row>
    <row r="152" spans="1:15">
      <c r="A152" s="5" t="s">
        <v>105</v>
      </c>
      <c r="B152" s="5">
        <v>0.71333999999999997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-4.1260499999999999E-2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H508"/>
  <sheetViews>
    <sheetView workbookViewId="0">
      <selection sqref="A1:XFD1048576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0.709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0.5368518518518518</v>
      </c>
      <c r="K3" s="21"/>
      <c r="M3" s="23"/>
      <c r="Q3" s="24">
        <f>100*(SUM(V22:V132))</f>
        <v>89920.8283817544</v>
      </c>
      <c r="R3" s="24">
        <f>100*SUM(V114:V132)</f>
        <v>2.6111800482872152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1.3721474496016386</v>
      </c>
      <c r="D6" s="36">
        <f>INTERCEPT(K$15:K$102,H$15:H$102)</f>
        <v>0.53088723188643128</v>
      </c>
      <c r="E6" s="36">
        <f>INDEX(W9:W133,MATCH(O6,J9:J133,0))</f>
        <v>0.44620031560000001</v>
      </c>
      <c r="F6" s="36">
        <f>INDEX(I9:I133,MATCH(O6,J9:J133,0))</f>
        <v>2.3231959560601239E-2</v>
      </c>
      <c r="G6" s="37">
        <f>E6*F6/B6/D6</f>
        <v>0.78104027110331808</v>
      </c>
      <c r="H6" s="38">
        <f>1000*MAX(J20:J110)</f>
        <v>10.366107687946711</v>
      </c>
      <c r="I6" s="35">
        <f>-SLOPE(K20:K129,I20:I129)</f>
        <v>1.5262828640197172</v>
      </c>
      <c r="J6" s="39">
        <f>AVERAGE(L20:L131)/(0.025*$B$6)</f>
        <v>652.98610495999992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1.2623925732091614</v>
      </c>
      <c r="O6" s="42">
        <f>MAX(J16:J132)</f>
        <v>1.0366107687946711E-2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0.53090062133362681</v>
      </c>
      <c r="T6" s="44">
        <f>(LOG(0.1)-INTERCEPT(T25:T120,R25:R120))/SLOPE(T25:T120,R25:R120)</f>
        <v>0.45755681529397368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96468.224149625559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1.3721474496016386</v>
      </c>
      <c r="T7" s="49">
        <f>SLOPE(R25:R120, T25:T120)/0.06</f>
        <v>1.2623925732091614</v>
      </c>
      <c r="X7" s="47"/>
      <c r="Y7" s="5">
        <f>1/Y6</f>
        <v>1.036610768794671E-5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0.60094999999999998</v>
      </c>
      <c r="C9" s="60">
        <v>0.56467999999999996</v>
      </c>
      <c r="D9" s="61">
        <f t="shared" ref="D9:D72" si="0">C9/$A$6</f>
        <v>6.667160041979546</v>
      </c>
      <c r="E9" s="49">
        <f t="shared" ref="E9:E72" si="1">IF(D9&gt;0,LOG10(D9),-3)</f>
        <v>0.8239408802814604</v>
      </c>
      <c r="F9" s="49">
        <f t="shared" ref="F9:F72" si="2">IF($D9&gt;0,LOG10(D9),-3)</f>
        <v>0.8239408802814604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0.62810999999999995</v>
      </c>
      <c r="C10" s="60">
        <v>0.69401500000000005</v>
      </c>
      <c r="D10" s="61">
        <f t="shared" si="0"/>
        <v>8.1942145578636314</v>
      </c>
      <c r="E10" s="49">
        <f t="shared" si="1"/>
        <v>0.91350733136184903</v>
      </c>
      <c r="F10" s="49">
        <f t="shared" si="2"/>
        <v>0.91350733136184903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1144082114089504.5</v>
      </c>
      <c r="P10" s="24" t="e">
        <f>O10/(($B$6*D10)/(1.602E-19*$P$6)-M10)</f>
        <v>#DIV/0!</v>
      </c>
      <c r="W10" s="63">
        <f>B10+([1]User!D$6-25)*[1]User!C$6*[1]Calc!V$6</f>
        <v>0.62838631559999991</v>
      </c>
      <c r="AH10" s="24"/>
    </row>
    <row r="11" spans="1:34">
      <c r="A11" s="24">
        <v>3.634E-4</v>
      </c>
      <c r="B11" s="59">
        <v>0.63198799999999999</v>
      </c>
      <c r="C11" s="64">
        <v>0.70972900000000005</v>
      </c>
      <c r="D11" s="61">
        <f t="shared" si="0"/>
        <v>8.3797492906320432</v>
      </c>
      <c r="E11" s="49">
        <f t="shared" si="1"/>
        <v>0.92323102539354185</v>
      </c>
      <c r="F11" s="49">
        <f t="shared" si="2"/>
        <v>0.92323102539354185</v>
      </c>
      <c r="G11" s="49">
        <f t="shared" si="3"/>
        <v>8.2046604241963745</v>
      </c>
      <c r="H11" s="5" t="str">
        <f t="shared" si="6"/>
        <v/>
      </c>
      <c r="I11" s="24">
        <f t="shared" si="4"/>
        <v>-0.18011651060490938</v>
      </c>
      <c r="J11" s="24">
        <f t="shared" si="5"/>
        <v>-0.11388124230587317</v>
      </c>
      <c r="M11" s="24">
        <f t="shared" ref="M11:M74" si="7">2.88E+21*(EXP(38.921*W11)/SQRT($X$21^2+296000000000000000000*EXP(38.921*W11)))*SLOPE(W10:W11,A10:A11)</f>
        <v>9.1078270097622298E+17</v>
      </c>
      <c r="N11" s="24">
        <f t="shared" ref="N11:N74" si="8">IF($X$76,D11-1.602E-19*$P$6*M11/$B$6,D11)</f>
        <v>8.2046604241963745</v>
      </c>
      <c r="O11" s="24">
        <f t="shared" ref="O11:O74" si="9">(SQRT($X$21^2+296000000000000000000*EXP(38.921*W11))-$X$21)/2</f>
        <v>1270926502732654</v>
      </c>
      <c r="P11" s="24">
        <f t="shared" ref="P11:P74" si="10">O11/(($B$6*D11)/(1.602E-19*$P$6)-M11)</f>
        <v>2.9778552463279577E-5</v>
      </c>
      <c r="W11" s="63">
        <f>B11+([1]User!D$6-25)*[1]User!C$6*[1]Calc!V$6</f>
        <v>0.63226431559999996</v>
      </c>
      <c r="X11" s="5" t="s">
        <v>62</v>
      </c>
      <c r="AH11" s="24"/>
    </row>
    <row r="12" spans="1:34">
      <c r="A12" s="24">
        <v>5.0880000000000001E-4</v>
      </c>
      <c r="B12" s="59">
        <v>0.63033700000000004</v>
      </c>
      <c r="C12" s="64">
        <v>0.70905099999999999</v>
      </c>
      <c r="D12" s="61">
        <f t="shared" si="0"/>
        <v>8.371744164705035</v>
      </c>
      <c r="E12" s="49">
        <f t="shared" si="1"/>
        <v>0.92281594810017065</v>
      </c>
      <c r="F12" s="49">
        <f t="shared" si="2"/>
        <v>0.92281594810017065</v>
      </c>
      <c r="G12" s="49">
        <f t="shared" si="3"/>
        <v>8.4435839082640278</v>
      </c>
      <c r="H12" s="5" t="str">
        <f t="shared" si="6"/>
        <v/>
      </c>
      <c r="I12" s="24">
        <f>B$6-G12*B$6</f>
        <v>-0.18608959770660072</v>
      </c>
      <c r="J12" s="24">
        <f t="shared" si="5"/>
        <v>-0.11735057820842963</v>
      </c>
      <c r="M12" s="24">
        <f t="shared" si="7"/>
        <v>-3.7369820827607968E+17</v>
      </c>
      <c r="N12" s="24">
        <f t="shared" si="8"/>
        <v>8.4435839082640278</v>
      </c>
      <c r="O12" s="24">
        <f t="shared" si="9"/>
        <v>1215571191852638.5</v>
      </c>
      <c r="P12" s="24">
        <f t="shared" si="10"/>
        <v>2.7675618370185093E-5</v>
      </c>
      <c r="W12" s="63">
        <f>B12+([1]User!D$6-25)*[1]User!C$6*[1]Calc!V$6</f>
        <v>0.6306133156</v>
      </c>
      <c r="X12" s="62">
        <f>MAX(B9:B133)</f>
        <v>0.63198799999999999</v>
      </c>
      <c r="AH12" s="24"/>
    </row>
    <row r="13" spans="1:34">
      <c r="A13" s="24">
        <v>6.5419999999999996E-4</v>
      </c>
      <c r="B13" s="59">
        <v>0.627911</v>
      </c>
      <c r="C13" s="64">
        <v>0.70434099999999999</v>
      </c>
      <c r="D13" s="61">
        <f t="shared" si="0"/>
        <v>8.316133334150166</v>
      </c>
      <c r="E13" s="49">
        <f t="shared" si="1"/>
        <v>0.91992144384142438</v>
      </c>
      <c r="F13" s="49">
        <f t="shared" si="2"/>
        <v>0.91992144384142438</v>
      </c>
      <c r="G13" s="49">
        <f t="shared" si="3"/>
        <v>8.4160727732198541</v>
      </c>
      <c r="H13" s="5" t="str">
        <f t="shared" si="6"/>
        <v/>
      </c>
      <c r="I13" s="24">
        <f t="shared" si="4"/>
        <v>-0.18540181933049638</v>
      </c>
      <c r="J13" s="24">
        <f t="shared" si="5"/>
        <v>-0.11646707119258071</v>
      </c>
      <c r="M13" s="24">
        <f t="shared" si="7"/>
        <v>-5.1986807672538541E+17</v>
      </c>
      <c r="N13" s="24">
        <f t="shared" si="8"/>
        <v>8.4160727732198541</v>
      </c>
      <c r="O13" s="24">
        <f t="shared" si="9"/>
        <v>1137867366837347.5</v>
      </c>
      <c r="P13" s="24">
        <f t="shared" si="10"/>
        <v>2.5991175277958518E-5</v>
      </c>
      <c r="W13" s="63">
        <f>B13+([1]User!D$6-25)*[1]User!C$6*[1]Calc!V$6</f>
        <v>0.62818731559999996</v>
      </c>
      <c r="AH13" s="24"/>
    </row>
    <row r="14" spans="1:34">
      <c r="A14" s="24">
        <v>7.9960000000000003E-4</v>
      </c>
      <c r="B14" s="59">
        <v>0.62533300000000003</v>
      </c>
      <c r="C14" s="64">
        <v>0.69862800000000003</v>
      </c>
      <c r="D14" s="61">
        <f t="shared" si="0"/>
        <v>8.2486801122903</v>
      </c>
      <c r="E14" s="49">
        <f t="shared" si="1"/>
        <v>0.91638446178536259</v>
      </c>
      <c r="F14" s="49">
        <f t="shared" si="2"/>
        <v>0.91638446178536259</v>
      </c>
      <c r="G14" s="49">
        <f t="shared" si="3"/>
        <v>8.348812408945685</v>
      </c>
      <c r="H14" s="5" t="str">
        <f t="shared" si="6"/>
        <v/>
      </c>
      <c r="I14" s="24">
        <f>B$6-G14*B$6</f>
        <v>-0.18372031022364213</v>
      </c>
      <c r="J14" s="24">
        <f t="shared" si="5"/>
        <v>-0.11493713754083243</v>
      </c>
      <c r="M14" s="24">
        <f t="shared" si="7"/>
        <v>-5.2087128930183354E+17</v>
      </c>
      <c r="N14" s="24">
        <f t="shared" si="8"/>
        <v>8.348812408945685</v>
      </c>
      <c r="O14" s="24">
        <f t="shared" si="9"/>
        <v>1059851279194452.9</v>
      </c>
      <c r="P14" s="24">
        <f t="shared" si="10"/>
        <v>2.4404166716457729E-5</v>
      </c>
      <c r="W14" s="63">
        <f>B14+([1]User!D$6-25)*[1]User!C$6*[1]Calc!V$6</f>
        <v>0.62560931559999999</v>
      </c>
      <c r="X14" s="9" t="s">
        <v>63</v>
      </c>
      <c r="AH14" s="24"/>
    </row>
    <row r="15" spans="1:34">
      <c r="A15" s="24">
        <v>9.4499999999999998E-4</v>
      </c>
      <c r="B15" s="59">
        <v>0.62269600000000003</v>
      </c>
      <c r="C15" s="64">
        <v>0.69233699999999998</v>
      </c>
      <c r="D15" s="61">
        <f t="shared" si="0"/>
        <v>8.1744024615428081</v>
      </c>
      <c r="E15" s="49">
        <f t="shared" si="1"/>
        <v>0.91245601611650806</v>
      </c>
      <c r="F15" s="49">
        <f t="shared" si="2"/>
        <v>0.91245601611650806</v>
      </c>
      <c r="G15" s="49">
        <f>IF(N15&lt;0.001, 0.001, N15)</f>
        <v>8.2707692701324333</v>
      </c>
      <c r="H15" s="5" t="str">
        <f t="shared" si="6"/>
        <v/>
      </c>
      <c r="I15" s="24">
        <f t="shared" si="4"/>
        <v>-0.18176923175331086</v>
      </c>
      <c r="J15" s="24">
        <f t="shared" si="5"/>
        <v>-0.11323719921019311</v>
      </c>
      <c r="K15" s="5" t="str">
        <f t="shared" ref="K15:K78" si="11">IF(G15&gt;0.85,IF(G15&lt;1.1,W15,""),"")</f>
        <v/>
      </c>
      <c r="M15" s="24">
        <f t="shared" si="7"/>
        <v>-5.0128385658356755E+17</v>
      </c>
      <c r="N15" s="24">
        <f t="shared" si="8"/>
        <v>8.2707692701324333</v>
      </c>
      <c r="O15" s="24">
        <f t="shared" si="9"/>
        <v>984688189889094.87</v>
      </c>
      <c r="P15" s="24">
        <f t="shared" si="10"/>
        <v>2.2887406411864336E-5</v>
      </c>
      <c r="W15" s="63">
        <f>B15+([1]User!D$6-25)*[1]User!C$6*[1]Calc!V$6</f>
        <v>0.62297231559999999</v>
      </c>
      <c r="X15" s="9">
        <f>AVERAGE(B9:B133)</f>
        <v>0.4510940239999997</v>
      </c>
      <c r="AH15" s="24"/>
    </row>
    <row r="16" spans="1:34">
      <c r="A16" s="24">
        <v>1.0904E-3</v>
      </c>
      <c r="B16" s="59">
        <v>0.62011899999999998</v>
      </c>
      <c r="C16" s="64">
        <v>0.68556600000000001</v>
      </c>
      <c r="D16" s="61">
        <f t="shared" si="0"/>
        <v>8.0944574650062862</v>
      </c>
      <c r="E16" s="49">
        <f t="shared" si="1"/>
        <v>0.90818774526356116</v>
      </c>
      <c r="F16" s="49">
        <f t="shared" si="2"/>
        <v>0.90818774526356116</v>
      </c>
      <c r="G16" s="49">
        <f t="shared" si="3"/>
        <v>8.1831143362652803</v>
      </c>
      <c r="H16" s="5" t="str">
        <f t="shared" si="6"/>
        <v/>
      </c>
      <c r="I16" s="24">
        <f t="shared" si="4"/>
        <v>-0.17957785840663201</v>
      </c>
      <c r="J16" s="24">
        <f t="shared" si="5"/>
        <v>-0.11140926214095458</v>
      </c>
      <c r="K16" s="5" t="str">
        <f t="shared" si="11"/>
        <v/>
      </c>
      <c r="M16" s="24">
        <f t="shared" si="7"/>
        <v>-4.6117806522573126E+17</v>
      </c>
      <c r="N16" s="24">
        <f t="shared" si="8"/>
        <v>8.1831143362652803</v>
      </c>
      <c r="O16" s="24">
        <f t="shared" si="9"/>
        <v>915559003894506.62</v>
      </c>
      <c r="P16" s="24">
        <f t="shared" si="10"/>
        <v>2.1508566992479346E-5</v>
      </c>
      <c r="W16" s="63">
        <f>B16+([1]User!D$6-25)*[1]User!C$6*[1]Calc!V$6</f>
        <v>0.62039531559999994</v>
      </c>
      <c r="AH16" s="24"/>
    </row>
    <row r="17" spans="1:34">
      <c r="A17" s="24">
        <v>1.2358E-3</v>
      </c>
      <c r="B17" s="59">
        <v>0.61757600000000001</v>
      </c>
      <c r="C17" s="64">
        <v>0.67827300000000001</v>
      </c>
      <c r="D17" s="61">
        <f t="shared" si="0"/>
        <v>8.0083492299241925</v>
      </c>
      <c r="E17" s="49">
        <f>IF(D17&gt;0,LOG10(D17),-3)</f>
        <v>0.90354300369727925</v>
      </c>
      <c r="F17" s="49">
        <f t="shared" si="2"/>
        <v>0.90354300369727925</v>
      </c>
      <c r="G17" s="49">
        <f t="shared" si="3"/>
        <v>8.0907086313295729</v>
      </c>
      <c r="H17" s="5" t="str">
        <f t="shared" si="6"/>
        <v/>
      </c>
      <c r="I17" s="24">
        <f t="shared" si="4"/>
        <v>-0.17726771578323933</v>
      </c>
      <c r="J17" s="24">
        <f t="shared" si="5"/>
        <v>-0.10952526867779708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-4.2841969103921939E+17</v>
      </c>
      <c r="N17" s="24">
        <f t="shared" si="8"/>
        <v>8.0907086313295729</v>
      </c>
      <c r="O17" s="24">
        <f t="shared" si="9"/>
        <v>851339180717843.62</v>
      </c>
      <c r="P17" s="24">
        <f t="shared" si="10"/>
        <v>2.0228320108754581E-5</v>
      </c>
      <c r="W17" s="63">
        <f>B17+([1]User!D$6-25)*[1]User!C$6*[1]Calc!V$6</f>
        <v>0.61785231559999998</v>
      </c>
      <c r="AH17" s="24"/>
    </row>
    <row r="18" spans="1:34">
      <c r="A18" s="24">
        <v>1.3812E-3</v>
      </c>
      <c r="B18" s="59">
        <v>0.61491499999999999</v>
      </c>
      <c r="C18" s="64">
        <v>0.67032000000000003</v>
      </c>
      <c r="D18" s="61">
        <f t="shared" si="0"/>
        <v>7.9144483943821813</v>
      </c>
      <c r="E18" s="49">
        <f t="shared" si="1"/>
        <v>0.8984206516527049</v>
      </c>
      <c r="F18" s="49">
        <f t="shared" si="2"/>
        <v>0.8984206516527049</v>
      </c>
      <c r="G18" s="49">
        <f t="shared" si="3"/>
        <v>7.9952762084411768</v>
      </c>
      <c r="H18" s="5" t="str">
        <f t="shared" si="6"/>
        <v/>
      </c>
      <c r="I18" s="24">
        <f t="shared" si="4"/>
        <v>-0.17488190521102945</v>
      </c>
      <c r="J18" s="24">
        <f t="shared" si="5"/>
        <v>-0.10758582934140769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-4.2045263243339142E+17</v>
      </c>
      <c r="N18" s="24">
        <f t="shared" si="8"/>
        <v>7.9952762084411768</v>
      </c>
      <c r="O18" s="24">
        <f t="shared" si="9"/>
        <v>788194062153720.37</v>
      </c>
      <c r="P18" s="24">
        <f t="shared" si="10"/>
        <v>1.8951493676786081E-5</v>
      </c>
      <c r="U18" s="24">
        <f>(K$6*EXP(W18/0.02585)+L$6*EXP(W18/(2*0.02585))+W18/M$6)/B$6</f>
        <v>2.069932818974197</v>
      </c>
      <c r="V18" s="24">
        <f t="shared" ref="V18:V81" si="13">((U18)-G18)*((U18)-G18)*U$22/U18</f>
        <v>24.461317243469175</v>
      </c>
      <c r="W18" s="63">
        <f>B18+([1]User!D$6-25)*[1]User!C$6*[1]Calc!V$6</f>
        <v>0.61519131559999995</v>
      </c>
      <c r="AH18" s="24"/>
    </row>
    <row r="19" spans="1:34" ht="15">
      <c r="A19" s="5">
        <v>1.5265999999999999E-3</v>
      </c>
      <c r="B19" s="59">
        <v>0.61232900000000001</v>
      </c>
      <c r="C19" s="64">
        <v>0.66165799999999997</v>
      </c>
      <c r="D19" s="61">
        <f t="shared" si="0"/>
        <v>7.8121764168309538</v>
      </c>
      <c r="E19" s="49">
        <f t="shared" si="1"/>
        <v>0.89277204209035588</v>
      </c>
      <c r="F19" s="49">
        <f t="shared" si="2"/>
        <v>0.89277204209035588</v>
      </c>
      <c r="G19" s="49">
        <f t="shared" si="3"/>
        <v>7.8859095663698637</v>
      </c>
      <c r="H19" s="5" t="str">
        <f t="shared" si="6"/>
        <v/>
      </c>
      <c r="I19" s="24">
        <f t="shared" si="4"/>
        <v>-0.17214773915924661</v>
      </c>
      <c r="J19" s="24">
        <f t="shared" si="5"/>
        <v>-0.10545862007747675</v>
      </c>
      <c r="K19" s="5" t="str">
        <f t="shared" si="11"/>
        <v/>
      </c>
      <c r="L19" s="5" t="str">
        <f t="shared" si="12"/>
        <v/>
      </c>
      <c r="M19" s="24">
        <f t="shared" si="7"/>
        <v>-3.8354738628230451E+17</v>
      </c>
      <c r="N19" s="24">
        <f t="shared" si="8"/>
        <v>7.8859095663698637</v>
      </c>
      <c r="O19" s="24">
        <f t="shared" si="9"/>
        <v>730616272107836.37</v>
      </c>
      <c r="P19" s="24">
        <f t="shared" si="10"/>
        <v>1.7810713015146299E-5</v>
      </c>
      <c r="U19" s="24">
        <f t="shared" ref="U19:U82" si="14">(K$6*EXP(W19/0.02585)+L$6*EXP(W19/(2*0.02585))+W19/M$6)/B$6</f>
        <v>1.8884968033756722</v>
      </c>
      <c r="V19" s="24">
        <f t="shared" si="13"/>
        <v>27.467597049066391</v>
      </c>
      <c r="W19" s="63">
        <f>B19+([1]User!D$6-25)*[1]User!C$6*[1]Calc!V$6</f>
        <v>0.61260531559999998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0.60976300000000005</v>
      </c>
      <c r="C20" s="64">
        <v>0.65201399999999998</v>
      </c>
      <c r="D20" s="61">
        <f t="shared" si="0"/>
        <v>7.698309994353</v>
      </c>
      <c r="E20" s="49">
        <f t="shared" si="1"/>
        <v>0.88639539521353261</v>
      </c>
      <c r="F20" s="49">
        <f t="shared" si="2"/>
        <v>0.88639539521353261</v>
      </c>
      <c r="G20" s="49">
        <f t="shared" si="3"/>
        <v>7.7669529905190204</v>
      </c>
      <c r="H20" s="5" t="str">
        <f t="shared" si="6"/>
        <v/>
      </c>
      <c r="I20" s="24">
        <f t="shared" si="4"/>
        <v>-0.16917382476297552</v>
      </c>
      <c r="J20" s="24">
        <f t="shared" si="5"/>
        <v>-0.10320268427583992</v>
      </c>
      <c r="K20" s="5" t="str">
        <f t="shared" si="11"/>
        <v/>
      </c>
      <c r="L20" s="5" t="str">
        <f t="shared" si="12"/>
        <v/>
      </c>
      <c r="M20" s="24">
        <f t="shared" si="7"/>
        <v>-3.5706926844579917E+17</v>
      </c>
      <c r="N20" s="24">
        <f t="shared" si="8"/>
        <v>7.7669529905190204</v>
      </c>
      <c r="O20" s="24">
        <f t="shared" si="9"/>
        <v>676999931464606.37</v>
      </c>
      <c r="P20" s="24">
        <f t="shared" si="10"/>
        <v>1.6756438075989818E-5</v>
      </c>
      <c r="U20" s="24">
        <f t="shared" si="14"/>
        <v>1.7247879785548741</v>
      </c>
      <c r="V20" s="24">
        <f t="shared" si="13"/>
        <v>30.52519798753249</v>
      </c>
      <c r="W20" s="63">
        <f>B20+([1]User!D$6-25)*[1]User!C$6*[1]Calc!V$6</f>
        <v>0.61003931560000002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0.60721199999999997</v>
      </c>
      <c r="C21" s="64">
        <v>0.64126799999999995</v>
      </c>
      <c r="D21" s="61">
        <f t="shared" si="0"/>
        <v>7.571432290501062</v>
      </c>
      <c r="E21" s="49">
        <f t="shared" si="1"/>
        <v>0.87917804291117085</v>
      </c>
      <c r="F21" s="49">
        <f t="shared" si="2"/>
        <v>0.87917804291117085</v>
      </c>
      <c r="G21" s="49">
        <f t="shared" si="3"/>
        <v>7.6354172561915936</v>
      </c>
      <c r="H21" s="5" t="str">
        <f t="shared" si="6"/>
        <v/>
      </c>
      <c r="I21" s="24">
        <f t="shared" si="4"/>
        <v>-0.16588543140478987</v>
      </c>
      <c r="J21" s="24">
        <f t="shared" si="5"/>
        <v>-0.10077346130667512</v>
      </c>
      <c r="K21" s="5" t="str">
        <f t="shared" si="11"/>
        <v/>
      </c>
      <c r="L21" s="5" t="str">
        <f t="shared" si="12"/>
        <v/>
      </c>
      <c r="M21" s="24">
        <f t="shared" si="7"/>
        <v>-3.3283898091204614E+17</v>
      </c>
      <c r="N21" s="24">
        <f t="shared" si="8"/>
        <v>7.6354172561915936</v>
      </c>
      <c r="O21" s="24">
        <f t="shared" si="9"/>
        <v>627005665975160.37</v>
      </c>
      <c r="P21" s="24">
        <f t="shared" si="10"/>
        <v>1.5786376196968407E-5</v>
      </c>
      <c r="Q21" s="5" t="str">
        <f>IF(G21&gt;0.85,IF(G21&lt;1.15,W21,""),"")</f>
        <v/>
      </c>
      <c r="U21" s="24">
        <f t="shared" si="14"/>
        <v>1.5766662204608208</v>
      </c>
      <c r="V21" s="24">
        <f t="shared" si="13"/>
        <v>33.576505408898697</v>
      </c>
      <c r="W21" s="63">
        <f>B21+([1]User!D$6-25)*[1]User!C$6*[1]Calc!V$6</f>
        <v>0.60748831559999994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0.60466799999999998</v>
      </c>
      <c r="C22" s="64">
        <v>0.62906700000000004</v>
      </c>
      <c r="D22" s="61">
        <f t="shared" si="0"/>
        <v>7.427375444726124</v>
      </c>
      <c r="E22" s="49">
        <f t="shared" si="1"/>
        <v>0.87083537752427753</v>
      </c>
      <c r="F22" s="49">
        <f t="shared" si="2"/>
        <v>0.87083537752427753</v>
      </c>
      <c r="G22" s="49">
        <f t="shared" si="3"/>
        <v>7.4871525832722758</v>
      </c>
      <c r="H22" s="5" t="str">
        <f t="shared" si="6"/>
        <v/>
      </c>
      <c r="I22" s="24">
        <f t="shared" si="4"/>
        <v>-0.16217881458180691</v>
      </c>
      <c r="J22" s="24">
        <f t="shared" si="5"/>
        <v>-9.8109151992010479E-2</v>
      </c>
      <c r="K22" s="5" t="str">
        <f t="shared" si="11"/>
        <v/>
      </c>
      <c r="L22" s="5" t="str">
        <f t="shared" si="12"/>
        <v/>
      </c>
      <c r="M22" s="24">
        <f t="shared" si="7"/>
        <v>-3.1095057504240269E+17</v>
      </c>
      <c r="N22" s="24">
        <f t="shared" si="8"/>
        <v>7.4871525832722758</v>
      </c>
      <c r="O22" s="24">
        <f t="shared" si="9"/>
        <v>580278511793437.62</v>
      </c>
      <c r="P22" s="24">
        <f t="shared" si="10"/>
        <v>1.4899221014461558E-5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1.4421453786901384</v>
      </c>
      <c r="V22" s="24">
        <f t="shared" si="13"/>
        <v>36.542112103449952</v>
      </c>
      <c r="W22" s="63">
        <f>B22+([1]User!D$6-25)*[1]User!C$6*[1]Calc!V$6</f>
        <v>0.60494431559999995</v>
      </c>
      <c r="AH22" s="24"/>
    </row>
    <row r="23" spans="1:34">
      <c r="A23" s="5">
        <v>2.1082000000000002E-3</v>
      </c>
      <c r="B23" s="59">
        <v>0.60211999999999999</v>
      </c>
      <c r="C23" s="64">
        <v>0.61490800000000001</v>
      </c>
      <c r="D23" s="61">
        <f t="shared" si="0"/>
        <v>7.2602005509200946</v>
      </c>
      <c r="E23" s="49">
        <f t="shared" si="1"/>
        <v>0.86094861752584528</v>
      </c>
      <c r="F23" s="49">
        <f t="shared" si="2"/>
        <v>0.86094861752584528</v>
      </c>
      <c r="G23" s="49">
        <f t="shared" si="3"/>
        <v>7.3162217220240278</v>
      </c>
      <c r="H23" s="5" t="str">
        <f t="shared" si="6"/>
        <v/>
      </c>
      <c r="I23" s="24">
        <f t="shared" si="4"/>
        <v>-0.1579055430506007</v>
      </c>
      <c r="J23" s="24">
        <f t="shared" si="5"/>
        <v>-9.5121717346499032E-2</v>
      </c>
      <c r="K23" s="5" t="str">
        <f t="shared" si="11"/>
        <v/>
      </c>
      <c r="L23" s="5" t="str">
        <f t="shared" si="12"/>
        <v/>
      </c>
      <c r="M23" s="24">
        <f t="shared" si="7"/>
        <v>-2.914126669992352E+17</v>
      </c>
      <c r="N23" s="24">
        <f t="shared" si="8"/>
        <v>7.3162217220240278</v>
      </c>
      <c r="O23" s="24">
        <f t="shared" si="9"/>
        <v>536460913719011.12</v>
      </c>
      <c r="P23" s="24">
        <f t="shared" si="10"/>
        <v>1.4095970566732914E-5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1.3194130494453062</v>
      </c>
      <c r="V23" s="24">
        <f t="shared" si="13"/>
        <v>39.306887289897617</v>
      </c>
      <c r="W23" s="63">
        <f>B23+([1]User!D$6-25)*[1]User!C$6*[1]Calc!V$6</f>
        <v>0.60239631559999995</v>
      </c>
      <c r="AH23" s="24"/>
    </row>
    <row r="24" spans="1:34">
      <c r="A24" s="5">
        <v>2.2536000000000001E-3</v>
      </c>
      <c r="B24" s="59">
        <v>0.59960400000000003</v>
      </c>
      <c r="C24" s="64">
        <v>0.598078</v>
      </c>
      <c r="D24" s="61">
        <f t="shared" si="0"/>
        <v>7.061489239192186</v>
      </c>
      <c r="E24" s="49">
        <f t="shared" si="1"/>
        <v>0.84889630164078456</v>
      </c>
      <c r="F24" s="49">
        <f t="shared" si="2"/>
        <v>0.84889630164078456</v>
      </c>
      <c r="G24" s="49">
        <f t="shared" si="3"/>
        <v>7.1132359941452794</v>
      </c>
      <c r="H24" s="5" t="str">
        <f t="shared" si="6"/>
        <v/>
      </c>
      <c r="I24" s="24">
        <f t="shared" si="4"/>
        <v>-0.15283089985363199</v>
      </c>
      <c r="J24" s="24">
        <f t="shared" si="5"/>
        <v>-9.1680248437628745E-2</v>
      </c>
      <c r="K24" s="5" t="str">
        <f t="shared" si="11"/>
        <v/>
      </c>
      <c r="L24" s="5" t="str">
        <f t="shared" si="12"/>
        <v/>
      </c>
      <c r="M24" s="24">
        <f t="shared" si="7"/>
        <v>-2.6917787636856672E+17</v>
      </c>
      <c r="N24" s="24">
        <f t="shared" si="8"/>
        <v>7.1132359941452794</v>
      </c>
      <c r="O24" s="24">
        <f t="shared" si="9"/>
        <v>495981164597745.12</v>
      </c>
      <c r="P24" s="24">
        <f t="shared" si="10"/>
        <v>1.3404225469357197E-5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1.2089349467432946</v>
      </c>
      <c r="V24" s="24">
        <f t="shared" si="13"/>
        <v>41.585611968932263</v>
      </c>
      <c r="W24" s="63">
        <f>B24+([1]User!D$6-25)*[1]User!C$6*[1]Calc!V$6</f>
        <v>0.59988031559999999</v>
      </c>
      <c r="X24" s="69"/>
      <c r="AH24" s="24"/>
    </row>
    <row r="25" spans="1:34">
      <c r="A25" s="5">
        <v>2.3990000000000001E-3</v>
      </c>
      <c r="B25" s="59">
        <v>0.59707500000000002</v>
      </c>
      <c r="C25" s="64">
        <v>0.57759099999999997</v>
      </c>
      <c r="D25" s="61">
        <f t="shared" si="0"/>
        <v>6.8195998367340938</v>
      </c>
      <c r="E25" s="49">
        <f t="shared" si="1"/>
        <v>0.83375889169504702</v>
      </c>
      <c r="F25" s="49">
        <f t="shared" si="2"/>
        <v>0.83375889169504702</v>
      </c>
      <c r="G25" s="49">
        <f t="shared" si="3"/>
        <v>6.8681845909923442</v>
      </c>
      <c r="H25" s="5" t="str">
        <f t="shared" si="6"/>
        <v/>
      </c>
      <c r="I25" s="24">
        <f t="shared" si="4"/>
        <v>-0.14670461477480862</v>
      </c>
      <c r="J25" s="24">
        <f t="shared" si="5"/>
        <v>-8.7634194640323126E-2</v>
      </c>
      <c r="K25" s="5" t="str">
        <f t="shared" si="11"/>
        <v/>
      </c>
      <c r="L25" s="5" t="str">
        <f t="shared" si="12"/>
        <v/>
      </c>
      <c r="M25" s="24">
        <f t="shared" si="7"/>
        <v>-2.5272968299131766E+17</v>
      </c>
      <c r="N25" s="24">
        <f t="shared" si="8"/>
        <v>6.8681845909923442</v>
      </c>
      <c r="O25" s="24">
        <f t="shared" si="9"/>
        <v>457946442513829.12</v>
      </c>
      <c r="P25" s="24">
        <f t="shared" si="10"/>
        <v>1.2817888474389234E-5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1.1076416775279085</v>
      </c>
      <c r="V25" s="24">
        <f t="shared" si="13"/>
        <v>43.205256368443138</v>
      </c>
      <c r="W25" s="63">
        <f>B25+([1]User!D$6-25)*[1]User!C$6*[1]Calc!V$6</f>
        <v>0.59735131559999999</v>
      </c>
      <c r="AH25" s="24"/>
    </row>
    <row r="26" spans="1:34">
      <c r="A26" s="5">
        <v>2.5444E-3</v>
      </c>
      <c r="B26" s="59">
        <v>0.59458800000000001</v>
      </c>
      <c r="C26" s="64">
        <v>0.55246499999999998</v>
      </c>
      <c r="D26" s="61">
        <f t="shared" si="0"/>
        <v>6.5229378986190945</v>
      </c>
      <c r="E26" s="49">
        <f t="shared" si="1"/>
        <v>0.81444324385815681</v>
      </c>
      <c r="F26" s="49">
        <f t="shared" si="2"/>
        <v>0.81444324385815681</v>
      </c>
      <c r="G26" s="49">
        <f t="shared" si="3"/>
        <v>6.5675657948061268</v>
      </c>
      <c r="H26" s="5" t="str">
        <f t="shared" si="6"/>
        <v/>
      </c>
      <c r="I26" s="24">
        <f t="shared" si="4"/>
        <v>-0.13918914487015319</v>
      </c>
      <c r="J26" s="24">
        <f t="shared" si="5"/>
        <v>-8.2798655402132923E-2</v>
      </c>
      <c r="K26" s="5" t="str">
        <f t="shared" si="11"/>
        <v/>
      </c>
      <c r="L26" s="5" t="str">
        <f t="shared" si="12"/>
        <v/>
      </c>
      <c r="M26" s="24">
        <f t="shared" si="7"/>
        <v>-2.3214677583766534E+17</v>
      </c>
      <c r="N26" s="24">
        <f t="shared" si="8"/>
        <v>6.5675657948061268</v>
      </c>
      <c r="O26" s="24">
        <f t="shared" si="9"/>
        <v>423009434011535.87</v>
      </c>
      <c r="P26" s="24">
        <f t="shared" si="10"/>
        <v>1.2381959486220597E-5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1.0167125436888613</v>
      </c>
      <c r="V26" s="24">
        <f t="shared" si="13"/>
        <v>43.704922337974622</v>
      </c>
      <c r="W26" s="63">
        <f>B26+([1]User!D$6-25)*[1]User!C$6*[1]Calc!V$6</f>
        <v>0.59486431559999997</v>
      </c>
      <c r="AH26" s="24"/>
    </row>
    <row r="27" spans="1:34">
      <c r="A27" s="5">
        <v>2.6898E-3</v>
      </c>
      <c r="B27" s="59">
        <v>0.59206800000000004</v>
      </c>
      <c r="C27" s="64">
        <v>0.52217899999999995</v>
      </c>
      <c r="D27" s="61">
        <f t="shared" si="0"/>
        <v>6.165351993272008</v>
      </c>
      <c r="E27" s="49">
        <f t="shared" si="1"/>
        <v>0.78995787645029281</v>
      </c>
      <c r="F27" s="49">
        <f t="shared" si="2"/>
        <v>0.78995787645029281</v>
      </c>
      <c r="G27" s="49">
        <f t="shared" si="3"/>
        <v>6.2075033820053953</v>
      </c>
      <c r="H27" s="5" t="str">
        <f t="shared" si="6"/>
        <v/>
      </c>
      <c r="I27" s="24">
        <f t="shared" si="4"/>
        <v>-0.1301875845501349</v>
      </c>
      <c r="J27" s="24">
        <f t="shared" si="5"/>
        <v>-7.7115875669966791E-2</v>
      </c>
      <c r="K27" s="5" t="str">
        <f t="shared" si="11"/>
        <v/>
      </c>
      <c r="L27" s="5" t="str">
        <f t="shared" si="12"/>
        <v/>
      </c>
      <c r="M27" s="24">
        <f t="shared" si="7"/>
        <v>-2.1926440248328611E+17</v>
      </c>
      <c r="N27" s="24">
        <f t="shared" si="8"/>
        <v>6.2075033820053953</v>
      </c>
      <c r="O27" s="24">
        <f t="shared" si="9"/>
        <v>389976474431948.87</v>
      </c>
      <c r="P27" s="24">
        <f t="shared" si="10"/>
        <v>1.2077170616148476E-5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0.93257040042049</v>
      </c>
      <c r="V27" s="24">
        <f t="shared" si="13"/>
        <v>43.029005457023963</v>
      </c>
      <c r="W27" s="63">
        <f>B27+([1]User!D$6-25)*[1]User!C$6*[1]Calc!V$6</f>
        <v>0.5923443156</v>
      </c>
      <c r="AH27" s="24"/>
    </row>
    <row r="28" spans="1:34">
      <c r="A28" s="5">
        <v>2.8352E-3</v>
      </c>
      <c r="B28" s="59">
        <v>0.58958999999999995</v>
      </c>
      <c r="C28" s="64">
        <v>0.48871799999999999</v>
      </c>
      <c r="D28" s="61">
        <f t="shared" si="0"/>
        <v>5.7702789569245594</v>
      </c>
      <c r="E28" s="49">
        <f t="shared" si="1"/>
        <v>0.761196809087199</v>
      </c>
      <c r="F28" s="49">
        <f t="shared" si="2"/>
        <v>0.761196809087199</v>
      </c>
      <c r="G28" s="49">
        <f t="shared" si="3"/>
        <v>5.8089155789709732</v>
      </c>
      <c r="H28" s="5" t="str">
        <f t="shared" si="6"/>
        <v/>
      </c>
      <c r="I28" s="24">
        <f t="shared" si="4"/>
        <v>-0.12022288947427434</v>
      </c>
      <c r="J28" s="24">
        <f t="shared" si="5"/>
        <v>-7.0915432864976216E-2</v>
      </c>
      <c r="K28" s="5" t="str">
        <f t="shared" si="11"/>
        <v/>
      </c>
      <c r="L28" s="5" t="str">
        <f t="shared" si="12"/>
        <v/>
      </c>
      <c r="M28" s="24">
        <f t="shared" si="7"/>
        <v>-2.009811800167191E+17</v>
      </c>
      <c r="N28" s="24">
        <f t="shared" si="8"/>
        <v>5.8089155789709732</v>
      </c>
      <c r="O28" s="24">
        <f t="shared" si="9"/>
        <v>359698218514630.87</v>
      </c>
      <c r="P28" s="24">
        <f t="shared" si="10"/>
        <v>1.1903837228686667E-5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0.85697848021474687</v>
      </c>
      <c r="V28" s="24">
        <f t="shared" si="13"/>
        <v>41.265714124258501</v>
      </c>
      <c r="W28" s="63">
        <f>B28+([1]User!D$6-25)*[1]User!C$6*[1]Calc!V$6</f>
        <v>0.58986631559999991</v>
      </c>
      <c r="AH28" s="24"/>
    </row>
    <row r="29" spans="1:34">
      <c r="A29" s="5">
        <v>2.9805999999999999E-3</v>
      </c>
      <c r="B29" s="59">
        <v>0.58711800000000003</v>
      </c>
      <c r="C29" s="64">
        <v>0.45488299999999998</v>
      </c>
      <c r="D29" s="61">
        <f t="shared" si="0"/>
        <v>5.3707901136498233</v>
      </c>
      <c r="E29" s="49">
        <f t="shared" si="1"/>
        <v>0.73003818081251892</v>
      </c>
      <c r="F29" s="49">
        <f t="shared" si="2"/>
        <v>0.73003818081251892</v>
      </c>
      <c r="G29" s="49">
        <f t="shared" si="3"/>
        <v>5.4066827776818389</v>
      </c>
      <c r="H29" s="5" t="str">
        <f t="shared" si="6"/>
        <v/>
      </c>
      <c r="I29" s="24">
        <f t="shared" si="4"/>
        <v>-0.11016706944204599</v>
      </c>
      <c r="J29" s="24">
        <f t="shared" si="5"/>
        <v>-6.4711510356568275E-2</v>
      </c>
      <c r="K29" s="5" t="str">
        <f t="shared" si="11"/>
        <v/>
      </c>
      <c r="L29" s="5" t="str">
        <f t="shared" si="12"/>
        <v/>
      </c>
      <c r="M29" s="24">
        <f t="shared" si="7"/>
        <v>-1.8670757403254307E+17</v>
      </c>
      <c r="N29" s="24">
        <f t="shared" si="8"/>
        <v>5.4066827776818389</v>
      </c>
      <c r="O29" s="24">
        <f t="shared" si="9"/>
        <v>331556311379425.75</v>
      </c>
      <c r="P29" s="24">
        <f t="shared" si="10"/>
        <v>1.1788815419814432E-5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0.78800522422447916</v>
      </c>
      <c r="V29" s="24">
        <f t="shared" si="13"/>
        <v>39.040487597448063</v>
      </c>
      <c r="W29" s="63">
        <f>B29+([1]User!D$6-25)*[1]User!C$6*[1]Calc!V$6</f>
        <v>0.58739431559999999</v>
      </c>
      <c r="AH29" s="24"/>
    </row>
    <row r="30" spans="1:34">
      <c r="A30" s="5">
        <v>3.1259999999999999E-3</v>
      </c>
      <c r="B30" s="59">
        <v>0.58466399999999996</v>
      </c>
      <c r="C30" s="64">
        <v>0.42283399999999999</v>
      </c>
      <c r="D30" s="61">
        <f t="shared" si="0"/>
        <v>4.9923885194984408</v>
      </c>
      <c r="E30" s="49">
        <f t="shared" si="1"/>
        <v>0.69830837581470362</v>
      </c>
      <c r="F30" s="49">
        <f t="shared" si="2"/>
        <v>0.69830837581470362</v>
      </c>
      <c r="G30" s="49">
        <f t="shared" si="3"/>
        <v>5.0255489148709493</v>
      </c>
      <c r="H30" s="5" t="str">
        <f t="shared" si="6"/>
        <v/>
      </c>
      <c r="I30" s="24">
        <f t="shared" si="4"/>
        <v>-0.10063872287177375</v>
      </c>
      <c r="J30" s="24">
        <f t="shared" si="5"/>
        <v>-5.8867646318196271E-2</v>
      </c>
      <c r="K30" s="5" t="str">
        <f t="shared" si="11"/>
        <v/>
      </c>
      <c r="L30" s="5" t="str">
        <f t="shared" si="12"/>
        <v/>
      </c>
      <c r="M30" s="24">
        <f t="shared" si="7"/>
        <v>-1.7249477409752787E+17</v>
      </c>
      <c r="N30" s="24">
        <f t="shared" si="8"/>
        <v>5.0255489148709493</v>
      </c>
      <c r="O30" s="24">
        <f t="shared" si="9"/>
        <v>305548468506454.25</v>
      </c>
      <c r="P30" s="24">
        <f t="shared" si="10"/>
        <v>1.1688004351498608E-5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0.72533373429358972</v>
      </c>
      <c r="V30" s="24">
        <f t="shared" si="13"/>
        <v>36.766436778423063</v>
      </c>
      <c r="W30" s="63">
        <f>B30+([1]User!D$6-25)*[1]User!C$6*[1]Calc!V$6</f>
        <v>0.58494031559999993</v>
      </c>
      <c r="AH30" s="24"/>
    </row>
    <row r="31" spans="1:34">
      <c r="A31" s="5">
        <v>3.2713999999999998E-3</v>
      </c>
      <c r="B31" s="59">
        <v>0.58224200000000004</v>
      </c>
      <c r="C31" s="64">
        <v>0.39296999999999999</v>
      </c>
      <c r="D31" s="61">
        <f t="shared" si="0"/>
        <v>4.6397851556575445</v>
      </c>
      <c r="E31" s="49">
        <f t="shared" si="1"/>
        <v>0.66649787109957603</v>
      </c>
      <c r="F31" s="49">
        <f t="shared" si="2"/>
        <v>0.66649787109957603</v>
      </c>
      <c r="G31" s="49">
        <f t="shared" si="3"/>
        <v>4.6702381031161719</v>
      </c>
      <c r="H31" s="5" t="str">
        <f t="shared" si="6"/>
        <v/>
      </c>
      <c r="I31" s="24">
        <f t="shared" si="4"/>
        <v>-9.1755952577904309E-2</v>
      </c>
      <c r="J31" s="24">
        <f t="shared" si="5"/>
        <v>-5.3449522941954299E-2</v>
      </c>
      <c r="K31" s="5" t="str">
        <f t="shared" si="11"/>
        <v/>
      </c>
      <c r="L31" s="5" t="str">
        <f t="shared" si="12"/>
        <v/>
      </c>
      <c r="M31" s="24">
        <f t="shared" si="7"/>
        <v>-1.5841108748765674E+17</v>
      </c>
      <c r="N31" s="24">
        <f t="shared" si="8"/>
        <v>4.6702381031161719</v>
      </c>
      <c r="O31" s="24">
        <f t="shared" si="9"/>
        <v>281661987848048.87</v>
      </c>
      <c r="P31" s="24">
        <f t="shared" si="10"/>
        <v>1.1593991430068639E-5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0.66865216476379952</v>
      </c>
      <c r="V31" s="24">
        <f t="shared" si="13"/>
        <v>34.536083381724275</v>
      </c>
      <c r="W31" s="63">
        <f>B31+([1]User!D$6-25)*[1]User!C$6*[1]Calc!V$6</f>
        <v>0.5825183156</v>
      </c>
      <c r="AH31" s="24"/>
    </row>
    <row r="32" spans="1:34">
      <c r="A32" s="5">
        <v>3.4167999999999998E-3</v>
      </c>
      <c r="B32" s="59">
        <v>0.57986300000000002</v>
      </c>
      <c r="C32" s="64">
        <v>0.36537599999999998</v>
      </c>
      <c r="D32" s="61">
        <f t="shared" si="0"/>
        <v>4.313983614610609</v>
      </c>
      <c r="E32" s="49">
        <f t="shared" si="1"/>
        <v>0.63487849123066387</v>
      </c>
      <c r="F32" s="49">
        <f t="shared" si="2"/>
        <v>0.63487849123066387</v>
      </c>
      <c r="G32" s="49">
        <f t="shared" si="3"/>
        <v>4.3418223033987271</v>
      </c>
      <c r="H32" s="5" t="str">
        <f t="shared" si="6"/>
        <v/>
      </c>
      <c r="I32" s="24">
        <f t="shared" si="4"/>
        <v>-8.3545557584968178E-2</v>
      </c>
      <c r="J32" s="24">
        <f t="shared" si="5"/>
        <v>-4.8468062598763823E-2</v>
      </c>
      <c r="K32" s="5" t="str">
        <f t="shared" si="11"/>
        <v/>
      </c>
      <c r="L32" s="5" t="str">
        <f t="shared" si="12"/>
        <v/>
      </c>
      <c r="M32" s="24">
        <f t="shared" si="7"/>
        <v>-1.448121555769767E+17</v>
      </c>
      <c r="N32" s="24">
        <f t="shared" si="8"/>
        <v>4.3418223033987271</v>
      </c>
      <c r="O32" s="24">
        <f t="shared" si="9"/>
        <v>259828413783004.87</v>
      </c>
      <c r="P32" s="24">
        <f t="shared" si="10"/>
        <v>1.1504251158907411E-5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0.6175501854377955</v>
      </c>
      <c r="V32" s="24">
        <f t="shared" si="13"/>
        <v>32.390645090273217</v>
      </c>
      <c r="W32" s="63">
        <f>B32+([1]User!D$6-25)*[1]User!C$6*[1]Calc!V$6</f>
        <v>0.58013931559999998</v>
      </c>
      <c r="AH32" s="24"/>
    </row>
    <row r="33" spans="1:34">
      <c r="A33" s="5">
        <v>3.5622000000000002E-3</v>
      </c>
      <c r="B33" s="59">
        <v>0.57744499999999999</v>
      </c>
      <c r="C33" s="64">
        <v>0.33980399999999999</v>
      </c>
      <c r="D33" s="61">
        <f t="shared" si="0"/>
        <v>4.0120557676999677</v>
      </c>
      <c r="E33" s="49">
        <f t="shared" si="1"/>
        <v>0.60336696109714349</v>
      </c>
      <c r="F33" s="49">
        <f t="shared" si="2"/>
        <v>0.60336696109714349</v>
      </c>
      <c r="G33" s="49">
        <f t="shared" si="3"/>
        <v>4.0383299472906975</v>
      </c>
      <c r="H33" s="5" t="str">
        <f t="shared" si="6"/>
        <v/>
      </c>
      <c r="I33" s="24">
        <f t="shared" si="4"/>
        <v>-7.5958248682267443E-2</v>
      </c>
      <c r="J33" s="24">
        <f t="shared" si="5"/>
        <v>-4.3882699359391507E-2</v>
      </c>
      <c r="K33" s="5" t="str">
        <f t="shared" si="11"/>
        <v/>
      </c>
      <c r="L33" s="5" t="str">
        <f t="shared" si="12"/>
        <v/>
      </c>
      <c r="M33" s="24">
        <f t="shared" si="7"/>
        <v>-1.3667384306455214E+17</v>
      </c>
      <c r="N33" s="24">
        <f t="shared" si="8"/>
        <v>4.0383299472906975</v>
      </c>
      <c r="O33" s="24">
        <f t="shared" si="9"/>
        <v>239198268338448.5</v>
      </c>
      <c r="P33" s="24">
        <f t="shared" si="10"/>
        <v>1.1386755343315496E-5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0.56985884701397027</v>
      </c>
      <c r="V33" s="24">
        <f t="shared" si="13"/>
        <v>30.445135275677444</v>
      </c>
      <c r="W33" s="63">
        <f>B33+([1]User!D$6-25)*[1]User!C$6*[1]Calc!V$6</f>
        <v>0.57772131559999995</v>
      </c>
      <c r="AH33" s="24"/>
    </row>
    <row r="34" spans="1:34">
      <c r="A34" s="70">
        <v>3.7076000000000001E-3</v>
      </c>
      <c r="B34" s="59">
        <v>0.57510499999999998</v>
      </c>
      <c r="C34" s="64">
        <v>0.31621700000000003</v>
      </c>
      <c r="D34" s="61">
        <f t="shared" si="0"/>
        <v>3.7335647570210502</v>
      </c>
      <c r="E34" s="49">
        <f t="shared" si="1"/>
        <v>0.57212368837433458</v>
      </c>
      <c r="F34" s="49">
        <f t="shared" si="2"/>
        <v>0.57212368837433458</v>
      </c>
      <c r="G34" s="49">
        <f t="shared" si="3"/>
        <v>3.7572076847098979</v>
      </c>
      <c r="H34" s="5" t="str">
        <f t="shared" si="6"/>
        <v/>
      </c>
      <c r="I34" s="24">
        <f t="shared" si="4"/>
        <v>-6.8930192117747452E-2</v>
      </c>
      <c r="J34" s="24">
        <f t="shared" si="5"/>
        <v>-3.9661144625270275E-2</v>
      </c>
      <c r="K34" s="5" t="str">
        <f t="shared" si="11"/>
        <v/>
      </c>
      <c r="L34" s="5" t="str">
        <f t="shared" si="12"/>
        <v/>
      </c>
      <c r="M34" s="24">
        <f t="shared" si="7"/>
        <v>-1.2298651523537083E+17</v>
      </c>
      <c r="N34" s="24">
        <f t="shared" si="8"/>
        <v>3.7572076847098979</v>
      </c>
      <c r="O34" s="24">
        <f t="shared" si="9"/>
        <v>220647124911444.37</v>
      </c>
      <c r="P34" s="24">
        <f t="shared" si="10"/>
        <v>1.1289555130421593E-5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0.52744053015522974</v>
      </c>
      <c r="V34" s="24">
        <f t="shared" si="13"/>
        <v>28.521868326250814</v>
      </c>
      <c r="W34" s="63">
        <f>B34+([1]User!D$6-25)*[1]User!C$6*[1]Calc!V$6</f>
        <v>0.57538131559999994</v>
      </c>
      <c r="AH34" s="24"/>
    </row>
    <row r="35" spans="1:34">
      <c r="A35" s="70">
        <v>3.8530000000000001E-3</v>
      </c>
      <c r="B35" s="59">
        <v>0.57279500000000005</v>
      </c>
      <c r="C35" s="64">
        <v>0.29447699999999999</v>
      </c>
      <c r="D35" s="61">
        <f t="shared" si="0"/>
        <v>3.4768812206595081</v>
      </c>
      <c r="E35" s="49">
        <f t="shared" si="1"/>
        <v>0.54118985430325484</v>
      </c>
      <c r="F35" s="49">
        <f t="shared" si="2"/>
        <v>0.54118985430325484</v>
      </c>
      <c r="G35" s="49">
        <f t="shared" si="3"/>
        <v>3.4985829301751954</v>
      </c>
      <c r="H35" s="5" t="str">
        <f t="shared" si="6"/>
        <v/>
      </c>
      <c r="I35" s="24">
        <f t="shared" si="4"/>
        <v>-6.2464573254379895E-2</v>
      </c>
      <c r="J35" s="24">
        <f t="shared" si="5"/>
        <v>-3.5796655173280061E-2</v>
      </c>
      <c r="K35" s="5" t="str">
        <f t="shared" si="11"/>
        <v/>
      </c>
      <c r="L35" s="5" t="str">
        <f t="shared" si="12"/>
        <v/>
      </c>
      <c r="M35" s="24">
        <f t="shared" si="7"/>
        <v>-1.1288862627802458E+17</v>
      </c>
      <c r="N35" s="24">
        <f t="shared" si="8"/>
        <v>3.4985829301751954</v>
      </c>
      <c r="O35" s="24">
        <f t="shared" si="9"/>
        <v>203618881439094.12</v>
      </c>
      <c r="P35" s="24">
        <f t="shared" si="10"/>
        <v>1.11884424491522E-5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0.48886904271072545</v>
      </c>
      <c r="V35" s="24">
        <f t="shared" si="13"/>
        <v>26.72187513356667</v>
      </c>
      <c r="W35" s="63">
        <f>B35+([1]User!D$6-25)*[1]User!C$6*[1]Calc!V$6</f>
        <v>0.57307131560000002</v>
      </c>
      <c r="AH35" s="24"/>
    </row>
    <row r="36" spans="1:34">
      <c r="A36" s="70">
        <v>3.9984E-3</v>
      </c>
      <c r="B36" s="59">
        <v>0.57047000000000003</v>
      </c>
      <c r="C36" s="64">
        <v>0.27425100000000002</v>
      </c>
      <c r="D36" s="61">
        <f t="shared" si="0"/>
        <v>3.2380734374742026</v>
      </c>
      <c r="E36" s="49">
        <f t="shared" si="1"/>
        <v>0.51028669405544824</v>
      </c>
      <c r="F36" s="49">
        <f t="shared" si="2"/>
        <v>0.51028669405544824</v>
      </c>
      <c r="G36" s="49">
        <f t="shared" si="3"/>
        <v>3.2583541379637229</v>
      </c>
      <c r="H36" s="5" t="str">
        <f t="shared" si="6"/>
        <v/>
      </c>
      <c r="I36" s="24">
        <f t="shared" si="4"/>
        <v>-5.6458853449093079E-2</v>
      </c>
      <c r="J36" s="24">
        <f t="shared" si="5"/>
        <v>-3.2223682589070227E-2</v>
      </c>
      <c r="K36" s="5" t="str">
        <f t="shared" si="11"/>
        <v/>
      </c>
      <c r="L36" s="5" t="str">
        <f t="shared" si="12"/>
        <v/>
      </c>
      <c r="M36" s="24">
        <f t="shared" si="7"/>
        <v>-1.0549677741115306E+17</v>
      </c>
      <c r="N36" s="24">
        <f t="shared" si="8"/>
        <v>3.2583541379637229</v>
      </c>
      <c r="O36" s="24">
        <f t="shared" si="9"/>
        <v>187694170486240.62</v>
      </c>
      <c r="P36" s="24">
        <f t="shared" si="10"/>
        <v>1.1073789344710148E-5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0.45308897070353799</v>
      </c>
      <c r="V36" s="24">
        <f t="shared" si="13"/>
        <v>25.048019367109649</v>
      </c>
      <c r="W36" s="63">
        <f>B36+([1]User!D$6-25)*[1]User!C$6*[1]Calc!V$6</f>
        <v>0.5707463156</v>
      </c>
      <c r="AH36" s="24"/>
    </row>
    <row r="37" spans="1:34">
      <c r="A37" s="70">
        <v>4.1437999999999996E-3</v>
      </c>
      <c r="B37" s="59">
        <v>0.56816599999999995</v>
      </c>
      <c r="C37" s="64">
        <v>0.25561600000000001</v>
      </c>
      <c r="D37" s="61">
        <f t="shared" si="0"/>
        <v>3.0180505441854573</v>
      </c>
      <c r="E37" s="49">
        <f t="shared" si="1"/>
        <v>0.47972650875866479</v>
      </c>
      <c r="F37" s="49">
        <f t="shared" si="2"/>
        <v>0.47972650875866479</v>
      </c>
      <c r="G37" s="49">
        <f t="shared" si="3"/>
        <v>3.0367062906321109</v>
      </c>
      <c r="H37" s="5" t="str">
        <f t="shared" si="6"/>
        <v/>
      </c>
      <c r="I37" s="24">
        <f t="shared" si="4"/>
        <v>-5.0917657265802781E-2</v>
      </c>
      <c r="J37" s="24">
        <f t="shared" si="5"/>
        <v>-2.8943751001100092E-2</v>
      </c>
      <c r="K37" s="5" t="str">
        <f t="shared" si="11"/>
        <v/>
      </c>
      <c r="L37" s="5" t="str">
        <f t="shared" si="12"/>
        <v/>
      </c>
      <c r="M37" s="24">
        <f t="shared" si="7"/>
        <v>-9.7044041025040224E+16</v>
      </c>
      <c r="N37" s="24">
        <f t="shared" si="8"/>
        <v>3.0367062906321109</v>
      </c>
      <c r="O37" s="24">
        <f t="shared" si="9"/>
        <v>173043606945459.37</v>
      </c>
      <c r="P37" s="24">
        <f t="shared" si="10"/>
        <v>1.0954600088199698E-5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0.420397324258936</v>
      </c>
      <c r="V37" s="24">
        <f t="shared" si="13"/>
        <v>23.481571499394072</v>
      </c>
      <c r="W37" s="63">
        <f>B37+([1]User!D$6-25)*[1]User!C$6*[1]Calc!V$6</f>
        <v>0.56844231559999991</v>
      </c>
      <c r="AH37" s="24"/>
    </row>
    <row r="38" spans="1:34">
      <c r="A38" s="71">
        <v>4.2892E-3</v>
      </c>
      <c r="B38" s="59">
        <v>0.56587399999999999</v>
      </c>
      <c r="C38" s="64">
        <v>0.23838200000000001</v>
      </c>
      <c r="D38" s="61">
        <f t="shared" si="0"/>
        <v>2.8145692164184464</v>
      </c>
      <c r="E38" s="49">
        <f t="shared" si="1"/>
        <v>0.44941193337957897</v>
      </c>
      <c r="F38" s="49">
        <f t="shared" si="2"/>
        <v>0.44941193337957897</v>
      </c>
      <c r="G38" s="49">
        <f t="shared" si="3"/>
        <v>2.8317879213275576</v>
      </c>
      <c r="H38" s="5" t="str">
        <f t="shared" si="6"/>
        <v/>
      </c>
      <c r="I38" s="24">
        <f t="shared" si="4"/>
        <v>-4.5794698033188939E-2</v>
      </c>
      <c r="J38" s="24">
        <f t="shared" si="5"/>
        <v>-2.5926682744296617E-2</v>
      </c>
      <c r="K38" s="5" t="str">
        <f t="shared" si="11"/>
        <v/>
      </c>
      <c r="L38" s="5" t="str">
        <f t="shared" si="12"/>
        <v/>
      </c>
      <c r="M38" s="24">
        <f t="shared" si="7"/>
        <v>-8.9568793742775376E+16</v>
      </c>
      <c r="N38" s="24">
        <f t="shared" si="8"/>
        <v>2.8317879213275576</v>
      </c>
      <c r="O38" s="24">
        <f t="shared" si="9"/>
        <v>159518228239443.75</v>
      </c>
      <c r="P38" s="24">
        <f t="shared" si="10"/>
        <v>1.0829124584433701E-5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0.39038567922547407</v>
      </c>
      <c r="V38" s="24">
        <f t="shared" si="13"/>
        <v>22.018809951456483</v>
      </c>
      <c r="W38" s="63">
        <f>B38+([1]User!D$6-25)*[1]User!C$6*[1]Calc!V$6</f>
        <v>0.56615031559999995</v>
      </c>
      <c r="X38" s="72" t="s">
        <v>67</v>
      </c>
      <c r="AH38" s="24"/>
    </row>
    <row r="39" spans="1:34">
      <c r="A39" s="70">
        <v>4.4346000000000003E-3</v>
      </c>
      <c r="B39" s="59">
        <v>0.56362299999999999</v>
      </c>
      <c r="C39" s="64">
        <v>0.22237699999999999</v>
      </c>
      <c r="D39" s="61">
        <f t="shared" si="0"/>
        <v>2.6255986552654345</v>
      </c>
      <c r="E39" s="49">
        <f t="shared" si="1"/>
        <v>0.41922834127949676</v>
      </c>
      <c r="F39" s="49">
        <f t="shared" si="2"/>
        <v>0.41922834127949676</v>
      </c>
      <c r="G39" s="49">
        <f t="shared" si="3"/>
        <v>2.6412964728044126</v>
      </c>
      <c r="H39" s="5" t="str">
        <f t="shared" si="6"/>
        <v/>
      </c>
      <c r="I39" s="24">
        <f t="shared" si="4"/>
        <v>-4.1032411820110311E-2</v>
      </c>
      <c r="J39" s="24">
        <f t="shared" si="5"/>
        <v>-2.3138148942777551E-2</v>
      </c>
      <c r="K39" s="5" t="str">
        <f t="shared" si="11"/>
        <v/>
      </c>
      <c r="L39" s="5" t="str">
        <f t="shared" si="12"/>
        <v/>
      </c>
      <c r="M39" s="24">
        <f t="shared" si="7"/>
        <v>-8.165739460558816E+16</v>
      </c>
      <c r="N39" s="24">
        <f t="shared" si="8"/>
        <v>2.6412964728044126</v>
      </c>
      <c r="O39" s="24">
        <f t="shared" si="9"/>
        <v>147190767173638.62</v>
      </c>
      <c r="P39" s="24">
        <f t="shared" si="10"/>
        <v>1.0712903065901149E-5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0.36315214379507665</v>
      </c>
      <c r="V39" s="24">
        <f t="shared" si="13"/>
        <v>20.610232924767509</v>
      </c>
      <c r="W39" s="63">
        <f>B39+([1]User!D$6-25)*[1]User!C$6*[1]Calc!V$6</f>
        <v>0.56389931559999995</v>
      </c>
      <c r="X39" s="9" t="s">
        <v>68</v>
      </c>
      <c r="AH39" s="24"/>
    </row>
    <row r="40" spans="1:34">
      <c r="A40" s="70">
        <v>4.5799999999999999E-3</v>
      </c>
      <c r="B40" s="59">
        <v>0.56134499999999998</v>
      </c>
      <c r="C40" s="64">
        <v>0.207454</v>
      </c>
      <c r="D40" s="61">
        <f t="shared" si="0"/>
        <v>2.4494032360785312</v>
      </c>
      <c r="E40" s="49">
        <f t="shared" si="1"/>
        <v>0.38906028728399578</v>
      </c>
      <c r="F40" s="49">
        <f t="shared" si="2"/>
        <v>0.38906028728399578</v>
      </c>
      <c r="G40" s="49">
        <f t="shared" si="3"/>
        <v>2.4641249073390235</v>
      </c>
      <c r="H40" s="5" t="str">
        <f t="shared" si="6"/>
        <v/>
      </c>
      <c r="I40" s="24">
        <f t="shared" si="4"/>
        <v>-3.660312268347559E-2</v>
      </c>
      <c r="J40" s="24">
        <f t="shared" si="5"/>
        <v>-2.0557093916561762E-2</v>
      </c>
      <c r="K40" s="5" t="str">
        <f t="shared" si="11"/>
        <v/>
      </c>
      <c r="L40" s="5" t="str">
        <f t="shared" si="12"/>
        <v/>
      </c>
      <c r="M40" s="24">
        <f t="shared" si="7"/>
        <v>-7.6579646590159808E+16</v>
      </c>
      <c r="N40" s="24">
        <f t="shared" si="8"/>
        <v>2.4641249073390235</v>
      </c>
      <c r="O40" s="24">
        <f t="shared" si="9"/>
        <v>135619927251793.5</v>
      </c>
      <c r="P40" s="24">
        <f t="shared" si="10"/>
        <v>1.0580459917934573E-5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0.33767305336799336</v>
      </c>
      <c r="V40" s="24">
        <f t="shared" si="13"/>
        <v>19.311844059151174</v>
      </c>
      <c r="W40" s="63">
        <f>B40+([1]User!D$6-25)*[1]User!C$6*[1]Calc!V$6</f>
        <v>0.56162131559999995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0.559118</v>
      </c>
      <c r="C41" s="64">
        <v>0.19372300000000001</v>
      </c>
      <c r="D41" s="61">
        <f t="shared" si="0"/>
        <v>2.2872817256010549</v>
      </c>
      <c r="E41" s="49">
        <f t="shared" si="1"/>
        <v>0.35931966016362205</v>
      </c>
      <c r="F41" s="49">
        <f t="shared" si="2"/>
        <v>0.35931966016362205</v>
      </c>
      <c r="G41" s="49">
        <f t="shared" si="3"/>
        <v>2.3006315382077878</v>
      </c>
      <c r="H41" s="5" t="str">
        <f t="shared" si="6"/>
        <v/>
      </c>
      <c r="I41" s="24">
        <f t="shared" si="4"/>
        <v>-3.2515788455194698E-2</v>
      </c>
      <c r="J41" s="24">
        <f t="shared" si="5"/>
        <v>-1.8189147229088019E-2</v>
      </c>
      <c r="K41" s="5" t="str">
        <f t="shared" si="11"/>
        <v/>
      </c>
      <c r="L41" s="5" t="str">
        <f t="shared" si="12"/>
        <v/>
      </c>
      <c r="M41" s="24">
        <f t="shared" si="7"/>
        <v>-6.94434696563306E+16</v>
      </c>
      <c r="N41" s="24">
        <f t="shared" si="8"/>
        <v>2.3006315382077878</v>
      </c>
      <c r="O41" s="24">
        <f t="shared" si="9"/>
        <v>125132426059155.62</v>
      </c>
      <c r="P41" s="24">
        <f t="shared" si="10"/>
        <v>1.045602356835962E-5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0.31462881280617777</v>
      </c>
      <c r="V41" s="24">
        <f t="shared" si="13"/>
        <v>18.078826268248857</v>
      </c>
      <c r="W41" s="63">
        <f>B41+([1]User!D$6-25)*[1]User!C$6*[1]Calc!V$6</f>
        <v>0.55939431559999997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0.55687399999999998</v>
      </c>
      <c r="C42" s="64">
        <v>0.18094099999999999</v>
      </c>
      <c r="D42" s="61">
        <f t="shared" si="0"/>
        <v>2.1363650300273096</v>
      </c>
      <c r="E42" s="49">
        <f t="shared" si="1"/>
        <v>0.32967546042681761</v>
      </c>
      <c r="F42" s="49">
        <f t="shared" si="2"/>
        <v>0.32967546042681761</v>
      </c>
      <c r="G42" s="49">
        <f t="shared" si="3"/>
        <v>2.1488263805335617</v>
      </c>
      <c r="H42" s="5" t="str">
        <f t="shared" si="6"/>
        <v/>
      </c>
      <c r="I42" s="24">
        <f t="shared" si="4"/>
        <v>-2.872065951333904E-2</v>
      </c>
      <c r="J42" s="24">
        <f t="shared" si="5"/>
        <v>-1.6001724512096988E-2</v>
      </c>
      <c r="K42" s="5" t="str">
        <f t="shared" si="11"/>
        <v/>
      </c>
      <c r="L42" s="5" t="str">
        <f t="shared" si="12"/>
        <v/>
      </c>
      <c r="M42" s="24">
        <f t="shared" si="7"/>
        <v>-6.4821839920162712E+16</v>
      </c>
      <c r="N42" s="24">
        <f t="shared" si="8"/>
        <v>2.1488263805335617</v>
      </c>
      <c r="O42" s="24">
        <f t="shared" si="9"/>
        <v>115336467306506.12</v>
      </c>
      <c r="P42" s="24">
        <f t="shared" si="10"/>
        <v>1.0318321980716412E-5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0.29312685308398301</v>
      </c>
      <c r="V42" s="24">
        <f t="shared" si="13"/>
        <v>16.942158926721557</v>
      </c>
      <c r="W42" s="63">
        <f>B42+([1]User!D$6-25)*[1]User!C$6*[1]Calc!V$6</f>
        <v>0.55715031559999995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0.554593</v>
      </c>
      <c r="C43" s="64">
        <v>0.16907700000000001</v>
      </c>
      <c r="D43" s="61">
        <f t="shared" si="0"/>
        <v>1.9962871332750864</v>
      </c>
      <c r="E43" s="49">
        <f t="shared" si="1"/>
        <v>0.30022300760689036</v>
      </c>
      <c r="F43" s="49">
        <f t="shared" si="2"/>
        <v>0.30022300760689036</v>
      </c>
      <c r="G43" s="49">
        <f t="shared" si="3"/>
        <v>2.0079982170897379</v>
      </c>
      <c r="H43" s="5" t="str">
        <f t="shared" si="6"/>
        <v/>
      </c>
      <c r="I43" s="24">
        <f t="shared" si="4"/>
        <v>-2.5199955427243452E-2</v>
      </c>
      <c r="J43" s="24">
        <f t="shared" si="5"/>
        <v>-1.3982682021065078E-2</v>
      </c>
      <c r="K43" s="5" t="str">
        <f t="shared" si="11"/>
        <v/>
      </c>
      <c r="L43" s="5" t="str">
        <f t="shared" si="12"/>
        <v/>
      </c>
      <c r="M43" s="24">
        <f t="shared" si="7"/>
        <v>-6.0919079352118704E+16</v>
      </c>
      <c r="N43" s="24">
        <f t="shared" si="8"/>
        <v>2.0079982170897379</v>
      </c>
      <c r="O43" s="24">
        <f t="shared" si="9"/>
        <v>106121092349837.75</v>
      </c>
      <c r="P43" s="24">
        <f t="shared" si="10"/>
        <v>1.0159729535467558E-5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0.27289960471469449</v>
      </c>
      <c r="V43" s="24">
        <f t="shared" si="13"/>
        <v>15.909424169237861</v>
      </c>
      <c r="W43" s="63">
        <f>B43+([1]User!D$6-25)*[1]User!C$6*[1]Calc!V$6</f>
        <v>0.55486931559999997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0.55238100000000001</v>
      </c>
      <c r="C44" s="64">
        <v>0.15800600000000001</v>
      </c>
      <c r="D44" s="61">
        <f t="shared" si="0"/>
        <v>1.8655721640451588</v>
      </c>
      <c r="E44" s="49">
        <f t="shared" si="1"/>
        <v>0.27081205307689671</v>
      </c>
      <c r="F44" s="49">
        <f t="shared" si="2"/>
        <v>0.27081205307689671</v>
      </c>
      <c r="G44" s="49">
        <f t="shared" si="3"/>
        <v>1.8760901380299013</v>
      </c>
      <c r="H44" s="5" t="str">
        <f t="shared" si="6"/>
        <v/>
      </c>
      <c r="I44" s="24">
        <f t="shared" si="4"/>
        <v>-2.1902253450747533E-2</v>
      </c>
      <c r="J44" s="24">
        <f t="shared" si="5"/>
        <v>-1.2104440597680968E-2</v>
      </c>
      <c r="K44" s="5" t="str">
        <f t="shared" si="11"/>
        <v/>
      </c>
      <c r="L44" s="5" t="str">
        <f t="shared" si="12"/>
        <v/>
      </c>
      <c r="M44" s="24">
        <f t="shared" si="7"/>
        <v>-5.4712723599368E+16</v>
      </c>
      <c r="N44" s="24">
        <f t="shared" si="8"/>
        <v>1.8760901380299013</v>
      </c>
      <c r="O44" s="24">
        <f t="shared" si="9"/>
        <v>97851811514167.375</v>
      </c>
      <c r="P44" s="24">
        <f t="shared" si="10"/>
        <v>1.002672092569985E-5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0.25473074777704385</v>
      </c>
      <c r="V44" s="24">
        <f t="shared" si="13"/>
        <v>14.882855133277666</v>
      </c>
      <c r="W44" s="63">
        <f>B44+([1]User!D$6-25)*[1]User!C$6*[1]Calc!V$6</f>
        <v>0.55265731559999998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0.550118</v>
      </c>
      <c r="C45" s="64">
        <v>0.14766099999999999</v>
      </c>
      <c r="D45" s="61">
        <f t="shared" si="0"/>
        <v>1.7434290553211407</v>
      </c>
      <c r="E45" s="49">
        <f t="shared" si="1"/>
        <v>0.24140427949551807</v>
      </c>
      <c r="F45" s="49">
        <f t="shared" si="2"/>
        <v>0.24140427949551807</v>
      </c>
      <c r="G45" s="49">
        <f t="shared" si="3"/>
        <v>1.7533707853396672</v>
      </c>
      <c r="H45" s="5" t="str">
        <f t="shared" si="6"/>
        <v/>
      </c>
      <c r="I45" s="24">
        <f t="shared" si="4"/>
        <v>-1.8834269633491683E-2</v>
      </c>
      <c r="J45" s="24">
        <f t="shared" si="5"/>
        <v>-1.0366274944751517E-2</v>
      </c>
      <c r="K45" s="5" t="str">
        <f t="shared" si="11"/>
        <v/>
      </c>
      <c r="L45" s="5" t="str">
        <f t="shared" si="12"/>
        <v/>
      </c>
      <c r="M45" s="24">
        <f t="shared" si="7"/>
        <v>-5.1715199846683624E+16</v>
      </c>
      <c r="N45" s="24">
        <f t="shared" si="8"/>
        <v>1.7533707853396672</v>
      </c>
      <c r="O45" s="24">
        <f t="shared" si="9"/>
        <v>90026049268444</v>
      </c>
      <c r="P45" s="24">
        <f t="shared" si="10"/>
        <v>9.870477970814939E-6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0.23750204826853943</v>
      </c>
      <c r="V45" s="24">
        <f t="shared" si="13"/>
        <v>13.952912659776464</v>
      </c>
      <c r="W45" s="63">
        <f>B45+([1]User!D$6-25)*[1]User!C$6*[1]Calc!V$6</f>
        <v>0.55039431559999996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0.547817</v>
      </c>
      <c r="C46" s="64">
        <v>0.138097</v>
      </c>
      <c r="D46" s="61">
        <f t="shared" si="0"/>
        <v>1.6305071904746926</v>
      </c>
      <c r="E46" s="49">
        <f t="shared" si="1"/>
        <v>0.21232271836834535</v>
      </c>
      <c r="F46" s="49">
        <f t="shared" si="2"/>
        <v>0.21232271836834535</v>
      </c>
      <c r="G46" s="49">
        <f t="shared" si="3"/>
        <v>1.6398284651449386</v>
      </c>
      <c r="H46" s="5" t="str">
        <f t="shared" si="6"/>
        <v/>
      </c>
      <c r="I46" s="24">
        <f t="shared" si="4"/>
        <v>-1.5995711628623469E-2</v>
      </c>
      <c r="J46" s="24">
        <f t="shared" si="5"/>
        <v>-8.7671426219137118E-3</v>
      </c>
      <c r="K46" s="5" t="str">
        <f t="shared" si="11"/>
        <v/>
      </c>
      <c r="L46" s="5" t="str">
        <f t="shared" si="12"/>
        <v/>
      </c>
      <c r="M46" s="24">
        <f t="shared" si="7"/>
        <v>-4.8487695954255672E+16</v>
      </c>
      <c r="N46" s="24">
        <f t="shared" si="8"/>
        <v>1.6398284651449386</v>
      </c>
      <c r="O46" s="24">
        <f t="shared" si="9"/>
        <v>82681421737734.75</v>
      </c>
      <c r="P46" s="24">
        <f t="shared" si="10"/>
        <v>9.6928897459145232E-6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0.22128358278231569</v>
      </c>
      <c r="V46" s="24">
        <f t="shared" si="13"/>
        <v>13.114327071686606</v>
      </c>
      <c r="W46" s="63">
        <f>B46+([1]User!D$6-25)*[1]User!C$6*[1]Calc!V$6</f>
        <v>0.54809331559999996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0.54558899999999999</v>
      </c>
      <c r="C47" s="64">
        <v>0.12920000000000001</v>
      </c>
      <c r="D47" s="61">
        <f t="shared" si="0"/>
        <v>1.5254605748809194</v>
      </c>
      <c r="E47" s="49">
        <f t="shared" si="1"/>
        <v>0.18340098789915912</v>
      </c>
      <c r="F47" s="49">
        <f t="shared" si="2"/>
        <v>0.18340098789915912</v>
      </c>
      <c r="G47" s="49">
        <f t="shared" si="3"/>
        <v>1.5337997869876738</v>
      </c>
      <c r="H47" s="5" t="str">
        <f t="shared" si="6"/>
        <v/>
      </c>
      <c r="I47" s="24">
        <f t="shared" si="4"/>
        <v>-1.334499467469185E-2</v>
      </c>
      <c r="J47" s="24">
        <f t="shared" si="5"/>
        <v>-7.2845697297809851E-3</v>
      </c>
      <c r="K47" s="5" t="str">
        <f t="shared" si="11"/>
        <v/>
      </c>
      <c r="L47" s="5" t="str">
        <f t="shared" si="12"/>
        <v/>
      </c>
      <c r="M47" s="24">
        <f t="shared" si="7"/>
        <v>-4.3379172423815984E+16</v>
      </c>
      <c r="N47" s="24">
        <f t="shared" si="8"/>
        <v>1.5337997869876738</v>
      </c>
      <c r="O47" s="24">
        <f t="shared" si="9"/>
        <v>76117306062204.625</v>
      </c>
      <c r="P47" s="24">
        <f t="shared" si="10"/>
        <v>9.5402222907700858E-6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0.20673102448473757</v>
      </c>
      <c r="V47" s="24">
        <f t="shared" si="13"/>
        <v>12.285426524664626</v>
      </c>
      <c r="W47" s="63">
        <f>B47+([1]User!D$6-25)*[1]User!C$6*[1]Calc!V$6</f>
        <v>0.54586531559999996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0.54329899999999998</v>
      </c>
      <c r="C48" s="64">
        <v>0.12091200000000001</v>
      </c>
      <c r="D48" s="61">
        <f t="shared" si="0"/>
        <v>1.4276044042569791</v>
      </c>
      <c r="E48" s="49">
        <f t="shared" si="1"/>
        <v>0.15460787911379403</v>
      </c>
      <c r="F48" s="49">
        <f t="shared" si="2"/>
        <v>0.15460787911379403</v>
      </c>
      <c r="G48" s="49">
        <f t="shared" si="3"/>
        <v>1.43550211140826</v>
      </c>
      <c r="H48" s="5" t="str">
        <f t="shared" si="6"/>
        <v/>
      </c>
      <c r="I48" s="24">
        <f t="shared" si="4"/>
        <v>-1.0887552785206499E-2</v>
      </c>
      <c r="J48" s="24">
        <f t="shared" si="5"/>
        <v>-5.9182049413302809E-3</v>
      </c>
      <c r="K48" s="5" t="str">
        <f t="shared" si="11"/>
        <v/>
      </c>
      <c r="L48" s="5" t="str">
        <f t="shared" si="12"/>
        <v/>
      </c>
      <c r="M48" s="24">
        <f t="shared" si="7"/>
        <v>-4.1082538240121176E+16</v>
      </c>
      <c r="N48" s="24">
        <f t="shared" si="8"/>
        <v>1.43550211140826</v>
      </c>
      <c r="O48" s="24">
        <f t="shared" si="9"/>
        <v>69892040217633.25</v>
      </c>
      <c r="P48" s="24">
        <f t="shared" si="10"/>
        <v>9.3598230923232499E-6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0.1928619834597145</v>
      </c>
      <c r="V48" s="24">
        <f t="shared" si="13"/>
        <v>11.546574489750594</v>
      </c>
      <c r="W48" s="63">
        <f>B48+([1]User!D$6-25)*[1]User!C$6*[1]Calc!V$6</f>
        <v>0.54357531559999994</v>
      </c>
      <c r="AH48" s="24"/>
    </row>
    <row r="49" spans="1:34">
      <c r="A49" s="64">
        <v>5.8885999999999999E-3</v>
      </c>
      <c r="B49" s="59">
        <v>0.54098999999999997</v>
      </c>
      <c r="C49" s="64">
        <v>0.113191</v>
      </c>
      <c r="D49" s="61">
        <f t="shared" si="0"/>
        <v>1.3364427858463321</v>
      </c>
      <c r="E49" s="49">
        <f t="shared" si="1"/>
        <v>0.12595037100644024</v>
      </c>
      <c r="F49" s="49">
        <f t="shared" si="2"/>
        <v>0.12595037100644024</v>
      </c>
      <c r="G49" s="49">
        <f t="shared" si="3"/>
        <v>1.3437713449516695</v>
      </c>
      <c r="H49" s="5" t="str">
        <f t="shared" si="6"/>
        <v/>
      </c>
      <c r="I49" s="24">
        <f t="shared" si="4"/>
        <v>-8.5942836237917347E-3</v>
      </c>
      <c r="J49" s="24">
        <f t="shared" si="5"/>
        <v>-4.6517962322711682E-3</v>
      </c>
      <c r="K49" s="5" t="str">
        <f t="shared" si="11"/>
        <v/>
      </c>
      <c r="L49" s="5" t="str">
        <f t="shared" si="12"/>
        <v/>
      </c>
      <c r="M49" s="24">
        <f t="shared" si="7"/>
        <v>-3.8121926265800128E+16</v>
      </c>
      <c r="N49" s="24">
        <f t="shared" si="8"/>
        <v>1.3437713449516695</v>
      </c>
      <c r="O49" s="24">
        <f t="shared" si="9"/>
        <v>64111858074298</v>
      </c>
      <c r="P49" s="24">
        <f t="shared" si="10"/>
        <v>9.1718458222119094E-6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0.17990813292235777</v>
      </c>
      <c r="V49" s="24">
        <f t="shared" si="13"/>
        <v>10.858307292885407</v>
      </c>
      <c r="W49" s="63">
        <f>B49+([1]User!D$6-25)*[1]User!C$6*[1]Calc!V$6</f>
        <v>0.54126631559999994</v>
      </c>
      <c r="AH49" s="24"/>
    </row>
    <row r="50" spans="1:34">
      <c r="A50" s="64">
        <v>6.0340000000000003E-3</v>
      </c>
      <c r="B50" s="59">
        <v>0.53873199999999999</v>
      </c>
      <c r="C50" s="64">
        <v>0.105999</v>
      </c>
      <c r="D50" s="61">
        <f t="shared" si="0"/>
        <v>1.2515270547740136</v>
      </c>
      <c r="E50" s="49">
        <f t="shared" si="1"/>
        <v>9.7440242367784091E-2</v>
      </c>
      <c r="F50" s="49">
        <f t="shared" si="2"/>
        <v>9.7440242367784091E-2</v>
      </c>
      <c r="G50" s="49">
        <f t="shared" si="3"/>
        <v>1.2581314485497166</v>
      </c>
      <c r="H50" s="5" t="str">
        <f t="shared" si="6"/>
        <v/>
      </c>
      <c r="I50" s="24">
        <f t="shared" si="4"/>
        <v>-6.4532862137429148E-3</v>
      </c>
      <c r="J50" s="24">
        <f t="shared" si="5"/>
        <v>-3.4783749321542698E-3</v>
      </c>
      <c r="K50" s="5" t="str">
        <f t="shared" si="11"/>
        <v/>
      </c>
      <c r="L50" s="5" t="str">
        <f t="shared" si="12"/>
        <v/>
      </c>
      <c r="M50" s="24">
        <f t="shared" si="7"/>
        <v>-3.43549405727371E+16</v>
      </c>
      <c r="N50" s="24">
        <f t="shared" si="8"/>
        <v>1.2581314485497166</v>
      </c>
      <c r="O50" s="24">
        <f t="shared" si="9"/>
        <v>58906419413289</v>
      </c>
      <c r="P50" s="24">
        <f t="shared" si="10"/>
        <v>9.0007845214141681E-6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0.16816293799275384</v>
      </c>
      <c r="V50" s="24">
        <f t="shared" si="13"/>
        <v>10.188415755392112</v>
      </c>
      <c r="W50" s="63">
        <f>B50+([1]User!D$6-25)*[1]User!C$6*[1]Calc!V$6</f>
        <v>0.53900831559999995</v>
      </c>
      <c r="AH50" s="24"/>
    </row>
    <row r="51" spans="1:34">
      <c r="A51" s="64">
        <v>6.1793999999999998E-3</v>
      </c>
      <c r="B51" s="59">
        <v>0.53643600000000002</v>
      </c>
      <c r="C51" s="64">
        <v>9.9295400000000006E-2</v>
      </c>
      <c r="D51" s="61">
        <f t="shared" si="0"/>
        <v>1.1723778480420344</v>
      </c>
      <c r="E51" s="49">
        <f t="shared" si="1"/>
        <v>6.9067603894685026E-2</v>
      </c>
      <c r="F51" s="49">
        <f t="shared" si="2"/>
        <v>6.9067603894685026E-2</v>
      </c>
      <c r="G51" s="49">
        <f t="shared" si="3"/>
        <v>1.1785551231767164</v>
      </c>
      <c r="H51" s="5" t="str">
        <f t="shared" si="6"/>
        <v/>
      </c>
      <c r="I51" s="24">
        <f t="shared" si="4"/>
        <v>-4.4638780794179107E-3</v>
      </c>
      <c r="J51" s="24">
        <f t="shared" si="5"/>
        <v>-2.3958183405604675E-3</v>
      </c>
      <c r="K51" s="5" t="str">
        <f t="shared" si="11"/>
        <v/>
      </c>
      <c r="L51" s="5" t="str">
        <f t="shared" si="12"/>
        <v/>
      </c>
      <c r="M51" s="24">
        <f t="shared" si="7"/>
        <v>-3.2133141566177584E+16</v>
      </c>
      <c r="N51" s="24">
        <f t="shared" si="8"/>
        <v>1.1785551231767164</v>
      </c>
      <c r="O51" s="24">
        <f t="shared" si="9"/>
        <v>54033093506410.75</v>
      </c>
      <c r="P51" s="24">
        <f t="shared" si="10"/>
        <v>8.8136071800138397E-6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0.15708276981481128</v>
      </c>
      <c r="V51" s="24">
        <f t="shared" si="13"/>
        <v>9.5792989210616692</v>
      </c>
      <c r="W51" s="63">
        <f>B51+([1]User!D$6-25)*[1]User!C$6*[1]Calc!V$6</f>
        <v>0.53671231559999999</v>
      </c>
      <c r="AH51" s="24"/>
    </row>
    <row r="52" spans="1:34">
      <c r="A52" s="64">
        <v>6.3248000000000002E-3</v>
      </c>
      <c r="B52" s="59">
        <v>0.53411699999999995</v>
      </c>
      <c r="C52" s="64">
        <v>9.2938999999999994E-2</v>
      </c>
      <c r="D52" s="61">
        <f t="shared" si="0"/>
        <v>1.0973280214307874</v>
      </c>
      <c r="E52" s="49">
        <f t="shared" si="1"/>
        <v>4.0336469509924845E-2</v>
      </c>
      <c r="F52" s="49">
        <f t="shared" si="2"/>
        <v>4.0336469509924845E-2</v>
      </c>
      <c r="G52" s="49">
        <f t="shared" si="3"/>
        <v>1.1030597503997206</v>
      </c>
      <c r="H52" s="5" t="str">
        <f t="shared" si="6"/>
        <v/>
      </c>
      <c r="I52" s="24">
        <f t="shared" si="4"/>
        <v>-2.5764937599930156E-3</v>
      </c>
      <c r="J52" s="24">
        <f t="shared" si="5"/>
        <v>-1.376861043025378E-3</v>
      </c>
      <c r="K52" s="5" t="str">
        <f t="shared" si="11"/>
        <v/>
      </c>
      <c r="L52" s="5" t="str">
        <f t="shared" si="12"/>
        <v/>
      </c>
      <c r="M52" s="24">
        <f t="shared" si="7"/>
        <v>-2.9815485689415216E+16</v>
      </c>
      <c r="N52" s="24">
        <f t="shared" si="8"/>
        <v>1.1030597503997206</v>
      </c>
      <c r="O52" s="24">
        <f t="shared" si="9"/>
        <v>49508335018061.5</v>
      </c>
      <c r="P52" s="24">
        <f t="shared" si="10"/>
        <v>8.6282563754350106E-6</v>
      </c>
      <c r="Q52" s="5">
        <f t="shared" si="15"/>
        <v>0.53439331559999992</v>
      </c>
      <c r="R52" s="5" t="str">
        <f t="shared" si="16"/>
        <v/>
      </c>
      <c r="S52" s="5">
        <f t="shared" si="17"/>
        <v>4.2599037885402868E-2</v>
      </c>
      <c r="T52" s="5" t="str">
        <f t="shared" si="17"/>
        <v/>
      </c>
      <c r="U52" s="24">
        <f t="shared" si="14"/>
        <v>0.14670612341264488</v>
      </c>
      <c r="V52" s="24">
        <f t="shared" si="13"/>
        <v>8.99078929464957</v>
      </c>
      <c r="W52" s="63">
        <f>B52+([1]User!D$6-25)*[1]User!C$6*[1]Calc!V$6</f>
        <v>0.53439331559999992</v>
      </c>
      <c r="AH52" s="24"/>
    </row>
    <row r="53" spans="1:34">
      <c r="A53" s="64">
        <v>6.4701999999999997E-3</v>
      </c>
      <c r="B53" s="59">
        <v>0.53179299999999996</v>
      </c>
      <c r="C53" s="64">
        <v>8.7081000000000006E-2</v>
      </c>
      <c r="D53" s="61">
        <f t="shared" si="0"/>
        <v>1.0281627888638183</v>
      </c>
      <c r="E53" s="49">
        <f t="shared" si="1"/>
        <v>1.2061881885083793E-2</v>
      </c>
      <c r="F53" s="49">
        <f t="shared" si="2"/>
        <v>1.2061881885083793E-2</v>
      </c>
      <c r="G53" s="49">
        <f t="shared" si="3"/>
        <v>1.0334365437575694</v>
      </c>
      <c r="H53" s="5">
        <f t="shared" si="6"/>
        <v>-8.3591359393923523E-4</v>
      </c>
      <c r="I53" s="24">
        <f t="shared" si="4"/>
        <v>-8.3591359393923523E-4</v>
      </c>
      <c r="J53" s="24">
        <f t="shared" si="5"/>
        <v>-4.4476397382798514E-4</v>
      </c>
      <c r="K53" s="5">
        <f t="shared" si="11"/>
        <v>0.53206931559999993</v>
      </c>
      <c r="L53" s="5" t="str">
        <f t="shared" si="12"/>
        <v/>
      </c>
      <c r="M53" s="24">
        <f t="shared" si="7"/>
        <v>-2.7433181927544484E+16</v>
      </c>
      <c r="N53" s="24">
        <f t="shared" si="8"/>
        <v>1.0334365437575694</v>
      </c>
      <c r="O53" s="24">
        <f t="shared" si="9"/>
        <v>45343852690658.75</v>
      </c>
      <c r="P53" s="24">
        <f t="shared" si="10"/>
        <v>8.4348693627163874E-6</v>
      </c>
      <c r="Q53" s="5">
        <f t="shared" si="15"/>
        <v>0.53206931559999993</v>
      </c>
      <c r="R53" s="5" t="str">
        <f t="shared" si="16"/>
        <v/>
      </c>
      <c r="S53" s="5">
        <f t="shared" si="17"/>
        <v>1.4283814739787232E-2</v>
      </c>
      <c r="T53" s="5" t="str">
        <f t="shared" si="17"/>
        <v/>
      </c>
      <c r="U53" s="24">
        <f t="shared" si="14"/>
        <v>0.13706426657782106</v>
      </c>
      <c r="V53" s="24">
        <f t="shared" si="13"/>
        <v>8.4539880318938305</v>
      </c>
      <c r="W53" s="63">
        <f>B53+([1]User!D$6-25)*[1]User!C$6*[1]Calc!V$6</f>
        <v>0.53206931559999993</v>
      </c>
      <c r="AH53" s="24"/>
    </row>
    <row r="54" spans="1:34">
      <c r="A54" s="64">
        <v>6.6156000000000001E-3</v>
      </c>
      <c r="B54" s="59">
        <v>0.52950200000000003</v>
      </c>
      <c r="C54" s="64">
        <v>8.1600400000000003E-2</v>
      </c>
      <c r="D54" s="61">
        <f t="shared" si="0"/>
        <v>0.96345350692347498</v>
      </c>
      <c r="E54" s="49">
        <f t="shared" si="1"/>
        <v>-1.6169238116743763E-2</v>
      </c>
      <c r="F54" s="49">
        <f t="shared" si="2"/>
        <v>-1.6169238116743763E-2</v>
      </c>
      <c r="G54" s="49">
        <f t="shared" si="3"/>
        <v>0.96823065643870054</v>
      </c>
      <c r="H54" s="5">
        <f t="shared" si="6"/>
        <v>7.9423358903248781E-4</v>
      </c>
      <c r="I54" s="24">
        <f t="shared" si="4"/>
        <v>7.9423358903248781E-4</v>
      </c>
      <c r="J54" s="24">
        <f t="shared" si="5"/>
        <v>4.20767732990574E-4</v>
      </c>
      <c r="K54" s="5">
        <f t="shared" si="11"/>
        <v>0.52977831559999999</v>
      </c>
      <c r="L54" s="5" t="str">
        <f t="shared" si="12"/>
        <v/>
      </c>
      <c r="M54" s="24">
        <f t="shared" si="7"/>
        <v>-2.484992465265084E+16</v>
      </c>
      <c r="N54" s="24">
        <f t="shared" si="8"/>
        <v>0.96823065643870054</v>
      </c>
      <c r="O54" s="24">
        <f t="shared" si="9"/>
        <v>41573122358599.5</v>
      </c>
      <c r="P54" s="24">
        <f t="shared" si="10"/>
        <v>8.2542491182968929E-6</v>
      </c>
      <c r="Q54" s="5">
        <f t="shared" si="15"/>
        <v>0.52977831559999999</v>
      </c>
      <c r="R54" s="5" t="str">
        <f t="shared" si="16"/>
        <v/>
      </c>
      <c r="S54" s="5">
        <f t="shared" si="17"/>
        <v>-1.4021170702167633E-2</v>
      </c>
      <c r="T54" s="5" t="str">
        <f t="shared" si="17"/>
        <v/>
      </c>
      <c r="U54" s="24">
        <f t="shared" si="14"/>
        <v>0.12824359474474969</v>
      </c>
      <c r="V54" s="24">
        <f t="shared" si="13"/>
        <v>7.9344815192349376</v>
      </c>
      <c r="W54" s="63">
        <f>B54+([1]User!D$6-25)*[1]User!C$6*[1]Calc!V$6</f>
        <v>0.52977831559999999</v>
      </c>
      <c r="AH54" s="24"/>
    </row>
    <row r="55" spans="1:34">
      <c r="A55" s="64">
        <v>6.7609999999999996E-3</v>
      </c>
      <c r="B55" s="59">
        <v>0.527169</v>
      </c>
      <c r="C55" s="64">
        <v>7.6483200000000001E-2</v>
      </c>
      <c r="D55" s="61">
        <f t="shared" si="0"/>
        <v>0.90303487802424398</v>
      </c>
      <c r="E55" s="49">
        <f t="shared" si="1"/>
        <v>-4.4295475554770571E-2</v>
      </c>
      <c r="F55" s="49">
        <f t="shared" si="2"/>
        <v>-4.4295475554770571E-2</v>
      </c>
      <c r="G55" s="49">
        <f t="shared" si="3"/>
        <v>0.90749644461999501</v>
      </c>
      <c r="H55" s="5">
        <f t="shared" si="6"/>
        <v>2.3125888845001233E-3</v>
      </c>
      <c r="I55" s="24">
        <f t="shared" si="4"/>
        <v>2.3125888845001233E-3</v>
      </c>
      <c r="J55" s="24">
        <f t="shared" si="5"/>
        <v>1.2197641740382193E-3</v>
      </c>
      <c r="K55" s="5">
        <f t="shared" si="11"/>
        <v>0.52744531559999996</v>
      </c>
      <c r="L55" s="5" t="str">
        <f t="shared" si="12"/>
        <v/>
      </c>
      <c r="M55" s="24">
        <f t="shared" si="7"/>
        <v>-2.3208315625005372E+16</v>
      </c>
      <c r="N55" s="24">
        <f t="shared" si="8"/>
        <v>0.90749644461999501</v>
      </c>
      <c r="O55" s="24">
        <f t="shared" si="9"/>
        <v>38048074701365.5</v>
      </c>
      <c r="P55" s="24">
        <f t="shared" si="10"/>
        <v>8.0599344757249352E-6</v>
      </c>
      <c r="Q55" s="5">
        <f t="shared" si="15"/>
        <v>0.52744531559999996</v>
      </c>
      <c r="R55" s="5" t="str">
        <f t="shared" si="16"/>
        <v/>
      </c>
      <c r="S55" s="5">
        <f t="shared" si="17"/>
        <v>-4.2155067762860259E-2</v>
      </c>
      <c r="T55" s="5" t="str">
        <f t="shared" si="17"/>
        <v/>
      </c>
      <c r="U55" s="24">
        <f t="shared" si="14"/>
        <v>0.11990525892676071</v>
      </c>
      <c r="V55" s="24">
        <f t="shared" si="13"/>
        <v>7.460578520638669</v>
      </c>
      <c r="W55" s="63">
        <f>B55+([1]User!D$6-25)*[1]User!C$6*[1]Calc!V$6</f>
        <v>0.52744531559999996</v>
      </c>
      <c r="X55" s="74" t="s">
        <v>77</v>
      </c>
      <c r="Y55" s="66"/>
      <c r="AH55" s="24"/>
    </row>
    <row r="56" spans="1:34">
      <c r="A56" s="64">
        <v>6.9064E-3</v>
      </c>
      <c r="B56" s="59">
        <v>0.524814</v>
      </c>
      <c r="C56" s="64">
        <v>7.1695099999999998E-2</v>
      </c>
      <c r="D56" s="61">
        <f t="shared" si="0"/>
        <v>0.84650192308161754</v>
      </c>
      <c r="E56" s="49">
        <f t="shared" si="1"/>
        <v>-7.2372050924465844E-2</v>
      </c>
      <c r="F56" s="49">
        <f t="shared" si="2"/>
        <v>-7.2372050924465844E-2</v>
      </c>
      <c r="G56" s="49">
        <f t="shared" si="3"/>
        <v>0.85062753513353961</v>
      </c>
      <c r="H56" s="5">
        <f t="shared" si="6"/>
        <v>3.734311621661511E-3</v>
      </c>
      <c r="I56" s="24">
        <f t="shared" si="4"/>
        <v>3.734311621661511E-3</v>
      </c>
      <c r="J56" s="24">
        <f t="shared" si="5"/>
        <v>1.9608508679669905E-3</v>
      </c>
      <c r="K56" s="5">
        <f t="shared" si="11"/>
        <v>0.52509031559999997</v>
      </c>
      <c r="L56" s="5" t="str">
        <f t="shared" si="12"/>
        <v/>
      </c>
      <c r="M56" s="24">
        <f t="shared" si="7"/>
        <v>-2.1460736849365684E+16</v>
      </c>
      <c r="N56" s="24">
        <f t="shared" si="8"/>
        <v>0.85062753513353961</v>
      </c>
      <c r="O56" s="24">
        <f t="shared" si="9"/>
        <v>34786547578304.375</v>
      </c>
      <c r="P56" s="24">
        <f t="shared" si="10"/>
        <v>7.8616852032698268E-6</v>
      </c>
      <c r="Q56" s="5">
        <f t="shared" si="15"/>
        <v>0.52509031559999997</v>
      </c>
      <c r="R56" s="5" t="str">
        <f t="shared" si="16"/>
        <v/>
      </c>
      <c r="S56" s="5">
        <f t="shared" si="17"/>
        <v>-7.026056311858099E-2</v>
      </c>
      <c r="T56" s="5" t="str">
        <f t="shared" si="17"/>
        <v/>
      </c>
      <c r="U56" s="24">
        <f t="shared" si="14"/>
        <v>0.11209628728079356</v>
      </c>
      <c r="V56" s="24">
        <f t="shared" si="13"/>
        <v>7.0170660545055696</v>
      </c>
      <c r="W56" s="63">
        <f>B56+([1]User!D$6-25)*[1]User!C$6*[1]Calc!V$6</f>
        <v>0.52509031559999997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0.52250399999999997</v>
      </c>
      <c r="C57" s="64">
        <v>6.7197800000000002E-2</v>
      </c>
      <c r="D57" s="61">
        <f t="shared" si="0"/>
        <v>0.7934024351295127</v>
      </c>
      <c r="E57" s="49">
        <f t="shared" si="1"/>
        <v>-0.10050647091293063</v>
      </c>
      <c r="F57" s="49">
        <f t="shared" si="2"/>
        <v>-0.10050647091293063</v>
      </c>
      <c r="G57" s="49">
        <f t="shared" si="3"/>
        <v>0.79711459107834326</v>
      </c>
      <c r="H57" s="5" t="str">
        <f t="shared" si="6"/>
        <v/>
      </c>
      <c r="I57" s="24">
        <f t="shared" si="4"/>
        <v>5.0721352230414171E-3</v>
      </c>
      <c r="J57" s="24">
        <f t="shared" si="5"/>
        <v>2.651612452667468E-3</v>
      </c>
      <c r="K57" s="5" t="str">
        <f t="shared" si="11"/>
        <v/>
      </c>
      <c r="L57" s="5" t="str">
        <f t="shared" si="12"/>
        <v/>
      </c>
      <c r="M57" s="24">
        <f t="shared" si="7"/>
        <v>-1.9310008056755204E+16</v>
      </c>
      <c r="N57" s="24">
        <f t="shared" si="8"/>
        <v>0.79711459107834326</v>
      </c>
      <c r="O57" s="24">
        <f t="shared" si="9"/>
        <v>31853917631157.375</v>
      </c>
      <c r="P57" s="24">
        <f t="shared" si="10"/>
        <v>7.6822042827363621E-6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0.10498400750836999</v>
      </c>
      <c r="V57" s="24">
        <f t="shared" si="13"/>
        <v>6.5805467058251095</v>
      </c>
      <c r="W57" s="63">
        <f>B57+([1]User!D$6-25)*[1]User!C$6*[1]Calc!V$6</f>
        <v>0.52278031559999993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0.52017100000000005</v>
      </c>
      <c r="C58" s="64">
        <v>6.2979900000000005E-2</v>
      </c>
      <c r="D58" s="61">
        <f t="shared" si="0"/>
        <v>0.74360181470543973</v>
      </c>
      <c r="E58" s="49">
        <f t="shared" si="1"/>
        <v>-0.12865955903516177</v>
      </c>
      <c r="F58" s="49">
        <f t="shared" si="2"/>
        <v>-0.12865955903516177</v>
      </c>
      <c r="G58" s="49">
        <f t="shared" si="3"/>
        <v>0.74703696855908741</v>
      </c>
      <c r="H58" s="5" t="str">
        <f t="shared" si="6"/>
        <v/>
      </c>
      <c r="I58" s="24">
        <f t="shared" si="4"/>
        <v>6.3240757860228147E-3</v>
      </c>
      <c r="J58" s="24">
        <f t="shared" si="5"/>
        <v>3.2913482664865342E-3</v>
      </c>
      <c r="K58" s="5" t="str">
        <f t="shared" si="11"/>
        <v/>
      </c>
      <c r="L58" s="5" t="str">
        <f t="shared" si="12"/>
        <v/>
      </c>
      <c r="M58" s="24">
        <f t="shared" si="7"/>
        <v>-1.786908995863309E+16</v>
      </c>
      <c r="N58" s="24">
        <f t="shared" si="8"/>
        <v>0.74703696855908741</v>
      </c>
      <c r="O58" s="24">
        <f t="shared" si="9"/>
        <v>29138541248291</v>
      </c>
      <c r="P58" s="24">
        <f t="shared" si="10"/>
        <v>7.4984149450809945E-6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9.8308774556731066E-2</v>
      </c>
      <c r="V58" s="24">
        <f t="shared" si="13"/>
        <v>6.1736542847258153</v>
      </c>
      <c r="W58" s="63">
        <f>B58+([1]User!D$6-25)*[1]User!C$6*[1]Calc!V$6</f>
        <v>0.52044731560000002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0.51790099999999994</v>
      </c>
      <c r="C59" s="64">
        <v>5.9062200000000002E-2</v>
      </c>
      <c r="D59" s="61">
        <f t="shared" si="0"/>
        <v>0.69734564679359001</v>
      </c>
      <c r="E59" s="49">
        <f t="shared" si="1"/>
        <v>-0.15655190585239598</v>
      </c>
      <c r="F59" s="49">
        <f t="shared" si="2"/>
        <v>-0.15655190585239598</v>
      </c>
      <c r="G59" s="49">
        <f t="shared" si="3"/>
        <v>0.70041457923345329</v>
      </c>
      <c r="H59" s="5" t="str">
        <f t="shared" si="6"/>
        <v/>
      </c>
      <c r="I59" s="24">
        <f t="shared" si="4"/>
        <v>7.4896355191636683E-3</v>
      </c>
      <c r="J59" s="24">
        <f t="shared" si="5"/>
        <v>3.8809592281426413E-3</v>
      </c>
      <c r="K59" s="5" t="str">
        <f t="shared" si="11"/>
        <v/>
      </c>
      <c r="L59" s="5" t="str">
        <f t="shared" si="12"/>
        <v/>
      </c>
      <c r="M59" s="24">
        <f t="shared" si="7"/>
        <v>-1.5964068039239024E+16</v>
      </c>
      <c r="N59" s="24">
        <f t="shared" si="8"/>
        <v>0.70041457923345329</v>
      </c>
      <c r="O59" s="24">
        <f t="shared" si="9"/>
        <v>26715242566474.625</v>
      </c>
      <c r="P59" s="24">
        <f t="shared" si="10"/>
        <v>7.3324262276204015E-6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9.2266490359252398E-2</v>
      </c>
      <c r="V59" s="24">
        <f t="shared" si="13"/>
        <v>5.7807439590658891</v>
      </c>
      <c r="W59" s="63">
        <f>B59+([1]User!D$6-25)*[1]User!C$6*[1]Calc!V$6</f>
        <v>0.51817731559999991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0.51564399999999999</v>
      </c>
      <c r="C60" s="64">
        <v>5.5372900000000003E-2</v>
      </c>
      <c r="D60" s="61">
        <f t="shared" si="0"/>
        <v>0.6537861909196877</v>
      </c>
      <c r="E60" s="49">
        <f t="shared" si="1"/>
        <v>-0.18456425669953933</v>
      </c>
      <c r="F60" s="49">
        <f t="shared" si="2"/>
        <v>-0.18456425669953933</v>
      </c>
      <c r="G60" s="49">
        <f t="shared" si="3"/>
        <v>0.65658861029968418</v>
      </c>
      <c r="H60" s="5" t="str">
        <f t="shared" si="6"/>
        <v/>
      </c>
      <c r="I60" s="24">
        <f t="shared" si="4"/>
        <v>8.5852847425078975E-3</v>
      </c>
      <c r="J60" s="24">
        <f t="shared" si="5"/>
        <v>4.429322813870539E-3</v>
      </c>
      <c r="K60" s="5" t="str">
        <f t="shared" si="11"/>
        <v/>
      </c>
      <c r="L60" s="5" t="str">
        <f t="shared" si="12"/>
        <v/>
      </c>
      <c r="M60" s="24">
        <f t="shared" si="7"/>
        <v>-1.4577712130651432E+16</v>
      </c>
      <c r="N60" s="24">
        <f t="shared" si="8"/>
        <v>0.65658861029968418</v>
      </c>
      <c r="O60" s="24">
        <f t="shared" si="9"/>
        <v>24502676890818.125</v>
      </c>
      <c r="P60" s="24">
        <f t="shared" si="10"/>
        <v>7.1740425155120014E-6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8.6668251941462229E-2</v>
      </c>
      <c r="V60" s="24">
        <f t="shared" si="13"/>
        <v>5.4047716169330933</v>
      </c>
      <c r="W60" s="63">
        <f>B60+([1]User!D$6-25)*[1]User!C$6*[1]Calc!V$6</f>
        <v>0.51592031559999996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0.51341000000000003</v>
      </c>
      <c r="C61" s="64">
        <v>5.1924699999999997E-2</v>
      </c>
      <c r="D61" s="61">
        <f t="shared" si="0"/>
        <v>0.61307339560773422</v>
      </c>
      <c r="E61" s="49">
        <f t="shared" si="1"/>
        <v>-0.21248752972409252</v>
      </c>
      <c r="F61" s="49">
        <f t="shared" si="2"/>
        <v>-0.21248752972409252</v>
      </c>
      <c r="G61" s="49">
        <f t="shared" si="3"/>
        <v>0.61562262268962187</v>
      </c>
      <c r="H61" s="5" t="str">
        <f t="shared" si="6"/>
        <v/>
      </c>
      <c r="I61" s="24">
        <f t="shared" si="4"/>
        <v>9.6094344327594533E-3</v>
      </c>
      <c r="J61" s="24">
        <f t="shared" si="5"/>
        <v>4.9362349687639799E-3</v>
      </c>
      <c r="K61" s="5" t="str">
        <f t="shared" si="11"/>
        <v/>
      </c>
      <c r="L61" s="5" t="str">
        <f t="shared" si="12"/>
        <v/>
      </c>
      <c r="M61" s="24">
        <f t="shared" si="7"/>
        <v>-1.326064857411373E+16</v>
      </c>
      <c r="N61" s="24">
        <f t="shared" si="8"/>
        <v>0.61562262268962187</v>
      </c>
      <c r="O61" s="24">
        <f t="shared" si="9"/>
        <v>22490681598451.5</v>
      </c>
      <c r="P61" s="24">
        <f t="shared" si="10"/>
        <v>7.0231477387830615E-6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8.1499485827804502E-2</v>
      </c>
      <c r="V61" s="24">
        <f t="shared" si="13"/>
        <v>5.0482046858980283</v>
      </c>
      <c r="W61" s="63">
        <f>B61+([1]User!D$6-25)*[1]User!C$6*[1]Calc!V$6</f>
        <v>0.5136863156</v>
      </c>
      <c r="X61" s="75"/>
      <c r="Y61" s="66"/>
      <c r="AH61" s="24"/>
    </row>
    <row r="62" spans="1:34">
      <c r="A62" s="64">
        <v>7.7787999999999998E-3</v>
      </c>
      <c r="B62" s="59">
        <v>0.51117900000000005</v>
      </c>
      <c r="C62" s="64">
        <v>4.8673300000000003E-2</v>
      </c>
      <c r="D62" s="61">
        <f t="shared" si="0"/>
        <v>0.57468421206928366</v>
      </c>
      <c r="E62" s="49">
        <f t="shared" si="1"/>
        <v>-0.24057073379613284</v>
      </c>
      <c r="F62" s="49">
        <f t="shared" si="2"/>
        <v>-0.24057073379613284</v>
      </c>
      <c r="G62" s="49">
        <f t="shared" si="3"/>
        <v>0.57702365538748268</v>
      </c>
      <c r="H62" s="5" t="str">
        <f t="shared" si="6"/>
        <v/>
      </c>
      <c r="I62" s="24">
        <f t="shared" si="4"/>
        <v>1.0574408615312933E-2</v>
      </c>
      <c r="J62" s="24">
        <f t="shared" si="5"/>
        <v>5.4083374956282355E-3</v>
      </c>
      <c r="K62" s="5" t="str">
        <f t="shared" si="11"/>
        <v/>
      </c>
      <c r="L62" s="5" t="str">
        <f t="shared" si="12"/>
        <v/>
      </c>
      <c r="M62" s="24">
        <f t="shared" si="7"/>
        <v>-1.2169388879520556E+16</v>
      </c>
      <c r="N62" s="24">
        <f t="shared" si="8"/>
        <v>0.57702365538748268</v>
      </c>
      <c r="O62" s="24">
        <f t="shared" si="9"/>
        <v>20644184026532.875</v>
      </c>
      <c r="P62" s="24">
        <f t="shared" si="10"/>
        <v>6.8777733810508359E-6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7.6680457863084597E-2</v>
      </c>
      <c r="V62" s="24">
        <f t="shared" si="13"/>
        <v>4.7082589921853026</v>
      </c>
      <c r="W62" s="63">
        <f>B62+([1]User!D$6-25)*[1]User!C$6*[1]Calc!V$6</f>
        <v>0.51145531560000002</v>
      </c>
      <c r="X62" s="75"/>
      <c r="Y62" s="66"/>
      <c r="AH62" s="24"/>
    </row>
    <row r="63" spans="1:34">
      <c r="A63" s="64">
        <v>7.9241999999999993E-3</v>
      </c>
      <c r="B63" s="59">
        <v>0.50900800000000002</v>
      </c>
      <c r="C63" s="64">
        <v>4.5601900000000001E-2</v>
      </c>
      <c r="D63" s="61">
        <f t="shared" si="0"/>
        <v>0.53842028320171975</v>
      </c>
      <c r="E63" s="49">
        <f t="shared" si="1"/>
        <v>-0.26887858786903984</v>
      </c>
      <c r="F63" s="49">
        <f t="shared" si="2"/>
        <v>-0.26887858786903984</v>
      </c>
      <c r="G63" s="49">
        <f t="shared" si="3"/>
        <v>0.54051667196991748</v>
      </c>
      <c r="H63" s="5" t="str">
        <f t="shared" si="6"/>
        <v/>
      </c>
      <c r="I63" s="24">
        <f t="shared" si="4"/>
        <v>1.1487083200752063E-2</v>
      </c>
      <c r="J63" s="24">
        <f t="shared" si="5"/>
        <v>5.8501913061352719E-3</v>
      </c>
      <c r="K63" s="5" t="str">
        <f t="shared" si="11"/>
        <v/>
      </c>
      <c r="L63" s="5" t="str">
        <f t="shared" si="12"/>
        <v/>
      </c>
      <c r="M63" s="24">
        <f t="shared" si="7"/>
        <v>-1.0905060175810304E+16</v>
      </c>
      <c r="N63" s="24">
        <f t="shared" si="8"/>
        <v>0.54051667196991748</v>
      </c>
      <c r="O63" s="24">
        <f t="shared" si="9"/>
        <v>18991289529029.75</v>
      </c>
      <c r="P63" s="24">
        <f t="shared" si="10"/>
        <v>6.7544364279366187E-6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7.2296313860246389E-2</v>
      </c>
      <c r="V63" s="24">
        <f t="shared" si="13"/>
        <v>4.373140932616268</v>
      </c>
      <c r="W63" s="63">
        <f>B63+([1]User!D$6-25)*[1]User!C$6*[1]Calc!V$6</f>
        <v>0.50928431559999998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0.50693299999999997</v>
      </c>
      <c r="C64" s="64">
        <v>4.2794400000000003E-2</v>
      </c>
      <c r="D64" s="61">
        <f t="shared" si="0"/>
        <v>0.50527221382108367</v>
      </c>
      <c r="E64" s="49">
        <f t="shared" si="1"/>
        <v>-0.29647458404156019</v>
      </c>
      <c r="F64" s="49">
        <f t="shared" si="2"/>
        <v>-0.29647458404156019</v>
      </c>
      <c r="G64" s="49">
        <f t="shared" si="3"/>
        <v>0.50712381470897427</v>
      </c>
      <c r="H64" s="5" t="str">
        <f t="shared" si="6"/>
        <v/>
      </c>
      <c r="I64" s="24">
        <f t="shared" si="4"/>
        <v>1.2321904632275643E-2</v>
      </c>
      <c r="J64" s="24">
        <f t="shared" si="5"/>
        <v>6.2497848154249979E-3</v>
      </c>
      <c r="K64" s="5" t="str">
        <f t="shared" si="11"/>
        <v/>
      </c>
      <c r="L64" s="5" t="str">
        <f t="shared" si="12"/>
        <v/>
      </c>
      <c r="M64" s="24">
        <f t="shared" si="7"/>
        <v>-9631714980704586</v>
      </c>
      <c r="N64" s="24">
        <f t="shared" si="8"/>
        <v>0.50712381470897427</v>
      </c>
      <c r="O64" s="24">
        <f t="shared" si="9"/>
        <v>17533984541991.5</v>
      </c>
      <c r="P64" s="24">
        <f t="shared" si="10"/>
        <v>6.6467657218717376E-6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6.8367839807279979E-2</v>
      </c>
      <c r="V64" s="24">
        <f t="shared" si="13"/>
        <v>4.0607221278019381</v>
      </c>
      <c r="W64" s="63">
        <f>B64+([1]User!D$6-25)*[1]User!C$6*[1]Calc!V$6</f>
        <v>0.50720931559999993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0.50481699999999996</v>
      </c>
      <c r="C65" s="64">
        <v>4.0125399999999999E-2</v>
      </c>
      <c r="D65" s="61">
        <f t="shared" si="0"/>
        <v>0.47375940983999099</v>
      </c>
      <c r="E65" s="49">
        <f t="shared" si="1"/>
        <v>-0.32444215095316131</v>
      </c>
      <c r="F65" s="49">
        <f t="shared" si="2"/>
        <v>-0.32444215095316131</v>
      </c>
      <c r="G65" s="49">
        <f t="shared" si="3"/>
        <v>0.47550131404819079</v>
      </c>
      <c r="H65" s="5" t="str">
        <f t="shared" si="6"/>
        <v/>
      </c>
      <c r="I65" s="24">
        <f t="shared" si="4"/>
        <v>1.3112467148795231E-2</v>
      </c>
      <c r="J65" s="24">
        <f t="shared" si="5"/>
        <v>6.6230195078810609E-3</v>
      </c>
      <c r="K65" s="5" t="str">
        <f t="shared" si="11"/>
        <v/>
      </c>
      <c r="L65" s="5" t="str">
        <f t="shared" si="12"/>
        <v/>
      </c>
      <c r="M65" s="24">
        <f t="shared" si="7"/>
        <v>-9061091386807110</v>
      </c>
      <c r="N65" s="24">
        <f t="shared" si="8"/>
        <v>0.47550131404819079</v>
      </c>
      <c r="O65" s="24">
        <f t="shared" si="9"/>
        <v>16161836263358.5</v>
      </c>
      <c r="P65" s="24">
        <f t="shared" si="10"/>
        <v>6.5340542948597523E-6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6.4607281255029958E-2</v>
      </c>
      <c r="V65" s="24">
        <f t="shared" si="13"/>
        <v>3.7686624919228442</v>
      </c>
      <c r="W65" s="63">
        <f>B65+([1]User!D$6-25)*[1]User!C$6*[1]Calc!V$6</f>
        <v>0.50509331559999993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0.50270000000000004</v>
      </c>
      <c r="C66" s="64">
        <v>3.7625499999999999E-2</v>
      </c>
      <c r="D66" s="61">
        <f t="shared" si="0"/>
        <v>0.44424316455249246</v>
      </c>
      <c r="E66" s="49">
        <f t="shared" si="1"/>
        <v>-0.35237924584111274</v>
      </c>
      <c r="F66" s="49">
        <f t="shared" si="2"/>
        <v>-0.35237924584111274</v>
      </c>
      <c r="G66" s="49">
        <f t="shared" si="3"/>
        <v>0.44585060711762364</v>
      </c>
      <c r="H66" s="5" t="str">
        <f t="shared" si="6"/>
        <v/>
      </c>
      <c r="I66" s="24">
        <f t="shared" si="4"/>
        <v>1.385373482205941E-2</v>
      </c>
      <c r="J66" s="24">
        <f t="shared" si="5"/>
        <v>6.9681004980988639E-3</v>
      </c>
      <c r="K66" s="5" t="str">
        <f t="shared" si="11"/>
        <v/>
      </c>
      <c r="L66" s="5" t="str">
        <f t="shared" si="12"/>
        <v/>
      </c>
      <c r="M66" s="24">
        <f t="shared" si="7"/>
        <v>-8361644637594696</v>
      </c>
      <c r="N66" s="24">
        <f t="shared" si="8"/>
        <v>0.44585060711762364</v>
      </c>
      <c r="O66" s="24">
        <f t="shared" si="9"/>
        <v>14895500003200.75</v>
      </c>
      <c r="P66" s="24">
        <f t="shared" si="10"/>
        <v>6.4225793907237288E-6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6.1076351305924072E-2</v>
      </c>
      <c r="V66" s="24">
        <f t="shared" si="13"/>
        <v>3.4958112200752249</v>
      </c>
      <c r="W66" s="63">
        <f>B66+([1]User!D$6-25)*[1]User!C$6*[1]Calc!V$6</f>
        <v>0.5029763156</v>
      </c>
      <c r="Y66" s="66"/>
      <c r="AH66" s="24"/>
    </row>
    <row r="67" spans="1:34">
      <c r="A67" s="64">
        <v>8.5058000000000009E-3</v>
      </c>
      <c r="B67" s="59">
        <v>0.50069699999999995</v>
      </c>
      <c r="C67" s="64">
        <v>3.5243900000000002E-2</v>
      </c>
      <c r="D67" s="61">
        <f t="shared" si="0"/>
        <v>0.41612368386258225</v>
      </c>
      <c r="E67" s="49">
        <f t="shared" si="1"/>
        <v>-0.38077756544205754</v>
      </c>
      <c r="F67" s="49">
        <f t="shared" si="2"/>
        <v>-0.38077756544205754</v>
      </c>
      <c r="G67" s="49">
        <f t="shared" si="3"/>
        <v>0.41753246276898009</v>
      </c>
      <c r="H67" s="5" t="str">
        <f t="shared" si="6"/>
        <v/>
      </c>
      <c r="I67" s="24">
        <f t="shared" si="4"/>
        <v>1.4561688430775498E-2</v>
      </c>
      <c r="J67" s="24">
        <f t="shared" si="5"/>
        <v>7.2950173338997611E-3</v>
      </c>
      <c r="K67" s="5" t="str">
        <f t="shared" si="11"/>
        <v/>
      </c>
      <c r="L67" s="5" t="str">
        <f t="shared" si="12"/>
        <v/>
      </c>
      <c r="M67" s="24">
        <f t="shared" si="7"/>
        <v>-7328229850175920</v>
      </c>
      <c r="N67" s="24">
        <f t="shared" si="8"/>
        <v>0.41753246276898009</v>
      </c>
      <c r="O67" s="24">
        <f t="shared" si="9"/>
        <v>13788053043199.75</v>
      </c>
      <c r="P67" s="24">
        <f t="shared" si="10"/>
        <v>6.3482855906495103E-6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5.793452755582585E-2</v>
      </c>
      <c r="V67" s="24">
        <f t="shared" si="13"/>
        <v>3.2188886359804649</v>
      </c>
      <c r="W67" s="63">
        <f>B67+([1]User!D$6-25)*[1]User!C$6*[1]Calc!V$6</f>
        <v>0.50097331559999991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0.49863800000000003</v>
      </c>
      <c r="C68" s="64">
        <v>3.2978500000000001E-2</v>
      </c>
      <c r="D68" s="61">
        <f t="shared" si="0"/>
        <v>0.38937617313243339</v>
      </c>
      <c r="E68" s="49">
        <f t="shared" si="1"/>
        <v>-0.40963062753017448</v>
      </c>
      <c r="F68" s="49">
        <f t="shared" si="2"/>
        <v>-0.40963062753017448</v>
      </c>
      <c r="G68" s="49">
        <f t="shared" si="3"/>
        <v>0.39071458627787492</v>
      </c>
      <c r="H68" s="5" t="str">
        <f t="shared" si="6"/>
        <v/>
      </c>
      <c r="I68" s="24">
        <f t="shared" si="4"/>
        <v>1.5232135343053128E-2</v>
      </c>
      <c r="J68" s="24">
        <f t="shared" si="5"/>
        <v>7.5995303798059239E-3</v>
      </c>
      <c r="K68" s="5" t="str">
        <f t="shared" si="11"/>
        <v/>
      </c>
      <c r="L68" s="5" t="str">
        <f t="shared" si="12"/>
        <v/>
      </c>
      <c r="M68" s="24">
        <f t="shared" si="7"/>
        <v>-6962199050361649</v>
      </c>
      <c r="N68" s="24">
        <f t="shared" si="8"/>
        <v>0.39071458627787492</v>
      </c>
      <c r="O68" s="24">
        <f t="shared" si="9"/>
        <v>12734723664156.375</v>
      </c>
      <c r="P68" s="24">
        <f t="shared" si="10"/>
        <v>6.2657585950894704E-6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5.4893323194285165E-2</v>
      </c>
      <c r="V68" s="24">
        <f t="shared" si="13"/>
        <v>2.9628243191931447</v>
      </c>
      <c r="W68" s="63">
        <f>B68+([1]User!D$6-25)*[1]User!C$6*[1]Calc!V$6</f>
        <v>0.49891431560000005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0.496612</v>
      </c>
      <c r="C69" s="64">
        <v>3.0869500000000001E-2</v>
      </c>
      <c r="D69" s="61">
        <f t="shared" si="0"/>
        <v>0.36447527257187723</v>
      </c>
      <c r="E69" s="49">
        <f t="shared" si="1"/>
        <v>-0.43833193058294628</v>
      </c>
      <c r="F69" s="49">
        <f t="shared" si="2"/>
        <v>-0.43833193058294628</v>
      </c>
      <c r="G69" s="49">
        <f t="shared" si="3"/>
        <v>0.36569384645077757</v>
      </c>
      <c r="H69" s="5" t="str">
        <f t="shared" si="6"/>
        <v/>
      </c>
      <c r="I69" s="24">
        <f t="shared" si="4"/>
        <v>1.5857653838730564E-2</v>
      </c>
      <c r="J69" s="24">
        <f t="shared" si="5"/>
        <v>7.8794829052947039E-3</v>
      </c>
      <c r="K69" s="5" t="str">
        <f t="shared" si="11"/>
        <v/>
      </c>
      <c r="L69" s="5" t="str">
        <f t="shared" si="12"/>
        <v/>
      </c>
      <c r="M69" s="24">
        <f t="shared" si="7"/>
        <v>-6338815433314356</v>
      </c>
      <c r="N69" s="24">
        <f t="shared" si="8"/>
        <v>0.36569384645077757</v>
      </c>
      <c r="O69" s="24">
        <f t="shared" si="9"/>
        <v>11776274949207.375</v>
      </c>
      <c r="P69" s="24">
        <f t="shared" si="10"/>
        <v>6.1906185138402179E-6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5.2075383846039956E-2</v>
      </c>
      <c r="V69" s="24">
        <f t="shared" si="13"/>
        <v>2.723828789608993</v>
      </c>
      <c r="W69" s="63">
        <f>B69+([1]User!D$6-25)*[1]User!C$6*[1]Calc!V$6</f>
        <v>0.49688831560000002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0.49459199999999998</v>
      </c>
      <c r="C70" s="64">
        <v>2.89144E-2</v>
      </c>
      <c r="D70" s="61">
        <f t="shared" si="0"/>
        <v>0.34139146475492915</v>
      </c>
      <c r="E70" s="49">
        <f t="shared" si="1"/>
        <v>-0.46674734103081417</v>
      </c>
      <c r="F70" s="49">
        <f t="shared" si="2"/>
        <v>-0.46674734103081417</v>
      </c>
      <c r="G70" s="49">
        <f t="shared" si="3"/>
        <v>0.34251582056724905</v>
      </c>
      <c r="H70" s="5" t="str">
        <f t="shared" si="6"/>
        <v/>
      </c>
      <c r="I70" s="24">
        <f t="shared" si="4"/>
        <v>1.6437104485818775E-2</v>
      </c>
      <c r="J70" s="24">
        <f t="shared" si="5"/>
        <v>8.1342022102383407E-3</v>
      </c>
      <c r="K70" s="5" t="str">
        <f t="shared" si="11"/>
        <v/>
      </c>
      <c r="L70" s="5" t="str">
        <f t="shared" si="12"/>
        <v/>
      </c>
      <c r="M70" s="24">
        <f t="shared" si="7"/>
        <v>-5848708969620706</v>
      </c>
      <c r="N70" s="24">
        <f t="shared" si="8"/>
        <v>0.34251582056724905</v>
      </c>
      <c r="O70" s="24">
        <f t="shared" si="9"/>
        <v>10891995706594.125</v>
      </c>
      <c r="P70" s="24">
        <f t="shared" si="10"/>
        <v>6.1132278537322205E-6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4.9427098997630751E-2</v>
      </c>
      <c r="V70" s="24">
        <f t="shared" si="13"/>
        <v>2.5063524024002719</v>
      </c>
      <c r="W70" s="63">
        <f>B70+([1]User!D$6-25)*[1]User!C$6*[1]Calc!V$6</f>
        <v>0.4948683156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0.49259700000000001</v>
      </c>
      <c r="C71" s="64">
        <v>2.7061999999999999E-2</v>
      </c>
      <c r="D71" s="61">
        <f t="shared" si="0"/>
        <v>0.31952023279742597</v>
      </c>
      <c r="E71" s="49">
        <f t="shared" si="1"/>
        <v>-0.49550163605311515</v>
      </c>
      <c r="F71" s="49">
        <f t="shared" si="2"/>
        <v>-0.49550163605311515</v>
      </c>
      <c r="G71" s="49">
        <f t="shared" si="3"/>
        <v>0.320548762523996</v>
      </c>
      <c r="H71" s="5" t="str">
        <f t="shared" si="6"/>
        <v/>
      </c>
      <c r="I71" s="24">
        <f t="shared" si="4"/>
        <v>1.6986280936900099E-2</v>
      </c>
      <c r="J71" s="24">
        <f t="shared" si="5"/>
        <v>8.3720846050830272E-3</v>
      </c>
      <c r="K71" s="5" t="str">
        <f t="shared" si="11"/>
        <v/>
      </c>
      <c r="L71" s="5" t="str">
        <f t="shared" si="12"/>
        <v/>
      </c>
      <c r="M71" s="24">
        <f t="shared" si="7"/>
        <v>-5350237861891607</v>
      </c>
      <c r="N71" s="24">
        <f t="shared" si="8"/>
        <v>0.320548762523996</v>
      </c>
      <c r="O71" s="24">
        <f t="shared" si="9"/>
        <v>10083441793458.375</v>
      </c>
      <c r="P71" s="24">
        <f t="shared" si="10"/>
        <v>6.0472573193269695E-6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4.6959711323263896E-2</v>
      </c>
      <c r="V71" s="24">
        <f t="shared" si="13"/>
        <v>2.2986934097564848</v>
      </c>
      <c r="W71" s="63">
        <f>B71+([1]User!D$6-25)*[1]User!C$6*[1]Calc!V$6</f>
        <v>0.49287331560000003</v>
      </c>
      <c r="AH71" s="24"/>
    </row>
    <row r="72" spans="1:34">
      <c r="A72" s="64">
        <v>9.2327999999999993E-3</v>
      </c>
      <c r="B72" s="59">
        <v>0.490593</v>
      </c>
      <c r="C72" s="64">
        <v>2.5335900000000001E-2</v>
      </c>
      <c r="D72" s="61">
        <f t="shared" si="0"/>
        <v>0.29914022120066164</v>
      </c>
      <c r="E72" s="49">
        <f t="shared" si="1"/>
        <v>-0.52412518953932097</v>
      </c>
      <c r="F72" s="49">
        <f t="shared" si="2"/>
        <v>-0.52412518953932097</v>
      </c>
      <c r="G72" s="49">
        <f t="shared" si="3"/>
        <v>0.30009677753710395</v>
      </c>
      <c r="H72" s="5" t="str">
        <f t="shared" si="6"/>
        <v/>
      </c>
      <c r="I72" s="24">
        <f t="shared" si="4"/>
        <v>1.7497580561572402E-2</v>
      </c>
      <c r="J72" s="24">
        <f t="shared" si="5"/>
        <v>8.5890253949149082E-3</v>
      </c>
      <c r="K72" s="5" t="str">
        <f t="shared" si="11"/>
        <v/>
      </c>
      <c r="L72" s="5" t="str">
        <f t="shared" si="12"/>
        <v/>
      </c>
      <c r="M72" s="24">
        <f t="shared" si="7"/>
        <v>-4975844446745309</v>
      </c>
      <c r="N72" s="24">
        <f t="shared" si="8"/>
        <v>0.30009677753710395</v>
      </c>
      <c r="O72" s="24">
        <f t="shared" si="9"/>
        <v>9331308155182.875</v>
      </c>
      <c r="P72" s="24">
        <f t="shared" si="10"/>
        <v>5.9775739495588685E-6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4.4620122375879208E-2</v>
      </c>
      <c r="V72" s="24">
        <f t="shared" si="13"/>
        <v>2.1095058232117152</v>
      </c>
      <c r="W72" s="63">
        <f>B72+([1]User!D$6-25)*[1]User!C$6*[1]Calc!V$6</f>
        <v>0.49086931560000002</v>
      </c>
      <c r="AH72" s="24"/>
    </row>
    <row r="73" spans="1:34">
      <c r="A73" s="64">
        <v>9.3781999999999997E-3</v>
      </c>
      <c r="B73" s="59">
        <v>0.48859999999999998</v>
      </c>
      <c r="C73" s="64">
        <v>2.37179E-2</v>
      </c>
      <c r="D73" s="61">
        <f t="shared" ref="D73:D133" si="18">C73/$A$6</f>
        <v>0.2800365431034687</v>
      </c>
      <c r="E73" s="49">
        <f t="shared" ref="E73:E104" si="19">IF(D73&gt;0,LOG10(D73),-3)</f>
        <v>-0.55278529211263017</v>
      </c>
      <c r="F73" s="49">
        <f t="shared" ref="F73:F103" si="20">IF($D73&gt;0,LOG10(D73),-3)</f>
        <v>-0.55278529211263017</v>
      </c>
      <c r="G73" s="49">
        <f t="shared" ref="G73:G133" si="21">IF(N73&lt;0.001, 0.001, N73)</f>
        <v>0.28091761765598522</v>
      </c>
      <c r="H73" s="5" t="str">
        <f t="shared" si="6"/>
        <v/>
      </c>
      <c r="I73" s="24">
        <f t="shared" ref="I73:I133" si="22">B$6-G73*B$6</f>
        <v>1.7977059558600371E-2</v>
      </c>
      <c r="J73" s="24">
        <f t="shared" ref="J73:J133" si="23">W73*I73</f>
        <v>8.7885586423303123E-3</v>
      </c>
      <c r="K73" s="5" t="str">
        <f t="shared" si="11"/>
        <v/>
      </c>
      <c r="L73" s="5" t="str">
        <f t="shared" si="12"/>
        <v/>
      </c>
      <c r="M73" s="24">
        <f t="shared" si="7"/>
        <v>-4583200959823643</v>
      </c>
      <c r="N73" s="24">
        <f t="shared" si="8"/>
        <v>0.28091761765598522</v>
      </c>
      <c r="O73" s="24">
        <f t="shared" si="9"/>
        <v>8638649760941.625</v>
      </c>
      <c r="P73" s="24">
        <f t="shared" si="10"/>
        <v>5.9116763266771041E-6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4.2422919566976088E-2</v>
      </c>
      <c r="V73" s="24">
        <f t="shared" si="13"/>
        <v>1.9335969245521296</v>
      </c>
      <c r="W73" s="63">
        <f>B73+([1]User!D$6-25)*[1]User!C$6*[1]Calc!V$6</f>
        <v>0.4888763156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0.48664800000000003</v>
      </c>
      <c r="C74" s="64">
        <v>2.2212099999999999E-2</v>
      </c>
      <c r="D74" s="61">
        <f t="shared" si="18"/>
        <v>0.26225760708446177</v>
      </c>
      <c r="E74" s="49">
        <f t="shared" si="19"/>
        <v>-0.58127190573920673</v>
      </c>
      <c r="F74" s="49">
        <f t="shared" si="20"/>
        <v>-0.58127190573920673</v>
      </c>
      <c r="G74" s="49">
        <f t="shared" si="21"/>
        <v>0.26305806025301043</v>
      </c>
      <c r="H74" s="5" t="str">
        <f t="shared" ref="H74:H133" si="24">IF(K74="","",I74)</f>
        <v/>
      </c>
      <c r="I74" s="24">
        <f t="shared" si="22"/>
        <v>1.8423548493674741E-2</v>
      </c>
      <c r="J74" s="24">
        <f t="shared" si="23"/>
        <v>8.9708737412059845E-3</v>
      </c>
      <c r="K74" s="5" t="str">
        <f t="shared" si="11"/>
        <v/>
      </c>
      <c r="L74" s="5" t="str">
        <f t="shared" si="12"/>
        <v/>
      </c>
      <c r="M74" s="24">
        <f t="shared" si="7"/>
        <v>-4163822141846793.5</v>
      </c>
      <c r="N74" s="24">
        <f t="shared" si="8"/>
        <v>0.26305806025301043</v>
      </c>
      <c r="O74" s="24">
        <f t="shared" si="9"/>
        <v>8009855122624.25</v>
      </c>
      <c r="P74" s="24">
        <f t="shared" si="10"/>
        <v>5.8535159397597829E-6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4.0388481493779493E-2</v>
      </c>
      <c r="V74" s="24">
        <f t="shared" si="13"/>
        <v>1.7704077114451393</v>
      </c>
      <c r="W74" s="63">
        <f>B74+([1]User!D$6-25)*[1]User!C$6*[1]Calc!V$6</f>
        <v>0.48692431560000005</v>
      </c>
      <c r="AH74" s="24"/>
    </row>
    <row r="75" spans="1:34">
      <c r="A75" s="64">
        <v>9.6690000000000005E-3</v>
      </c>
      <c r="B75" s="59">
        <v>0.48468699999999998</v>
      </c>
      <c r="C75" s="64">
        <v>2.0767399999999998E-2</v>
      </c>
      <c r="D75" s="61">
        <f t="shared" si="18"/>
        <v>0.24520007695651702</v>
      </c>
      <c r="E75" s="49">
        <f t="shared" si="19"/>
        <v>-0.6104793978494405</v>
      </c>
      <c r="F75" s="49">
        <f t="shared" si="20"/>
        <v>-0.6104793978494405</v>
      </c>
      <c r="G75" s="49">
        <f t="shared" si="21"/>
        <v>0.24594568220689636</v>
      </c>
      <c r="H75" s="5" t="str">
        <f t="shared" si="24"/>
        <v/>
      </c>
      <c r="I75" s="24">
        <f t="shared" si="22"/>
        <v>1.885135794482759E-2</v>
      </c>
      <c r="J75" s="24">
        <f t="shared" si="23"/>
        <v>9.1422170524859906E-3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-3878512538386129</v>
      </c>
      <c r="N75" s="24">
        <f t="shared" ref="N75:N131" si="26">IF($X$76,D75-1.602E-19*$P$6*M75/$B$6,D75)</f>
        <v>0.24594568220689636</v>
      </c>
      <c r="O75" s="24">
        <f t="shared" ref="O75:O133" si="27">(SQRT($X$21^2+296000000000000000000*EXP(38.921*W75))-$X$21)/2</f>
        <v>7424026506093.375</v>
      </c>
      <c r="P75" s="24">
        <f t="shared" ref="P75:P131" si="28">O75/(($B$6*D75)/(1.602E-19*$P$6)-M75)</f>
        <v>5.8028864045305503E-6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3.8454728659658821E-2</v>
      </c>
      <c r="V75" s="24">
        <f t="shared" si="13"/>
        <v>1.6145727724212273</v>
      </c>
      <c r="W75" s="63">
        <f>B75+([1]User!D$6-25)*[1]User!C$6*[1]Calc!V$6</f>
        <v>0.4849633156</v>
      </c>
      <c r="X75" s="9" t="s">
        <v>91</v>
      </c>
      <c r="AH75" s="24"/>
    </row>
    <row r="76" spans="1:34">
      <c r="A76" s="64">
        <v>9.8143999999999992E-3</v>
      </c>
      <c r="B76" s="59">
        <v>0.48269600000000001</v>
      </c>
      <c r="C76" s="64">
        <v>1.94234E-2</v>
      </c>
      <c r="D76" s="61">
        <f t="shared" si="18"/>
        <v>0.22933150874722946</v>
      </c>
      <c r="E76" s="49">
        <f t="shared" si="19"/>
        <v>-0.63953627176392835</v>
      </c>
      <c r="F76" s="49">
        <f t="shared" si="20"/>
        <v>-0.63953627176392835</v>
      </c>
      <c r="G76" s="49">
        <f t="shared" si="21"/>
        <v>0.23003256347110534</v>
      </c>
      <c r="H76" s="5" t="str">
        <f t="shared" si="24"/>
        <v/>
      </c>
      <c r="I76" s="24">
        <f t="shared" si="22"/>
        <v>1.9249185913222368E-2</v>
      </c>
      <c r="J76" s="24">
        <f t="shared" si="23"/>
        <v>9.2968238939239081E-3</v>
      </c>
      <c r="K76" s="5" t="str">
        <f t="shared" si="11"/>
        <v/>
      </c>
      <c r="L76" s="5" t="str">
        <f t="shared" si="12"/>
        <v/>
      </c>
      <c r="M76" s="24">
        <f t="shared" si="25"/>
        <v>-3646768226570354.5</v>
      </c>
      <c r="N76" s="24">
        <f t="shared" si="26"/>
        <v>0.23003256347110534</v>
      </c>
      <c r="O76" s="24">
        <f t="shared" si="27"/>
        <v>6872863862788.125</v>
      </c>
      <c r="P76" s="24">
        <f t="shared" si="28"/>
        <v>5.7437057129885511E-6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3.6597471359886107E-2</v>
      </c>
      <c r="V76" s="24">
        <f t="shared" si="13"/>
        <v>1.4744447120854862</v>
      </c>
      <c r="W76" s="63">
        <f>B76+([1]User!D$6-25)*[1]User!C$6*[1]Calc!V$6</f>
        <v>0.48297231560000004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0.48075899999999999</v>
      </c>
      <c r="C77" s="64">
        <v>1.81581E-2</v>
      </c>
      <c r="D77" s="61">
        <f t="shared" si="18"/>
        <v>0.21439214910793514</v>
      </c>
      <c r="E77" s="49">
        <f t="shared" si="19"/>
        <v>-0.66879112225132731</v>
      </c>
      <c r="F77" s="49">
        <f t="shared" si="20"/>
        <v>-0.66879112225132731</v>
      </c>
      <c r="G77" s="49">
        <f t="shared" si="21"/>
        <v>0.21502506025655077</v>
      </c>
      <c r="H77" s="5" t="str">
        <f t="shared" si="24"/>
        <v/>
      </c>
      <c r="I77" s="24">
        <f t="shared" si="22"/>
        <v>1.9624373493586231E-2</v>
      </c>
      <c r="J77" s="24">
        <f t="shared" si="23"/>
        <v>9.4400166969395276E-3</v>
      </c>
      <c r="K77" s="5" t="str">
        <f t="shared" si="11"/>
        <v/>
      </c>
      <c r="L77" s="5" t="str">
        <f t="shared" si="12"/>
        <v/>
      </c>
      <c r="M77" s="24">
        <f t="shared" si="25"/>
        <v>-3292296861296411</v>
      </c>
      <c r="N77" s="24">
        <f t="shared" si="26"/>
        <v>0.21502506025655077</v>
      </c>
      <c r="O77" s="24">
        <f t="shared" si="27"/>
        <v>6375787391525.125</v>
      </c>
      <c r="P77" s="24">
        <f t="shared" si="28"/>
        <v>5.7001791636956393E-6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3.488704254323572E-2</v>
      </c>
      <c r="V77" s="24">
        <f t="shared" si="13"/>
        <v>1.3413917978719017</v>
      </c>
      <c r="W77" s="63">
        <f>B77+([1]User!D$6-25)*[1]User!C$6*[1]Calc!V$6</f>
        <v>0.48103531560000001</v>
      </c>
      <c r="AH77" s="24"/>
    </row>
    <row r="78" spans="1:34">
      <c r="A78" s="64">
        <v>1.01052E-2</v>
      </c>
      <c r="B78" s="59">
        <v>0.47875200000000001</v>
      </c>
      <c r="C78" s="64">
        <v>1.6976000000000002E-2</v>
      </c>
      <c r="D78" s="61">
        <f t="shared" si="18"/>
        <v>0.20043512940540625</v>
      </c>
      <c r="E78" s="49">
        <f t="shared" si="19"/>
        <v>-0.69802615920264066</v>
      </c>
      <c r="F78" s="49">
        <f t="shared" si="20"/>
        <v>-0.69802615920264066</v>
      </c>
      <c r="G78" s="49">
        <f t="shared" si="21"/>
        <v>0.20104200406068373</v>
      </c>
      <c r="H78" s="5" t="str">
        <f t="shared" si="24"/>
        <v/>
      </c>
      <c r="I78" s="24">
        <f t="shared" si="22"/>
        <v>1.9973949898482907E-2</v>
      </c>
      <c r="J78" s="24">
        <f t="shared" si="23"/>
        <v>9.568087575749059E-3</v>
      </c>
      <c r="K78" s="5" t="str">
        <f t="shared" si="11"/>
        <v/>
      </c>
      <c r="L78" s="5" t="str">
        <f t="shared" si="12"/>
        <v/>
      </c>
      <c r="M78" s="24">
        <f t="shared" si="25"/>
        <v>-3156859421959406</v>
      </c>
      <c r="N78" s="24">
        <f t="shared" si="26"/>
        <v>0.20104200406068373</v>
      </c>
      <c r="O78" s="24">
        <f t="shared" si="27"/>
        <v>5898495549631.625</v>
      </c>
      <c r="P78" s="24">
        <f t="shared" si="28"/>
        <v>5.6402481151098754E-6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3.3209152000077617E-2</v>
      </c>
      <c r="V78" s="24">
        <f t="shared" si="13"/>
        <v>1.2232217827245748</v>
      </c>
      <c r="W78" s="63">
        <f>B78+([1]User!D$6-25)*[1]User!C$6*[1]Calc!V$6</f>
        <v>0.47902831560000003</v>
      </c>
      <c r="AH78" s="24"/>
    </row>
    <row r="79" spans="1:34">
      <c r="A79" s="64">
        <v>1.02506E-2</v>
      </c>
      <c r="B79" s="59">
        <v>0.476771</v>
      </c>
      <c r="C79" s="64">
        <v>1.58517E-2</v>
      </c>
      <c r="D79" s="61">
        <f t="shared" si="18"/>
        <v>0.18716055259163983</v>
      </c>
      <c r="E79" s="49">
        <f t="shared" si="19"/>
        <v>-0.72778568122325527</v>
      </c>
      <c r="F79" s="49">
        <f t="shared" si="20"/>
        <v>-0.72778568122325527</v>
      </c>
      <c r="G79" s="49">
        <f t="shared" si="21"/>
        <v>0.18771542299415325</v>
      </c>
      <c r="H79" s="5" t="str">
        <f t="shared" si="24"/>
        <v/>
      </c>
      <c r="I79" s="24">
        <f t="shared" si="22"/>
        <v>2.0307114425146169E-2</v>
      </c>
      <c r="J79" s="24">
        <f t="shared" si="23"/>
        <v>9.687454424098017E-3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-2886342085483834</v>
      </c>
      <c r="N79" s="24">
        <f t="shared" si="26"/>
        <v>0.18771542299415325</v>
      </c>
      <c r="O79" s="24">
        <f t="shared" si="27"/>
        <v>5462316044848</v>
      </c>
      <c r="P79" s="24">
        <f t="shared" si="28"/>
        <v>5.5939763484127036E-6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3.1641576667615377E-2</v>
      </c>
      <c r="V79" s="24">
        <f t="shared" si="13"/>
        <v>1.1102254883337548</v>
      </c>
      <c r="W79" s="63">
        <f>B79+([1]User!D$6-25)*[1]User!C$6*[1]Calc!V$6</f>
        <v>0.47704731560000002</v>
      </c>
      <c r="AH79" s="24"/>
    </row>
    <row r="80" spans="1:34">
      <c r="A80" s="64">
        <v>1.0396000000000001E-2</v>
      </c>
      <c r="B80" s="59">
        <v>0.47477999999999998</v>
      </c>
      <c r="C80" s="64">
        <v>1.48261E-2</v>
      </c>
      <c r="D80" s="61">
        <f t="shared" si="18"/>
        <v>0.175051323755743</v>
      </c>
      <c r="E80" s="49">
        <f t="shared" si="19"/>
        <v>-0.75683460070791264</v>
      </c>
      <c r="F80" s="49">
        <f t="shared" si="20"/>
        <v>-0.75683460070791264</v>
      </c>
      <c r="G80" s="49">
        <f t="shared" si="21"/>
        <v>0.17556767857230796</v>
      </c>
      <c r="H80" s="5" t="str">
        <f t="shared" si="24"/>
        <v/>
      </c>
      <c r="I80" s="24">
        <f t="shared" si="22"/>
        <v>2.0610808035692301E-2</v>
      </c>
      <c r="J80" s="24">
        <f t="shared" si="23"/>
        <v>9.7912945269748586E-3</v>
      </c>
      <c r="K80" s="5" t="str">
        <f t="shared" si="29"/>
        <v/>
      </c>
      <c r="L80" s="5" t="str">
        <f t="shared" si="12"/>
        <v/>
      </c>
      <c r="M80" s="24">
        <f t="shared" si="25"/>
        <v>-2685990514798978.5</v>
      </c>
      <c r="N80" s="24">
        <f t="shared" si="26"/>
        <v>0.17556767857230796</v>
      </c>
      <c r="O80" s="24">
        <f t="shared" si="27"/>
        <v>5056325609096.625</v>
      </c>
      <c r="P80" s="24">
        <f t="shared" si="28"/>
        <v>5.536486231390267E-6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3.0149477230285111E-2</v>
      </c>
      <c r="V80" s="24">
        <f t="shared" si="13"/>
        <v>1.011502111387838</v>
      </c>
      <c r="W80" s="63">
        <f>B80+([1]User!D$6-25)*[1]User!C$6*[1]Calc!V$6</f>
        <v>0.4750563156</v>
      </c>
      <c r="AH80" s="24"/>
    </row>
    <row r="81" spans="1:34">
      <c r="A81" s="64">
        <v>1.0541399999999999E-2</v>
      </c>
      <c r="B81" s="59">
        <v>0.472773</v>
      </c>
      <c r="C81" s="64">
        <v>1.38374E-2</v>
      </c>
      <c r="D81" s="61">
        <f t="shared" si="18"/>
        <v>0.16337777212737795</v>
      </c>
      <c r="E81" s="49">
        <f t="shared" si="19"/>
        <v>-0.78680703041730893</v>
      </c>
      <c r="F81" s="49">
        <f t="shared" si="20"/>
        <v>-0.78680703041730893</v>
      </c>
      <c r="G81" s="49">
        <f t="shared" si="21"/>
        <v>0.16385939697288435</v>
      </c>
      <c r="H81" s="5" t="str">
        <f t="shared" si="24"/>
        <v/>
      </c>
      <c r="I81" s="24">
        <f t="shared" si="22"/>
        <v>2.0903515075677892E-2</v>
      </c>
      <c r="J81" s="24">
        <f t="shared" si="23"/>
        <v>9.8883935001837092E-3</v>
      </c>
      <c r="K81" s="5" t="str">
        <f t="shared" si="29"/>
        <v/>
      </c>
      <c r="L81" s="5" t="str">
        <f t="shared" si="12"/>
        <v/>
      </c>
      <c r="M81" s="24">
        <f t="shared" si="25"/>
        <v>-2505331073170975</v>
      </c>
      <c r="N81" s="24">
        <f t="shared" si="26"/>
        <v>0.16385939697288435</v>
      </c>
      <c r="O81" s="24">
        <f t="shared" si="27"/>
        <v>4677516090412</v>
      </c>
      <c r="P81" s="24">
        <f t="shared" si="28"/>
        <v>5.4876663153447618E-6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2.8724987556994912E-2</v>
      </c>
      <c r="V81" s="24">
        <f t="shared" si="13"/>
        <v>0.91681368933125862</v>
      </c>
      <c r="W81" s="63">
        <f>B81+([1]User!D$6-25)*[1]User!C$6*[1]Calc!V$6</f>
        <v>0.47304931560000002</v>
      </c>
      <c r="AH81" s="24"/>
    </row>
    <row r="82" spans="1:34">
      <c r="A82" s="64">
        <v>1.06868E-2</v>
      </c>
      <c r="B82" s="59">
        <v>0.470667</v>
      </c>
      <c r="C82" s="64">
        <v>1.2926699999999999E-2</v>
      </c>
      <c r="D82" s="61">
        <f t="shared" si="18"/>
        <v>0.15262516418973046</v>
      </c>
      <c r="E82" s="49">
        <f t="shared" si="19"/>
        <v>-0.81637385584538658</v>
      </c>
      <c r="F82" s="49">
        <f t="shared" si="20"/>
        <v>-0.81637385584538658</v>
      </c>
      <c r="G82" s="49">
        <f t="shared" si="21"/>
        <v>0.15309099116179015</v>
      </c>
      <c r="H82" s="5" t="str">
        <f t="shared" si="24"/>
        <v/>
      </c>
      <c r="I82" s="24">
        <f t="shared" si="22"/>
        <v>2.1172725220955247E-2</v>
      </c>
      <c r="J82" s="24">
        <f t="shared" si="23"/>
        <v>9.9711534158444075E-3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-2423153204638340.5</v>
      </c>
      <c r="N82" s="24">
        <f t="shared" si="26"/>
        <v>0.15309099116179015</v>
      </c>
      <c r="O82" s="24">
        <f t="shared" si="27"/>
        <v>4310413300502.375</v>
      </c>
      <c r="P82" s="24">
        <f t="shared" si="28"/>
        <v>5.4126885364068018E-6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2.7311002564872729E-2</v>
      </c>
      <c r="V82" s="24">
        <f t="shared" ref="V82:V145" si="31">((U82)-G82)*((U82)-G82)*U$22/U82</f>
        <v>0.83540005904404746</v>
      </c>
      <c r="W82" s="63">
        <f>B82+([1]User!D$6-25)*[1]User!C$6*[1]Calc!V$6</f>
        <v>0.47094331560000002</v>
      </c>
      <c r="AH82" s="24"/>
    </row>
    <row r="83" spans="1:34">
      <c r="A83" s="64">
        <v>1.08322E-2</v>
      </c>
      <c r="B83" s="59">
        <v>0.468609</v>
      </c>
      <c r="C83" s="64">
        <v>1.20441E-2</v>
      </c>
      <c r="D83" s="61">
        <f t="shared" si="18"/>
        <v>0.14220433212014921</v>
      </c>
      <c r="E83" s="49">
        <f t="shared" si="19"/>
        <v>-0.8470871730351015</v>
      </c>
      <c r="F83" s="49">
        <f t="shared" si="20"/>
        <v>-0.8470871730351015</v>
      </c>
      <c r="G83" s="49">
        <f t="shared" si="21"/>
        <v>0.14262467902075351</v>
      </c>
      <c r="H83" s="5" t="str">
        <f t="shared" si="24"/>
        <v/>
      </c>
      <c r="I83" s="24">
        <f t="shared" si="22"/>
        <v>2.1434383024481161E-2</v>
      </c>
      <c r="J83" s="24">
        <f t="shared" si="23"/>
        <v>1.0050267449125133E-2</v>
      </c>
      <c r="K83" s="5" t="str">
        <f t="shared" si="29"/>
        <v/>
      </c>
      <c r="L83" s="5" t="str">
        <f t="shared" si="30"/>
        <v/>
      </c>
      <c r="M83" s="24">
        <f t="shared" si="25"/>
        <v>-2186573557034462.2</v>
      </c>
      <c r="N83" s="24">
        <f t="shared" si="26"/>
        <v>0.14262467902075351</v>
      </c>
      <c r="O83" s="24">
        <f t="shared" si="27"/>
        <v>3979457728738.875</v>
      </c>
      <c r="P83" s="24">
        <f t="shared" si="28"/>
        <v>5.3638049110802444E-6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2.6004333869733384E-2</v>
      </c>
      <c r="V83" s="24">
        <f t="shared" si="31"/>
        <v>0.75424415649704524</v>
      </c>
      <c r="W83" s="63">
        <f>B83+([1]User!D$6-25)*[1]User!C$6*[1]Calc!V$6</f>
        <v>0.46888531560000002</v>
      </c>
      <c r="AH83" s="24"/>
    </row>
    <row r="84" spans="1:34">
      <c r="A84" s="64">
        <v>1.0977600000000001E-2</v>
      </c>
      <c r="B84" s="59">
        <v>0.46645199999999998</v>
      </c>
      <c r="C84" s="64">
        <v>1.12429E-2</v>
      </c>
      <c r="D84" s="61">
        <f t="shared" si="18"/>
        <v>0.13274458744062451</v>
      </c>
      <c r="E84" s="49">
        <f t="shared" si="19"/>
        <v>-0.87698317791196956</v>
      </c>
      <c r="F84" s="49">
        <f t="shared" si="20"/>
        <v>-0.87698317791196956</v>
      </c>
      <c r="G84" s="49">
        <f t="shared" si="21"/>
        <v>0.13314984327467691</v>
      </c>
      <c r="H84" s="5" t="str">
        <f t="shared" si="24"/>
        <v/>
      </c>
      <c r="I84" s="24">
        <f t="shared" si="22"/>
        <v>2.1671253918133078E-2</v>
      </c>
      <c r="J84" s="24">
        <f t="shared" si="23"/>
        <v>1.0114587838150151E-2</v>
      </c>
      <c r="K84" s="5" t="str">
        <f t="shared" si="29"/>
        <v/>
      </c>
      <c r="L84" s="5" t="str">
        <f t="shared" si="30"/>
        <v/>
      </c>
      <c r="M84" s="24">
        <f t="shared" si="25"/>
        <v>-2108072378549713.3</v>
      </c>
      <c r="N84" s="24">
        <f t="shared" si="26"/>
        <v>0.13314984327467691</v>
      </c>
      <c r="O84" s="24">
        <f t="shared" si="27"/>
        <v>3659757944809.75</v>
      </c>
      <c r="P84" s="24">
        <f t="shared" si="28"/>
        <v>5.2839105928112736E-6</v>
      </c>
      <c r="Q84" s="5" t="str">
        <f t="shared" si="15"/>
        <v/>
      </c>
      <c r="R84" s="5">
        <f t="shared" si="16"/>
        <v>0.4667283156</v>
      </c>
      <c r="S84" s="5" t="str">
        <f t="shared" si="17"/>
        <v/>
      </c>
      <c r="T84" s="5">
        <f t="shared" si="17"/>
        <v>-0.87565934041529947</v>
      </c>
      <c r="U84" s="24">
        <f t="shared" si="32"/>
        <v>2.4709584470326302E-2</v>
      </c>
      <c r="V84" s="24">
        <f t="shared" si="31"/>
        <v>0.68631689701302134</v>
      </c>
      <c r="W84" s="63">
        <f>B84+([1]User!D$6-25)*[1]User!C$6*[1]Calc!V$6</f>
        <v>0.4667283156</v>
      </c>
      <c r="AH84" s="24"/>
    </row>
    <row r="85" spans="1:34">
      <c r="A85" s="64">
        <v>1.1122999999999999E-2</v>
      </c>
      <c r="B85" s="59">
        <v>0.46427800000000002</v>
      </c>
      <c r="C85" s="64">
        <v>1.04826E-2</v>
      </c>
      <c r="D85" s="61">
        <f t="shared" si="18"/>
        <v>0.12376774785020683</v>
      </c>
      <c r="E85" s="49">
        <f t="shared" si="19"/>
        <v>-0.90739251166106749</v>
      </c>
      <c r="F85" s="49">
        <f t="shared" si="20"/>
        <v>-0.90739251166106749</v>
      </c>
      <c r="G85" s="49">
        <f t="shared" si="21"/>
        <v>0.12414320042515735</v>
      </c>
      <c r="H85" s="5" t="str">
        <f t="shared" si="24"/>
        <v/>
      </c>
      <c r="I85" s="24">
        <f t="shared" si="22"/>
        <v>2.1896419989371068E-2</v>
      </c>
      <c r="J85" s="24">
        <f t="shared" si="23"/>
        <v>1.0172076402252437E-2</v>
      </c>
      <c r="K85" s="5" t="str">
        <f t="shared" si="29"/>
        <v/>
      </c>
      <c r="L85" s="5" t="str">
        <f t="shared" si="30"/>
        <v/>
      </c>
      <c r="M85" s="24">
        <f t="shared" si="25"/>
        <v>-1953040860125456</v>
      </c>
      <c r="N85" s="24">
        <f t="shared" si="26"/>
        <v>0.12414320042515735</v>
      </c>
      <c r="O85" s="24">
        <f t="shared" si="27"/>
        <v>3363465695565</v>
      </c>
      <c r="P85" s="24">
        <f t="shared" si="28"/>
        <v>5.2084418888912823E-6</v>
      </c>
      <c r="Q85" s="5" t="str">
        <f t="shared" si="15"/>
        <v/>
      </c>
      <c r="R85" s="5">
        <f t="shared" si="16"/>
        <v>0.46455431560000005</v>
      </c>
      <c r="S85" s="5" t="str">
        <f t="shared" si="17"/>
        <v/>
      </c>
      <c r="T85" s="5">
        <f t="shared" si="17"/>
        <v>-0.90607706264750276</v>
      </c>
      <c r="U85" s="24">
        <f t="shared" si="32"/>
        <v>2.3477300696567581E-2</v>
      </c>
      <c r="V85" s="24">
        <f t="shared" si="31"/>
        <v>0.622480339570056</v>
      </c>
      <c r="W85" s="63">
        <f>B85+([1]User!D$6-25)*[1]User!C$6*[1]Calc!V$6</f>
        <v>0.46455431560000005</v>
      </c>
      <c r="AH85" s="24"/>
    </row>
    <row r="86" spans="1:34">
      <c r="A86" s="64">
        <v>1.12684E-2</v>
      </c>
      <c r="B86" s="59">
        <v>0.46209499999999998</v>
      </c>
      <c r="C86" s="64">
        <v>9.7867700000000002E-3</v>
      </c>
      <c r="D86" s="61">
        <f t="shared" si="18"/>
        <v>0.11555210364107843</v>
      </c>
      <c r="E86" s="49">
        <f t="shared" si="19"/>
        <v>-0.93722214372536417</v>
      </c>
      <c r="F86" s="49">
        <f t="shared" si="20"/>
        <v>-0.93722214372536417</v>
      </c>
      <c r="G86" s="49">
        <f t="shared" si="21"/>
        <v>0.11589852206322353</v>
      </c>
      <c r="H86" s="5" t="str">
        <f t="shared" si="24"/>
        <v/>
      </c>
      <c r="I86" s="24">
        <f t="shared" si="22"/>
        <v>2.2102536948419411E-2</v>
      </c>
      <c r="J86" s="24">
        <f t="shared" si="23"/>
        <v>1.0219579086938293E-2</v>
      </c>
      <c r="K86" s="5" t="str">
        <f t="shared" si="29"/>
        <v/>
      </c>
      <c r="L86" s="5" t="str">
        <f t="shared" si="30"/>
        <v/>
      </c>
      <c r="M86" s="24">
        <f t="shared" si="25"/>
        <v>-1802010102710674</v>
      </c>
      <c r="N86" s="24">
        <f t="shared" si="26"/>
        <v>0.11589852206322353</v>
      </c>
      <c r="O86" s="24">
        <f t="shared" si="27"/>
        <v>3090033519191.375</v>
      </c>
      <c r="P86" s="24">
        <f t="shared" si="28"/>
        <v>5.1254151748829288E-6</v>
      </c>
      <c r="Q86" s="5" t="str">
        <f t="shared" ref="Q86:Q132" si="33">IF(G86&gt;0.85,IF(G86&lt;1.15,W86,""),"")</f>
        <v/>
      </c>
      <c r="R86" s="5">
        <f t="shared" si="16"/>
        <v>0.4623713156</v>
      </c>
      <c r="S86" s="5" t="str">
        <f t="shared" si="17"/>
        <v/>
      </c>
      <c r="T86" s="5">
        <f t="shared" si="17"/>
        <v>-0.93592210211991655</v>
      </c>
      <c r="U86" s="24">
        <f t="shared" si="32"/>
        <v>2.2308745710148986E-2</v>
      </c>
      <c r="V86" s="24">
        <f t="shared" si="31"/>
        <v>0.56622717465718286</v>
      </c>
      <c r="W86" s="63">
        <f>B86+([1]User!D$6-25)*[1]User!C$6*[1]Calc!V$6</f>
        <v>0.4623713156</v>
      </c>
      <c r="AH86" s="24"/>
    </row>
    <row r="87" spans="1:34">
      <c r="A87" s="64">
        <v>1.14138E-2</v>
      </c>
      <c r="B87" s="59">
        <v>0.45989099999999999</v>
      </c>
      <c r="C87" s="64">
        <v>9.1070700000000001E-3</v>
      </c>
      <c r="D87" s="61">
        <f t="shared" si="18"/>
        <v>0.10752690586440226</v>
      </c>
      <c r="E87" s="49">
        <f t="shared" si="19"/>
        <v>-0.96848285103792298</v>
      </c>
      <c r="F87" s="49">
        <f t="shared" si="20"/>
        <v>-0.96848285103792298</v>
      </c>
      <c r="G87" s="49">
        <f t="shared" si="21"/>
        <v>0.10784800904811929</v>
      </c>
      <c r="H87" s="5" t="str">
        <f t="shared" si="24"/>
        <v/>
      </c>
      <c r="I87" s="24">
        <f t="shared" si="22"/>
        <v>2.2303799773797019E-2</v>
      </c>
      <c r="J87" s="24">
        <f t="shared" si="23"/>
        <v>1.0263479669588061E-2</v>
      </c>
      <c r="K87" s="5" t="str">
        <f t="shared" si="29"/>
        <v/>
      </c>
      <c r="L87" s="5" t="str">
        <f t="shared" si="30"/>
        <v/>
      </c>
      <c r="M87" s="24">
        <f t="shared" si="25"/>
        <v>-1670324509555947.2</v>
      </c>
      <c r="N87" s="24">
        <f t="shared" si="26"/>
        <v>0.10784800904811929</v>
      </c>
      <c r="O87" s="24">
        <f t="shared" si="27"/>
        <v>2836474690618.75</v>
      </c>
      <c r="P87" s="24">
        <f t="shared" si="28"/>
        <v>5.0560404344715842E-6</v>
      </c>
      <c r="Q87" s="5" t="str">
        <f t="shared" si="33"/>
        <v/>
      </c>
      <c r="R87" s="5">
        <f t="shared" ref="R87:R132" si="34">IF(G87&gt;0.06,IF(G87&lt;0.14,W87,""),"")</f>
        <v>0.46016731560000002</v>
      </c>
      <c r="S87" s="5" t="str">
        <f t="shared" ref="S87:T131" si="35">IF(Q87="","",LOG10($G87))</f>
        <v/>
      </c>
      <c r="T87" s="5">
        <f t="shared" si="35"/>
        <v>-0.9671878678761936</v>
      </c>
      <c r="U87" s="24">
        <f t="shared" si="32"/>
        <v>2.119455484327068E-2</v>
      </c>
      <c r="V87" s="24">
        <f t="shared" si="31"/>
        <v>0.51092423340889137</v>
      </c>
      <c r="W87" s="63">
        <f>B87+([1]User!D$6-25)*[1]User!C$6*[1]Calc!V$6</f>
        <v>0.46016731560000002</v>
      </c>
      <c r="AH87" s="24"/>
    </row>
    <row r="88" spans="1:34">
      <c r="A88" s="64">
        <v>1.15592E-2</v>
      </c>
      <c r="B88" s="59">
        <v>0.45763599999999999</v>
      </c>
      <c r="C88" s="64">
        <v>8.5086399999999996E-3</v>
      </c>
      <c r="D88" s="61">
        <f t="shared" si="18"/>
        <v>0.10046126057163145</v>
      </c>
      <c r="E88" s="49">
        <f t="shared" si="19"/>
        <v>-0.99800137668543976</v>
      </c>
      <c r="F88" s="49">
        <f t="shared" si="20"/>
        <v>-0.99800137668543976</v>
      </c>
      <c r="G88" s="49">
        <f t="shared" si="21"/>
        <v>0.10076228010536713</v>
      </c>
      <c r="H88" s="5" t="str">
        <f t="shared" si="24"/>
        <v/>
      </c>
      <c r="I88" s="24">
        <f t="shared" si="22"/>
        <v>2.2480942997365822E-2</v>
      </c>
      <c r="J88" s="24">
        <f t="shared" si="23"/>
        <v>1.0294300664795388E-2</v>
      </c>
      <c r="K88" s="5" t="str">
        <f t="shared" si="29"/>
        <v/>
      </c>
      <c r="L88" s="5" t="str">
        <f t="shared" si="30"/>
        <v/>
      </c>
      <c r="M88" s="24">
        <f t="shared" si="25"/>
        <v>-1565852755595473.7</v>
      </c>
      <c r="N88" s="24">
        <f t="shared" si="26"/>
        <v>0.10076228010536713</v>
      </c>
      <c r="O88" s="24">
        <f t="shared" si="27"/>
        <v>2598533094329.125</v>
      </c>
      <c r="P88" s="24">
        <f t="shared" si="28"/>
        <v>4.9576290009660351E-6</v>
      </c>
      <c r="Q88" s="5" t="str">
        <f t="shared" si="33"/>
        <v/>
      </c>
      <c r="R88" s="5">
        <f t="shared" si="34"/>
        <v>0.45791231560000001</v>
      </c>
      <c r="S88" s="5" t="str">
        <f t="shared" si="35"/>
        <v/>
      </c>
      <c r="T88" s="5">
        <f t="shared" si="35"/>
        <v>-0.99670201360370625</v>
      </c>
      <c r="U88" s="24">
        <f t="shared" si="32"/>
        <v>2.0118529113502141E-2</v>
      </c>
      <c r="V88" s="24">
        <f t="shared" si="31"/>
        <v>0.46618066463718033</v>
      </c>
      <c r="W88" s="63">
        <f>B88+([1]User!D$6-25)*[1]User!C$6*[1]Calc!V$6</f>
        <v>0.45791231560000001</v>
      </c>
      <c r="AH88" s="24"/>
    </row>
    <row r="89" spans="1:34">
      <c r="A89" s="64">
        <v>1.1704600000000001E-2</v>
      </c>
      <c r="B89" s="59">
        <v>0.45535500000000001</v>
      </c>
      <c r="C89" s="64">
        <v>7.92029E-3</v>
      </c>
      <c r="D89" s="61">
        <f t="shared" si="18"/>
        <v>9.35146295404303E-2</v>
      </c>
      <c r="E89" s="49">
        <f t="shared" si="19"/>
        <v>-1.0291204422646059</v>
      </c>
      <c r="F89" s="49">
        <f t="shared" si="20"/>
        <v>-1.0291204422646059</v>
      </c>
      <c r="G89" s="49">
        <f t="shared" si="21"/>
        <v>9.3793331085424037E-2</v>
      </c>
      <c r="H89" s="5" t="str">
        <f t="shared" si="24"/>
        <v/>
      </c>
      <c r="I89" s="24">
        <f t="shared" si="22"/>
        <v>2.2655166722864401E-2</v>
      </c>
      <c r="J89" s="24">
        <f t="shared" si="23"/>
        <v>1.0322403419076049E-2</v>
      </c>
      <c r="K89" s="5" t="str">
        <f t="shared" si="29"/>
        <v/>
      </c>
      <c r="L89" s="5" t="str">
        <f t="shared" si="30"/>
        <v/>
      </c>
      <c r="M89" s="24">
        <f t="shared" si="25"/>
        <v>-1449758348906242.2</v>
      </c>
      <c r="N89" s="24">
        <f t="shared" si="26"/>
        <v>9.3793331085424037E-2</v>
      </c>
      <c r="O89" s="24">
        <f t="shared" si="27"/>
        <v>2378117215597.375</v>
      </c>
      <c r="P89" s="24">
        <f t="shared" si="28"/>
        <v>4.8742191820659815E-6</v>
      </c>
      <c r="Q89" s="5" t="str">
        <f t="shared" si="33"/>
        <v/>
      </c>
      <c r="R89" s="5">
        <f t="shared" si="34"/>
        <v>0.45563131560000003</v>
      </c>
      <c r="S89" s="5" t="str">
        <f t="shared" si="35"/>
        <v/>
      </c>
      <c r="T89" s="5">
        <f t="shared" si="35"/>
        <v>-1.0278280398273738</v>
      </c>
      <c r="U89" s="24">
        <f t="shared" si="32"/>
        <v>1.9091742524341201E-2</v>
      </c>
      <c r="V89" s="24">
        <f t="shared" si="31"/>
        <v>0.42152481709807088</v>
      </c>
      <c r="W89" s="63">
        <f>B89+([1]User!D$6-25)*[1]User!C$6*[1]Calc!V$6</f>
        <v>0.45563131560000003</v>
      </c>
      <c r="AH89" s="24"/>
    </row>
    <row r="90" spans="1:34">
      <c r="A90" s="64">
        <v>1.1849999999999999E-2</v>
      </c>
      <c r="B90" s="59">
        <v>0.45303500000000002</v>
      </c>
      <c r="C90" s="64">
        <v>7.39305E-3</v>
      </c>
      <c r="D90" s="61">
        <f t="shared" si="18"/>
        <v>8.7289522469995204E-2</v>
      </c>
      <c r="E90" s="49">
        <f t="shared" si="19"/>
        <v>-1.059037882371713</v>
      </c>
      <c r="F90" s="49">
        <f t="shared" si="20"/>
        <v>-1.059037882371713</v>
      </c>
      <c r="G90" s="49">
        <f t="shared" si="21"/>
        <v>8.7548582448246426E-2</v>
      </c>
      <c r="H90" s="5" t="str">
        <f t="shared" si="24"/>
        <v/>
      </c>
      <c r="I90" s="24">
        <f t="shared" si="22"/>
        <v>2.2811285438793842E-2</v>
      </c>
      <c r="J90" s="24">
        <f t="shared" si="23"/>
        <v>1.034061381278676E-2</v>
      </c>
      <c r="K90" s="5" t="str">
        <f t="shared" si="29"/>
        <v/>
      </c>
      <c r="L90" s="5" t="str">
        <f t="shared" si="30"/>
        <v/>
      </c>
      <c r="M90" s="24">
        <f t="shared" si="25"/>
        <v>-1347586237261906</v>
      </c>
      <c r="N90" s="24">
        <f t="shared" si="26"/>
        <v>8.7548582448246426E-2</v>
      </c>
      <c r="O90" s="24">
        <f t="shared" si="27"/>
        <v>2173075323966.125</v>
      </c>
      <c r="P90" s="24">
        <f t="shared" si="28"/>
        <v>4.77165921591247E-6</v>
      </c>
      <c r="Q90" s="5" t="str">
        <f t="shared" si="33"/>
        <v/>
      </c>
      <c r="R90" s="5">
        <f t="shared" si="34"/>
        <v>0.45331131560000004</v>
      </c>
      <c r="S90" s="5" t="str">
        <f t="shared" si="35"/>
        <v/>
      </c>
      <c r="T90" s="5">
        <f t="shared" si="35"/>
        <v>-1.0577508814467649</v>
      </c>
      <c r="U90" s="24">
        <f t="shared" si="32"/>
        <v>1.8106943390437991E-2</v>
      </c>
      <c r="V90" s="24">
        <f t="shared" si="31"/>
        <v>0.38406419833229444</v>
      </c>
      <c r="W90" s="63">
        <f>B90+([1]User!D$6-25)*[1]User!C$6*[1]Calc!V$6</f>
        <v>0.45331131560000004</v>
      </c>
      <c r="AH90" s="24"/>
    </row>
    <row r="91" spans="1:34">
      <c r="A91" s="64">
        <v>1.19954E-2</v>
      </c>
      <c r="B91" s="59">
        <v>0.450735</v>
      </c>
      <c r="C91" s="64">
        <v>6.8933500000000003E-3</v>
      </c>
      <c r="D91" s="61">
        <f t="shared" si="18"/>
        <v>8.1389579364205766E-2</v>
      </c>
      <c r="E91" s="49">
        <f t="shared" si="19"/>
        <v>-1.0894311960239189</v>
      </c>
      <c r="F91" s="49">
        <f t="shared" si="20"/>
        <v>-1.0894311960239189</v>
      </c>
      <c r="G91" s="49">
        <f t="shared" si="21"/>
        <v>8.1624470092556287E-2</v>
      </c>
      <c r="H91" s="5" t="str">
        <f t="shared" si="24"/>
        <v/>
      </c>
      <c r="I91" s="24">
        <f t="shared" si="22"/>
        <v>2.2959388247686095E-2</v>
      </c>
      <c r="J91" s="24">
        <f t="shared" si="23"/>
        <v>1.0354943898960085E-2</v>
      </c>
      <c r="K91" s="5" t="str">
        <f t="shared" si="29"/>
        <v/>
      </c>
      <c r="L91" s="5" t="str">
        <f t="shared" si="30"/>
        <v/>
      </c>
      <c r="M91" s="24">
        <f t="shared" si="25"/>
        <v>-1221861882805481.5</v>
      </c>
      <c r="N91" s="24">
        <f t="shared" si="26"/>
        <v>8.1624470092556287E-2</v>
      </c>
      <c r="O91" s="24">
        <f t="shared" si="27"/>
        <v>1987234170281.125</v>
      </c>
      <c r="P91" s="24">
        <f t="shared" si="28"/>
        <v>4.6802863952642317E-6</v>
      </c>
      <c r="Q91" s="5" t="str">
        <f t="shared" si="33"/>
        <v/>
      </c>
      <c r="R91" s="5">
        <f t="shared" si="34"/>
        <v>0.45101131560000002</v>
      </c>
      <c r="S91" s="5" t="str">
        <f t="shared" si="35"/>
        <v/>
      </c>
      <c r="T91" s="5">
        <f t="shared" si="35"/>
        <v>-1.0881796251548574</v>
      </c>
      <c r="U91" s="24">
        <f t="shared" si="32"/>
        <v>1.718613128079485E-2</v>
      </c>
      <c r="V91" s="24">
        <f t="shared" si="31"/>
        <v>0.34843324828275252</v>
      </c>
      <c r="W91" s="63">
        <f>B91+([1]User!D$6-25)*[1]User!C$6*[1]Calc!V$6</f>
        <v>0.45101131560000002</v>
      </c>
      <c r="AH91" s="24"/>
    </row>
    <row r="92" spans="1:34">
      <c r="A92" s="64">
        <v>1.21408E-2</v>
      </c>
      <c r="B92" s="59">
        <v>0.44833200000000001</v>
      </c>
      <c r="C92" s="64">
        <v>6.4279100000000002E-3</v>
      </c>
      <c r="D92" s="61">
        <f t="shared" si="18"/>
        <v>7.5894143064108438E-2</v>
      </c>
      <c r="E92" s="49">
        <f t="shared" si="19"/>
        <v>-1.119791738374418</v>
      </c>
      <c r="F92" s="49">
        <f t="shared" si="20"/>
        <v>-1.119791738374418</v>
      </c>
      <c r="G92" s="49">
        <f t="shared" si="21"/>
        <v>7.6117691548739999E-2</v>
      </c>
      <c r="H92" s="5" t="str">
        <f t="shared" si="24"/>
        <v/>
      </c>
      <c r="I92" s="24">
        <f t="shared" si="22"/>
        <v>2.3097057711281503E-2</v>
      </c>
      <c r="J92" s="24">
        <f t="shared" si="23"/>
        <v>1.0361532155173986E-2</v>
      </c>
      <c r="K92" s="5" t="str">
        <f t="shared" si="29"/>
        <v/>
      </c>
      <c r="L92" s="5" t="str">
        <f t="shared" si="30"/>
        <v/>
      </c>
      <c r="M92" s="24">
        <f t="shared" si="25"/>
        <v>-1162861447313569.2</v>
      </c>
      <c r="N92" s="24">
        <f t="shared" si="26"/>
        <v>7.6117691548739999E-2</v>
      </c>
      <c r="O92" s="24">
        <f t="shared" si="27"/>
        <v>1810005526339.125</v>
      </c>
      <c r="P92" s="24">
        <f t="shared" si="28"/>
        <v>4.5712823826328077E-6</v>
      </c>
      <c r="Q92" s="5" t="str">
        <f t="shared" si="33"/>
        <v/>
      </c>
      <c r="R92" s="5">
        <f t="shared" si="34"/>
        <v>0.44860831560000003</v>
      </c>
      <c r="S92" s="5" t="str">
        <f t="shared" si="35"/>
        <v/>
      </c>
      <c r="T92" s="5">
        <f t="shared" si="35"/>
        <v>-1.1185143912053814</v>
      </c>
      <c r="U92" s="24">
        <f t="shared" si="32"/>
        <v>1.6279311064892478E-2</v>
      </c>
      <c r="V92" s="24">
        <f t="shared" si="31"/>
        <v>0.31719963776050791</v>
      </c>
      <c r="W92" s="63">
        <f>B92+([1]User!D$6-25)*[1]User!C$6*[1]Calc!V$6</f>
        <v>0.44860831560000003</v>
      </c>
      <c r="AH92" s="24"/>
    </row>
    <row r="93" spans="1:34">
      <c r="A93" s="64">
        <v>1.2286200000000001E-2</v>
      </c>
      <c r="B93" s="59">
        <v>0.44592399999999999</v>
      </c>
      <c r="C93" s="64">
        <v>5.9725400000000001E-3</v>
      </c>
      <c r="D93" s="61">
        <f t="shared" si="18"/>
        <v>7.0517602955876821E-2</v>
      </c>
      <c r="E93" s="49">
        <f t="shared" si="19"/>
        <v>-1.1517024587199742</v>
      </c>
      <c r="F93" s="49">
        <f t="shared" si="20"/>
        <v>-1.1517024587199742</v>
      </c>
      <c r="G93" s="49">
        <f t="shared" si="21"/>
        <v>7.0721617575950482E-2</v>
      </c>
      <c r="H93" s="5" t="str">
        <f t="shared" si="24"/>
        <v/>
      </c>
      <c r="I93" s="24">
        <f t="shared" si="22"/>
        <v>2.3231959560601239E-2</v>
      </c>
      <c r="J93" s="24">
        <f t="shared" si="23"/>
        <v>1.0366107687946711E-2</v>
      </c>
      <c r="K93" s="5" t="str">
        <f t="shared" si="29"/>
        <v/>
      </c>
      <c r="L93" s="5" t="str">
        <f t="shared" si="30"/>
        <v/>
      </c>
      <c r="M93" s="24">
        <f t="shared" si="25"/>
        <v>-1061249584236722.1</v>
      </c>
      <c r="N93" s="24">
        <f t="shared" si="26"/>
        <v>7.0721617575950482E-2</v>
      </c>
      <c r="O93" s="24">
        <f t="shared" si="27"/>
        <v>1648245700395.875</v>
      </c>
      <c r="P93" s="24">
        <f t="shared" si="28"/>
        <v>4.4803663194470477E-6</v>
      </c>
      <c r="Q93" s="5" t="str">
        <f t="shared" si="33"/>
        <v/>
      </c>
      <c r="R93" s="5">
        <f t="shared" si="34"/>
        <v>0.44620031560000001</v>
      </c>
      <c r="S93" s="5" t="str">
        <f t="shared" si="35"/>
        <v/>
      </c>
      <c r="T93" s="5">
        <f t="shared" si="35"/>
        <v>-1.1504478145069277</v>
      </c>
      <c r="U93" s="24">
        <f t="shared" si="32"/>
        <v>1.5423560591633158E-2</v>
      </c>
      <c r="V93" s="24">
        <f t="shared" si="31"/>
        <v>0.28591974122168901</v>
      </c>
      <c r="W93" s="63">
        <f>B93+([1]User!D$6-25)*[1]User!C$6*[1]Calc!V$6</f>
        <v>0.44620031560000001</v>
      </c>
      <c r="AH93" s="24"/>
    </row>
    <row r="94" spans="1:34">
      <c r="A94" s="64">
        <v>1.2431599999999999E-2</v>
      </c>
      <c r="B94" s="59">
        <v>0.44340200000000002</v>
      </c>
      <c r="C94" s="64">
        <v>5.5467199999999998E-3</v>
      </c>
      <c r="D94" s="61">
        <f t="shared" si="18"/>
        <v>6.548995882278244E-2</v>
      </c>
      <c r="E94" s="49">
        <f t="shared" si="19"/>
        <v>-1.1838252826364601</v>
      </c>
      <c r="F94" s="49">
        <f t="shared" si="20"/>
        <v>-1.1838252826364601</v>
      </c>
      <c r="G94" s="49">
        <f t="shared" si="21"/>
        <v>6.5683692654110518E-2</v>
      </c>
      <c r="H94" s="5" t="str">
        <f t="shared" si="24"/>
        <v/>
      </c>
      <c r="I94" s="24">
        <f t="shared" si="22"/>
        <v>2.335790768364724E-2</v>
      </c>
      <c r="J94" s="24">
        <f t="shared" si="23"/>
        <v>1.0363397137020907E-2</v>
      </c>
      <c r="K94" s="5" t="str">
        <f t="shared" si="29"/>
        <v/>
      </c>
      <c r="L94" s="5" t="str">
        <f t="shared" si="30"/>
        <v/>
      </c>
      <c r="M94" s="24">
        <f t="shared" si="25"/>
        <v>-1007770658177676.1</v>
      </c>
      <c r="N94" s="24">
        <f t="shared" si="26"/>
        <v>6.5683692654110518E-2</v>
      </c>
      <c r="O94" s="24">
        <f t="shared" si="27"/>
        <v>1494289959758.75</v>
      </c>
      <c r="P94" s="24">
        <f t="shared" si="28"/>
        <v>4.3734188846041537E-6</v>
      </c>
      <c r="Q94" s="5" t="str">
        <f t="shared" si="33"/>
        <v/>
      </c>
      <c r="R94" s="5">
        <f t="shared" si="34"/>
        <v>0.44367831560000004</v>
      </c>
      <c r="S94" s="5" t="str">
        <f t="shared" si="35"/>
        <v/>
      </c>
      <c r="T94" s="5">
        <f t="shared" si="35"/>
        <v>-1.1825424397159001</v>
      </c>
      <c r="U94" s="24">
        <f t="shared" si="32"/>
        <v>1.4580379043144217E-2</v>
      </c>
      <c r="V94" s="24">
        <f t="shared" si="31"/>
        <v>0.25830829383880655</v>
      </c>
      <c r="W94" s="63">
        <f>B94+([1]User!D$6-25)*[1]User!C$6*[1]Calc!V$6</f>
        <v>0.44367831560000004</v>
      </c>
      <c r="AH94" s="24"/>
    </row>
    <row r="95" spans="1:34">
      <c r="A95" s="64">
        <v>1.2577E-2</v>
      </c>
      <c r="B95" s="59">
        <v>0.440882</v>
      </c>
      <c r="C95" s="64">
        <v>5.17732E-3</v>
      </c>
      <c r="D95" s="61">
        <f t="shared" si="18"/>
        <v>6.1128463959307128E-2</v>
      </c>
      <c r="E95" s="49">
        <f t="shared" si="19"/>
        <v>-1.2137565170578921</v>
      </c>
      <c r="F95" s="49">
        <f t="shared" si="20"/>
        <v>-1.2137565170578921</v>
      </c>
      <c r="G95" s="49">
        <f t="shared" si="21"/>
        <v>6.1303990298955238E-2</v>
      </c>
      <c r="H95" s="5" t="str">
        <f t="shared" si="24"/>
        <v/>
      </c>
      <c r="I95" s="24">
        <f t="shared" si="22"/>
        <v>2.346740024252612E-2</v>
      </c>
      <c r="J95" s="24">
        <f t="shared" si="23"/>
        <v>1.0352838762503855E-2</v>
      </c>
      <c r="K95" s="5" t="str">
        <f t="shared" si="29"/>
        <v/>
      </c>
      <c r="L95" s="5" t="str">
        <f t="shared" si="30"/>
        <v/>
      </c>
      <c r="M95" s="24">
        <f t="shared" si="25"/>
        <v>-913058362713859.75</v>
      </c>
      <c r="N95" s="24">
        <f t="shared" si="26"/>
        <v>6.1303990298955238E-2</v>
      </c>
      <c r="O95" s="24">
        <f t="shared" si="27"/>
        <v>1354807517350.125</v>
      </c>
      <c r="P95" s="24">
        <f t="shared" si="28"/>
        <v>4.2484705459674881E-6</v>
      </c>
      <c r="Q95" s="5" t="str">
        <f t="shared" si="33"/>
        <v/>
      </c>
      <c r="R95" s="5">
        <f t="shared" si="34"/>
        <v>0.44115831560000002</v>
      </c>
      <c r="S95" s="5" t="str">
        <f t="shared" si="35"/>
        <v/>
      </c>
      <c r="T95" s="5">
        <f t="shared" si="35"/>
        <v>-1.2125112561762583</v>
      </c>
      <c r="U95" s="24">
        <f t="shared" si="32"/>
        <v>1.3788501870403456E-2</v>
      </c>
      <c r="V95" s="24">
        <f t="shared" si="31"/>
        <v>0.23613608359834617</v>
      </c>
      <c r="W95" s="63">
        <f>B95+([1]User!D$6-25)*[1]User!C$6*[1]Calc!V$6</f>
        <v>0.44115831560000002</v>
      </c>
      <c r="AH95" s="24"/>
    </row>
    <row r="96" spans="1:34">
      <c r="A96" s="64">
        <v>1.27224E-2</v>
      </c>
      <c r="B96" s="59">
        <v>0.40783999999999998</v>
      </c>
      <c r="C96" s="64">
        <v>2.54113E-3</v>
      </c>
      <c r="D96" s="61">
        <f t="shared" si="18"/>
        <v>3.0003046676835527E-2</v>
      </c>
      <c r="E96" s="49">
        <f t="shared" si="19"/>
        <v>-1.522834642355162</v>
      </c>
      <c r="F96" s="49">
        <f t="shared" si="20"/>
        <v>-1.522834642355162</v>
      </c>
      <c r="G96" s="49">
        <f t="shared" si="21"/>
        <v>3.0639897109578918E-2</v>
      </c>
      <c r="H96" s="5" t="str">
        <f t="shared" si="24"/>
        <v/>
      </c>
      <c r="I96" s="24">
        <f t="shared" si="22"/>
        <v>2.4234002572260528E-2</v>
      </c>
      <c r="J96" s="24">
        <f t="shared" si="23"/>
        <v>9.8902918420318894E-3</v>
      </c>
      <c r="K96" s="5" t="str">
        <f t="shared" si="29"/>
        <v/>
      </c>
      <c r="L96" s="5">
        <f t="shared" si="30"/>
        <v>0.4081163156</v>
      </c>
      <c r="M96" s="24">
        <f t="shared" si="25"/>
        <v>-3312788351765459.5</v>
      </c>
      <c r="N96" s="24">
        <f t="shared" si="26"/>
        <v>3.0639897109578918E-2</v>
      </c>
      <c r="O96" s="24">
        <f t="shared" si="27"/>
        <v>374658049753.625</v>
      </c>
      <c r="P96" s="24">
        <f t="shared" si="28"/>
        <v>2.350669234529511E-6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6.8089236179528804E-3</v>
      </c>
      <c r="V96" s="24">
        <f t="shared" si="31"/>
        <v>0.12028574086248663</v>
      </c>
      <c r="W96" s="63">
        <f>B96+([1]User!D$6-25)*[1]User!C$6*[1]Calc!V$6</f>
        <v>0.4081163156</v>
      </c>
      <c r="AH96" s="24"/>
    </row>
    <row r="97" spans="1:34">
      <c r="A97" s="64">
        <v>1.28678E-2</v>
      </c>
      <c r="B97" s="59">
        <v>0.345111</v>
      </c>
      <c r="C97" s="64">
        <v>4.7181600000000001E-4</v>
      </c>
      <c r="D97" s="61">
        <f t="shared" si="18"/>
        <v>5.5707175433282958E-3</v>
      </c>
      <c r="E97" s="49">
        <f t="shared" si="19"/>
        <v>-2.254088861372499</v>
      </c>
      <c r="F97" s="49">
        <f t="shared" si="20"/>
        <v>-2.254088861372499</v>
      </c>
      <c r="G97" s="49">
        <f t="shared" si="21"/>
        <v>5.675988900143039E-3</v>
      </c>
      <c r="H97" s="5" t="str">
        <f t="shared" si="24"/>
        <v/>
      </c>
      <c r="I97" s="24">
        <f t="shared" si="22"/>
        <v>2.4858100277496426E-2</v>
      </c>
      <c r="J97" s="24">
        <f t="shared" si="23"/>
        <v>8.5856725257601064E-3</v>
      </c>
      <c r="K97" s="5" t="str">
        <f t="shared" si="29"/>
        <v/>
      </c>
      <c r="L97" s="5" t="str">
        <f t="shared" si="30"/>
        <v/>
      </c>
      <c r="M97" s="24">
        <f t="shared" si="25"/>
        <v>-547603811978483.25</v>
      </c>
      <c r="N97" s="24">
        <f t="shared" si="26"/>
        <v>5.675988900143039E-3</v>
      </c>
      <c r="O97" s="24">
        <f t="shared" si="27"/>
        <v>32614505563.375</v>
      </c>
      <c r="P97" s="24">
        <f t="shared" si="28"/>
        <v>1.1046202978559745E-6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1.9632300848329773E-3</v>
      </c>
      <c r="V97" s="24">
        <f t="shared" si="31"/>
        <v>1.0125845993941882E-2</v>
      </c>
      <c r="W97" s="63">
        <f>B97+([1]User!D$6-25)*[1]User!C$6*[1]Calc!V$6</f>
        <v>0.34538731560000002</v>
      </c>
      <c r="AH97" s="24"/>
    </row>
    <row r="98" spans="1:34">
      <c r="A98" s="64">
        <v>1.3013200000000001E-2</v>
      </c>
      <c r="B98" s="59">
        <v>0.30702099999999999</v>
      </c>
      <c r="C98" s="64">
        <v>1.4674299999999999E-4</v>
      </c>
      <c r="D98" s="61">
        <f t="shared" si="18"/>
        <v>1.7325902564996184E-3</v>
      </c>
      <c r="E98" s="49">
        <f t="shared" si="19"/>
        <v>-2.7613041322551184</v>
      </c>
      <c r="F98" s="49">
        <f t="shared" si="20"/>
        <v>-2.7613041322551184</v>
      </c>
      <c r="G98" s="49">
        <f t="shared" si="21"/>
        <v>1.7471055185806184E-3</v>
      </c>
      <c r="H98" s="5" t="str">
        <f t="shared" si="24"/>
        <v/>
      </c>
      <c r="I98" s="24">
        <f t="shared" si="22"/>
        <v>2.4956322362035484E-2</v>
      </c>
      <c r="J98" s="24">
        <f t="shared" si="23"/>
        <v>7.6690108691017563E-3</v>
      </c>
      <c r="K98" s="5" t="str">
        <f t="shared" si="29"/>
        <v/>
      </c>
      <c r="L98" s="5" t="str">
        <f t="shared" si="30"/>
        <v/>
      </c>
      <c r="M98" s="24">
        <f t="shared" si="25"/>
        <v>-75505940912401.312</v>
      </c>
      <c r="N98" s="24">
        <f t="shared" si="26"/>
        <v>1.7471055185806184E-3</v>
      </c>
      <c r="O98" s="24">
        <f t="shared" si="27"/>
        <v>7405865961.375</v>
      </c>
      <c r="P98" s="24">
        <f t="shared" si="28"/>
        <v>8.1489277967101461E-7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9.6490885989195636E-4</v>
      </c>
      <c r="V98" s="24">
        <f t="shared" si="31"/>
        <v>9.1443883428195347E-4</v>
      </c>
      <c r="W98" s="63">
        <f>B98+([1]User!D$6-25)*[1]User!C$6*[1]Calc!V$6</f>
        <v>0.30729731560000001</v>
      </c>
      <c r="AH98" s="24"/>
    </row>
    <row r="99" spans="1:34">
      <c r="A99" s="64">
        <v>1.3158599999999999E-2</v>
      </c>
      <c r="B99" s="59">
        <v>0.28109800000000001</v>
      </c>
      <c r="C99" s="64">
        <v>3.18926E-5</v>
      </c>
      <c r="D99" s="61">
        <f t="shared" si="18"/>
        <v>3.7655498398178952E-4</v>
      </c>
      <c r="E99" s="49">
        <f t="shared" si="19"/>
        <v>-3.424171599818143</v>
      </c>
      <c r="F99" s="49">
        <f t="shared" si="20"/>
        <v>-3.424171599818143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7.0273235321100013E-3</v>
      </c>
      <c r="K99" s="5" t="str">
        <f t="shared" si="29"/>
        <v/>
      </c>
      <c r="L99" s="5" t="str">
        <f t="shared" si="30"/>
        <v/>
      </c>
      <c r="M99" s="24">
        <f t="shared" si="25"/>
        <v>-18736005569697.52</v>
      </c>
      <c r="N99" s="24">
        <f t="shared" si="26"/>
        <v>3.8015679369250818E-4</v>
      </c>
      <c r="O99" s="24">
        <f t="shared" si="27"/>
        <v>2700201261</v>
      </c>
      <c r="P99" s="24">
        <f t="shared" si="28"/>
        <v>1.3654541994967106E-6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6.0704027290880156E-4</v>
      </c>
      <c r="V99" s="24">
        <f t="shared" si="31"/>
        <v>3.6684924126243921E-4</v>
      </c>
      <c r="W99" s="63">
        <f>B99+([1]User!D$6-25)*[1]User!C$6*[1]Calc!V$6</f>
        <v>0.28137431560000004</v>
      </c>
      <c r="AH99" s="24"/>
    </row>
    <row r="100" spans="1:34">
      <c r="A100" s="64">
        <v>1.3304E-2</v>
      </c>
      <c r="B100" s="59">
        <v>0.265903</v>
      </c>
      <c r="C100" s="64">
        <v>7.7135600000000007E-6</v>
      </c>
      <c r="D100" s="61">
        <f t="shared" si="18"/>
        <v>9.1073774550916908E-5</v>
      </c>
      <c r="E100" s="49">
        <f t="shared" si="19"/>
        <v>-4.0406066637243141</v>
      </c>
      <c r="F100" s="49">
        <f t="shared" si="20"/>
        <v>-4.0406066637243141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6.6478284071100008E-3</v>
      </c>
      <c r="K100" s="5" t="str">
        <f t="shared" si="29"/>
        <v/>
      </c>
      <c r="L100" s="5" t="str">
        <f t="shared" si="30"/>
        <v/>
      </c>
      <c r="M100" s="24">
        <f t="shared" si="25"/>
        <v>-6079241120833.2666</v>
      </c>
      <c r="N100" s="24">
        <f t="shared" si="26"/>
        <v>9.224244786398589E-5</v>
      </c>
      <c r="O100" s="24">
        <f t="shared" si="27"/>
        <v>1494695470.875</v>
      </c>
      <c r="P100" s="24">
        <f t="shared" si="28"/>
        <v>3.1150545543273237E-6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4.6669951250387311E-4</v>
      </c>
      <c r="V100" s="24">
        <f t="shared" si="31"/>
        <v>8.7885182059537794E-4</v>
      </c>
      <c r="W100" s="63">
        <f>B100+([1]User!D$6-25)*[1]User!C$6*[1]Calc!V$6</f>
        <v>0.26617931560000002</v>
      </c>
      <c r="AH100" s="24"/>
    </row>
    <row r="101" spans="1:34">
      <c r="A101" s="64">
        <v>1.34494E-2</v>
      </c>
      <c r="B101" s="59">
        <v>0.259156</v>
      </c>
      <c r="C101" s="64">
        <v>-1.0177400000000001E-6</v>
      </c>
      <c r="D101" s="61">
        <f t="shared" si="18"/>
        <v>-1.2016426048601446E-5</v>
      </c>
      <c r="E101" s="49">
        <f t="shared" si="19"/>
        <v>-3</v>
      </c>
      <c r="F101" s="49">
        <f t="shared" si="20"/>
        <v>-3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6.4793220821100003E-3</v>
      </c>
      <c r="K101" s="5" t="str">
        <f t="shared" si="29"/>
        <v/>
      </c>
      <c r="L101" s="5" t="str">
        <f t="shared" si="30"/>
        <v/>
      </c>
      <c r="M101" s="24">
        <f t="shared" si="25"/>
        <v>-2075935431648.8298</v>
      </c>
      <c r="N101" s="24">
        <f t="shared" si="26"/>
        <v>-1.1617348221221275E-5</v>
      </c>
      <c r="O101" s="24">
        <f t="shared" si="27"/>
        <v>1149495006.875</v>
      </c>
      <c r="P101" s="24">
        <f t="shared" si="28"/>
        <v>-1.9021459623461259E-5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4.1623089587353846E-4</v>
      </c>
      <c r="V101" s="24">
        <f t="shared" si="31"/>
        <v>1.1807472464556948E-3</v>
      </c>
      <c r="W101" s="63">
        <f>B101+([1]User!D$6-25)*[1]User!C$6*[1]Calc!V$6</f>
        <v>0.25943231560000002</v>
      </c>
      <c r="AH101" s="24"/>
    </row>
    <row r="102" spans="1:34">
      <c r="A102" s="64">
        <v>1.3594800000000001E-2</v>
      </c>
      <c r="B102" s="59">
        <v>0.256687</v>
      </c>
      <c r="C102" s="64">
        <v>-1.3778899999999999E-5</v>
      </c>
      <c r="D102" s="61">
        <f t="shared" si="18"/>
        <v>-1.6268706435933975E-4</v>
      </c>
      <c r="E102" s="49">
        <f t="shared" si="19"/>
        <v>-3</v>
      </c>
      <c r="F102" s="49">
        <f t="shared" si="20"/>
        <v>-3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6.4176588071100009E-3</v>
      </c>
      <c r="K102" s="5" t="str">
        <f t="shared" si="29"/>
        <v/>
      </c>
      <c r="L102" s="5" t="str">
        <f t="shared" si="30"/>
        <v/>
      </c>
      <c r="M102" s="24">
        <f t="shared" si="25"/>
        <v>-690065538213.84412</v>
      </c>
      <c r="N102" s="24">
        <f t="shared" si="26"/>
        <v>-1.6255440616027352E-4</v>
      </c>
      <c r="O102" s="24">
        <f t="shared" si="27"/>
        <v>1044174728.5</v>
      </c>
      <c r="P102" s="24">
        <f t="shared" si="28"/>
        <v>-1.2348613276525055E-6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3.9930697758582239E-4</v>
      </c>
      <c r="V102" s="24">
        <f t="shared" si="31"/>
        <v>1.3031887371329678E-3</v>
      </c>
      <c r="W102" s="63">
        <f>B102+([1]User!D$6-25)*[1]User!C$6*[1]Calc!V$6</f>
        <v>0.25696331560000002</v>
      </c>
      <c r="AH102" s="24"/>
    </row>
    <row r="103" spans="1:34">
      <c r="A103" s="64">
        <v>1.3740199999999999E-2</v>
      </c>
      <c r="B103" s="59">
        <v>0.255886</v>
      </c>
      <c r="C103" s="64">
        <v>-1.0177400000000001E-6</v>
      </c>
      <c r="D103" s="61">
        <f t="shared" si="18"/>
        <v>-1.2016426048601446E-5</v>
      </c>
      <c r="E103" s="49">
        <f t="shared" si="19"/>
        <v>-3</v>
      </c>
      <c r="F103" s="49">
        <f t="shared" si="20"/>
        <v>-3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6.3976538321100004E-3</v>
      </c>
      <c r="K103" s="5" t="str">
        <f t="shared" si="29"/>
        <v/>
      </c>
      <c r="L103" s="5" t="str">
        <f t="shared" si="30"/>
        <v/>
      </c>
      <c r="M103" s="24">
        <f t="shared" si="25"/>
        <v>-217001302046.04623</v>
      </c>
      <c r="N103" s="24">
        <f t="shared" si="26"/>
        <v>-1.1974709718296115E-5</v>
      </c>
      <c r="O103" s="24">
        <f t="shared" si="27"/>
        <v>1012124047</v>
      </c>
      <c r="P103" s="24">
        <f t="shared" si="28"/>
        <v>-1.6248471267574536E-5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3.9398281848030867E-4</v>
      </c>
      <c r="V103" s="24">
        <f t="shared" si="31"/>
        <v>1.344316825782868E-3</v>
      </c>
      <c r="W103" s="63">
        <f>B103+([1]User!D$6-25)*[1]User!C$6*[1]Calc!V$6</f>
        <v>0.25616231560000002</v>
      </c>
      <c r="AH103" s="24"/>
    </row>
    <row r="104" spans="1:34">
      <c r="A104" s="64">
        <v>1.38856E-2</v>
      </c>
      <c r="B104" s="59">
        <v>0.25566899999999998</v>
      </c>
      <c r="C104" s="64">
        <v>2.34046E-6</v>
      </c>
      <c r="D104" s="61">
        <f t="shared" si="18"/>
        <v>2.7633741927908641E-5</v>
      </c>
      <c r="E104" s="49">
        <f t="shared" si="19"/>
        <v>-4.5585603026112169</v>
      </c>
      <c r="F104" s="49">
        <f>IF($D104&gt;0,LOG10(D104),-3)</f>
        <v>-4.5585603026112169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6.3922342571100001E-3</v>
      </c>
      <c r="K104" s="5" t="str">
        <f t="shared" si="29"/>
        <v/>
      </c>
      <c r="L104" s="5" t="str">
        <f t="shared" si="30"/>
        <v/>
      </c>
      <c r="M104" s="24">
        <f t="shared" si="25"/>
        <v>-58293693490.422539</v>
      </c>
      <c r="N104" s="24">
        <f t="shared" si="26"/>
        <v>2.764494830754524E-5</v>
      </c>
      <c r="O104" s="24">
        <f t="shared" si="27"/>
        <v>1003611794.75</v>
      </c>
      <c r="P104" s="24">
        <f t="shared" si="28"/>
        <v>6.9790085796645053E-6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3.9255415357331686E-4</v>
      </c>
      <c r="V104" s="24">
        <f t="shared" si="31"/>
        <v>1.3555782725748035E-3</v>
      </c>
      <c r="W104" s="63">
        <f>B104+([1]User!D$6-25)*[1]User!C$6*[1]Calc!V$6</f>
        <v>0.2559453156</v>
      </c>
      <c r="AH104" s="24"/>
    </row>
    <row r="105" spans="1:34">
      <c r="A105" s="64">
        <v>1.4031E-2</v>
      </c>
      <c r="B105" s="59">
        <v>0.255525</v>
      </c>
      <c r="C105" s="64">
        <v>4.3553700000000003E-6</v>
      </c>
      <c r="D105" s="61">
        <f t="shared" si="18"/>
        <v>5.1423724644110754E-5</v>
      </c>
      <c r="E105" s="49">
        <f>IF(D105&gt;0,LOG10(D105),-3)</f>
        <v>-4.2888364704041368</v>
      </c>
      <c r="F105" s="49">
        <f>IF($D105&gt;0,LOG10(D105),-3)</f>
        <v>-4.2888364704041368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6.388637857110001E-3</v>
      </c>
      <c r="K105" s="5" t="str">
        <f t="shared" si="29"/>
        <v/>
      </c>
      <c r="L105" s="5" t="str">
        <f t="shared" si="30"/>
        <v/>
      </c>
      <c r="M105" s="24">
        <f t="shared" si="25"/>
        <v>-38467173580.124191</v>
      </c>
      <c r="N105" s="24">
        <f t="shared" si="26"/>
        <v>5.1431119573559797E-5</v>
      </c>
      <c r="O105" s="24">
        <f t="shared" si="27"/>
        <v>998002664.75</v>
      </c>
      <c r="P105" s="24">
        <f t="shared" si="28"/>
        <v>3.7303491322434902E-6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3.9160930119398226E-4</v>
      </c>
      <c r="V105" s="24">
        <f t="shared" si="31"/>
        <v>1.3630794678839702E-3</v>
      </c>
      <c r="W105" s="63">
        <f>B105+([1]User!D$6-25)*[1]User!C$6*[1]Calc!V$6</f>
        <v>0.25580131560000002</v>
      </c>
      <c r="AH105" s="24"/>
    </row>
    <row r="106" spans="1:34">
      <c r="A106" s="64">
        <v>1.41764E-2</v>
      </c>
      <c r="B106" s="59">
        <v>0.25550699999999998</v>
      </c>
      <c r="C106" s="64">
        <v>-1.0177400000000001E-6</v>
      </c>
      <c r="D106" s="61">
        <f t="shared" si="18"/>
        <v>-1.2016426048601446E-5</v>
      </c>
      <c r="E106" s="49">
        <f>IF(D106&gt;0,LOG10(D106),-3)</f>
        <v>-3</v>
      </c>
      <c r="F106" s="49">
        <f>IF($D106&gt;0,LOG10(D106),-3)</f>
        <v>-3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6.3881883071100001E-3</v>
      </c>
      <c r="K106" s="5" t="str">
        <f t="shared" si="29"/>
        <v/>
      </c>
      <c r="L106" s="5" t="str">
        <f t="shared" si="30"/>
        <v/>
      </c>
      <c r="M106" s="24">
        <f t="shared" si="25"/>
        <v>-4805029224.6048985</v>
      </c>
      <c r="N106" s="24">
        <f t="shared" si="26"/>
        <v>-1.2015502329783309E-5</v>
      </c>
      <c r="O106" s="24">
        <f t="shared" si="27"/>
        <v>997303731.375</v>
      </c>
      <c r="P106" s="24">
        <f t="shared" si="28"/>
        <v>-1.5956192596650892E-5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3.9149137379928156E-4</v>
      </c>
      <c r="V106" s="24">
        <f t="shared" si="31"/>
        <v>1.3640186982571956E-3</v>
      </c>
      <c r="W106" s="63">
        <f>B106+([1]User!D$6-25)*[1]User!C$6*[1]Calc!V$6</f>
        <v>0.25578331560000001</v>
      </c>
      <c r="AH106" s="24"/>
    </row>
    <row r="107" spans="1:34">
      <c r="A107" s="64">
        <v>1.4321800000000001E-2</v>
      </c>
      <c r="B107" s="59">
        <v>0.255407</v>
      </c>
      <c r="C107" s="64">
        <v>-1.68938E-6</v>
      </c>
      <c r="D107" s="61">
        <f t="shared" si="18"/>
        <v>-1.994645964390346E-5</v>
      </c>
      <c r="E107" s="49">
        <f>IF(D107&gt;0,LOG10(D107),-3)</f>
        <v>-3</v>
      </c>
      <c r="F107" s="49">
        <f t="shared" ref="F107:F133" si="36">IF($D107&gt;0,LOG10(D107),-3)</f>
        <v>-3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6.3856908071100007E-3</v>
      </c>
      <c r="K107" s="5" t="str">
        <f t="shared" si="29"/>
        <v/>
      </c>
      <c r="L107" s="5" t="str">
        <f t="shared" si="30"/>
        <v/>
      </c>
      <c r="M107" s="24">
        <f t="shared" si="25"/>
        <v>-26590910784.805923</v>
      </c>
      <c r="N107" s="24">
        <f t="shared" si="26"/>
        <v>-1.994134780721419E-5</v>
      </c>
      <c r="O107" s="24">
        <f t="shared" si="27"/>
        <v>993429672</v>
      </c>
      <c r="P107" s="24">
        <f t="shared" si="28"/>
        <v>-9.5769314086277651E-6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3.9083694532554368E-4</v>
      </c>
      <c r="V107" s="24">
        <f t="shared" si="31"/>
        <v>1.3692430458906643E-3</v>
      </c>
      <c r="W107" s="63">
        <f>B107+([1]User!D$6-25)*[1]User!C$6*[1]Calc!V$6</f>
        <v>0.25568331560000002</v>
      </c>
      <c r="AH107" s="24"/>
    </row>
    <row r="108" spans="1:34">
      <c r="A108" s="64">
        <v>1.44672E-2</v>
      </c>
      <c r="B108" s="59">
        <v>0.25541900000000001</v>
      </c>
      <c r="C108" s="64">
        <v>-1.68938E-6</v>
      </c>
      <c r="D108" s="61">
        <f t="shared" si="18"/>
        <v>-1.994645964390346E-5</v>
      </c>
      <c r="E108" s="49">
        <f>IF(D108&gt;0,LOG10(D108),-3)</f>
        <v>-3</v>
      </c>
      <c r="F108" s="49">
        <f t="shared" si="36"/>
        <v>-3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6.3859905071100009E-3</v>
      </c>
      <c r="K108" s="5" t="str">
        <f t="shared" si="29"/>
        <v/>
      </c>
      <c r="L108" s="5" t="str">
        <f t="shared" si="30"/>
        <v/>
      </c>
      <c r="M108" s="24">
        <f t="shared" si="25"/>
        <v>3192399960.9349294</v>
      </c>
      <c r="N108" s="24">
        <f t="shared" si="26"/>
        <v>-1.994707335087195E-5</v>
      </c>
      <c r="O108" s="24">
        <f t="shared" si="27"/>
        <v>993893763.375</v>
      </c>
      <c r="P108" s="24">
        <f t="shared" si="28"/>
        <v>-9.5786551595980298E-6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3.9091541202077734E-4</v>
      </c>
      <c r="V108" s="24">
        <f t="shared" si="31"/>
        <v>1.368615551200646E-3</v>
      </c>
      <c r="W108" s="63">
        <f>B108+([1]User!D$6-25)*[1]User!C$6*[1]Calc!V$6</f>
        <v>0.25569531560000003</v>
      </c>
      <c r="AH108" s="24"/>
    </row>
    <row r="109" spans="1:34">
      <c r="A109" s="60">
        <v>1.46126E-2</v>
      </c>
      <c r="B109" s="63">
        <v>0.25538499999999997</v>
      </c>
      <c r="C109" s="24">
        <v>-1.24356E-5</v>
      </c>
      <c r="D109" s="61">
        <f t="shared" si="18"/>
        <v>-1.4682676102932785E-4</v>
      </c>
      <c r="E109" s="49">
        <f t="shared" ref="E109:E133" si="37">IF(D109&gt;0,LOG10(D109),-3)</f>
        <v>-3</v>
      </c>
      <c r="F109" s="49">
        <f t="shared" si="36"/>
        <v>-3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6.38514135711E-3</v>
      </c>
      <c r="K109" s="5" t="str">
        <f t="shared" si="29"/>
        <v/>
      </c>
      <c r="L109" s="5" t="str">
        <f t="shared" si="30"/>
        <v/>
      </c>
      <c r="M109" s="24">
        <f t="shared" si="25"/>
        <v>-9033171602.6612186</v>
      </c>
      <c r="N109" s="24">
        <f t="shared" si="26"/>
        <v>-1.4682502449241895E-4</v>
      </c>
      <c r="O109" s="24">
        <f t="shared" si="27"/>
        <v>992579400.5</v>
      </c>
      <c r="P109" s="24">
        <f t="shared" si="28"/>
        <v>-1.2995976987694783E-6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3.9069313552534616E-4</v>
      </c>
      <c r="V109" s="24">
        <f t="shared" si="31"/>
        <v>1.3703938587836906E-3</v>
      </c>
      <c r="W109" s="63">
        <f>B109+([1]User!D$6-25)*[1]User!C$6*[1]Calc!V$6</f>
        <v>0.25566131559999999</v>
      </c>
      <c r="AH109" s="24"/>
    </row>
    <row r="110" spans="1:34">
      <c r="A110" s="60">
        <v>1.4758E-2</v>
      </c>
      <c r="B110" s="63">
        <v>0.25540800000000002</v>
      </c>
      <c r="C110" s="24">
        <v>-1.0177400000000001E-6</v>
      </c>
      <c r="D110" s="61">
        <f t="shared" si="18"/>
        <v>-1.2016426048601446E-5</v>
      </c>
      <c r="E110" s="49">
        <f t="shared" si="37"/>
        <v>-3</v>
      </c>
      <c r="F110" s="49">
        <f t="shared" si="36"/>
        <v>-3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6.385715782110001E-3</v>
      </c>
      <c r="K110" s="5" t="str">
        <f t="shared" si="29"/>
        <v/>
      </c>
      <c r="L110" s="5" t="str">
        <f t="shared" si="30"/>
        <v/>
      </c>
      <c r="M110" s="24">
        <f t="shared" si="25"/>
        <v>6116147522.1622095</v>
      </c>
      <c r="N110" s="24">
        <f t="shared" si="26"/>
        <v>-1.2017601816801107E-5</v>
      </c>
      <c r="O110" s="24">
        <f t="shared" si="27"/>
        <v>993468338</v>
      </c>
      <c r="P110" s="24">
        <f t="shared" si="28"/>
        <v>-1.5892052025730783E-5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3.9084348354306858E-4</v>
      </c>
      <c r="V110" s="24">
        <f t="shared" si="31"/>
        <v>1.3691907486967643E-3</v>
      </c>
      <c r="W110" s="63">
        <f>B110+([1]User!D$6-25)*[1]User!C$6*[1]Calc!V$6</f>
        <v>0.25568431560000004</v>
      </c>
      <c r="AH110" s="24"/>
    </row>
    <row r="111" spans="1:34">
      <c r="A111" s="60">
        <v>1.4903400000000001E-2</v>
      </c>
      <c r="B111" s="63">
        <v>0.25538300000000003</v>
      </c>
      <c r="C111" s="24">
        <v>9.9717900000000001E-7</v>
      </c>
      <c r="D111" s="61">
        <f t="shared" si="18"/>
        <v>1.1773662930334211E-5</v>
      </c>
      <c r="E111" s="49">
        <f t="shared" si="37"/>
        <v>-4.9290884018168111</v>
      </c>
      <c r="F111" s="49">
        <f t="shared" si="36"/>
        <v>-4.9290884018168111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6.3850914071100009E-3</v>
      </c>
      <c r="K111" s="5" t="str">
        <f t="shared" si="29"/>
        <v/>
      </c>
      <c r="L111" s="5" t="str">
        <f t="shared" si="30"/>
        <v/>
      </c>
      <c r="M111" s="24">
        <f t="shared" si="25"/>
        <v>-6641520934.3877125</v>
      </c>
      <c r="N111" s="24">
        <f t="shared" si="26"/>
        <v>1.1774939696318638E-5</v>
      </c>
      <c r="O111" s="24">
        <f t="shared" si="27"/>
        <v>992502139.125</v>
      </c>
      <c r="P111" s="24">
        <f t="shared" si="28"/>
        <v>1.6203786698376209E-5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3.9068006484598467E-4</v>
      </c>
      <c r="V111" s="24">
        <f t="shared" si="31"/>
        <v>1.3704985041905796E-3</v>
      </c>
      <c r="W111" s="63">
        <f>B111+([1]User!D$6-25)*[1]User!C$6*[1]Calc!V$6</f>
        <v>0.25565931560000005</v>
      </c>
      <c r="AH111" s="24"/>
    </row>
    <row r="112" spans="1:34">
      <c r="A112" s="60">
        <v>1.5048799999999999E-2</v>
      </c>
      <c r="B112" s="63">
        <v>0.25535600000000003</v>
      </c>
      <c r="C112" s="24">
        <v>-3.0326500000000001E-6</v>
      </c>
      <c r="D112" s="61">
        <f t="shared" si="18"/>
        <v>-3.5806408764803556E-5</v>
      </c>
      <c r="E112" s="49">
        <f t="shared" si="37"/>
        <v>-3</v>
      </c>
      <c r="F112" s="49">
        <f t="shared" si="36"/>
        <v>-3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6.384417082110001E-3</v>
      </c>
      <c r="K112" s="5" t="str">
        <f t="shared" si="29"/>
        <v/>
      </c>
      <c r="L112" s="5" t="str">
        <f t="shared" si="30"/>
        <v/>
      </c>
      <c r="M112" s="24">
        <f t="shared" si="25"/>
        <v>-7165308874.2781334</v>
      </c>
      <c r="N112" s="24">
        <f t="shared" si="26"/>
        <v>-3.5805031305825567E-5</v>
      </c>
      <c r="O112" s="24">
        <f t="shared" si="27"/>
        <v>991459699.875</v>
      </c>
      <c r="P112" s="24">
        <f t="shared" si="28"/>
        <v>-5.3232242998474678E-6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3.9050365859833342E-4</v>
      </c>
      <c r="V112" s="24">
        <f t="shared" si="31"/>
        <v>1.3719116422187001E-3</v>
      </c>
      <c r="W112" s="63">
        <f>B112+([1]User!D$6-25)*[1]User!C$6*[1]Calc!V$6</f>
        <v>0.25563231560000005</v>
      </c>
      <c r="AH112" s="24"/>
    </row>
    <row r="113" spans="1:34">
      <c r="A113" s="5">
        <v>1.51942E-2</v>
      </c>
      <c r="B113" s="63">
        <v>0.25533699999999998</v>
      </c>
      <c r="C113" s="24">
        <v>-5.0475700000000002E-6</v>
      </c>
      <c r="D113" s="61">
        <f t="shared" si="18"/>
        <v>-5.9596509550709606E-5</v>
      </c>
      <c r="E113" s="49">
        <f t="shared" si="37"/>
        <v>-3</v>
      </c>
      <c r="F113" s="49">
        <f t="shared" si="36"/>
        <v>-3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6.3839425571100006E-3</v>
      </c>
      <c r="K113" s="5" t="str">
        <f t="shared" si="29"/>
        <v/>
      </c>
      <c r="L113" s="5" t="str">
        <f t="shared" si="30"/>
        <v/>
      </c>
      <c r="M113" s="24">
        <f t="shared" si="25"/>
        <v>-5038527034.0276794</v>
      </c>
      <c r="N113" s="24">
        <f t="shared" si="26"/>
        <v>-5.9595540944272585E-5</v>
      </c>
      <c r="O113" s="24">
        <f t="shared" si="27"/>
        <v>990726788</v>
      </c>
      <c r="P113" s="24">
        <f t="shared" si="28"/>
        <v>-3.1958316798099941E-6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3.9037957434504439E-4</v>
      </c>
      <c r="V113" s="24">
        <f t="shared" si="31"/>
        <v>1.3729065471636804E-3</v>
      </c>
      <c r="W113" s="63">
        <f>B113+([1]User!D$6-25)*[1]User!C$6*[1]Calc!V$6</f>
        <v>0.2556133156</v>
      </c>
      <c r="AH113" s="24"/>
    </row>
    <row r="114" spans="1:34">
      <c r="A114" s="5">
        <v>1.53396E-2</v>
      </c>
      <c r="B114" s="63">
        <v>0.255326</v>
      </c>
      <c r="C114" s="24">
        <v>-2.3610100000000002E-6</v>
      </c>
      <c r="D114" s="61">
        <f t="shared" si="18"/>
        <v>-2.7876375169501543E-5</v>
      </c>
      <c r="E114" s="49">
        <f t="shared" si="37"/>
        <v>-3</v>
      </c>
      <c r="F114" s="49">
        <f t="shared" si="36"/>
        <v>-3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6.3836678321100007E-3</v>
      </c>
      <c r="K114" s="5" t="str">
        <f t="shared" si="29"/>
        <v/>
      </c>
      <c r="L114" s="5" t="str">
        <f t="shared" si="30"/>
        <v/>
      </c>
      <c r="M114" s="24">
        <f t="shared" si="25"/>
        <v>-2915793359.8480048</v>
      </c>
      <c r="N114" s="24">
        <f t="shared" si="26"/>
        <v>-2.7875814637386045E-5</v>
      </c>
      <c r="O114" s="24">
        <f t="shared" si="27"/>
        <v>990302718.125</v>
      </c>
      <c r="P114" s="24">
        <f t="shared" si="28"/>
        <v>-6.8294253283283343E-6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3.9030775627694905E-4</v>
      </c>
      <c r="V114" s="24">
        <f t="shared" si="31"/>
        <v>1.3734827239367932E-3</v>
      </c>
      <c r="W114" s="63">
        <f>B114+([1]User!D$6-25)*[1]User!C$6*[1]Calc!V$6</f>
        <v>0.25560231560000002</v>
      </c>
      <c r="AH114" s="24"/>
    </row>
    <row r="115" spans="1:34">
      <c r="A115" s="5">
        <v>1.5485000000000001E-2</v>
      </c>
      <c r="B115" s="63">
        <v>0.25528400000000001</v>
      </c>
      <c r="C115" s="24">
        <v>-3.4609899999999998E-7</v>
      </c>
      <c r="D115" s="61">
        <f t="shared" si="18"/>
        <v>-4.086380646329034E-6</v>
      </c>
      <c r="E115" s="49">
        <f t="shared" si="37"/>
        <v>-3</v>
      </c>
      <c r="F115" s="49">
        <f t="shared" si="36"/>
        <v>-3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6.382618882110001E-3</v>
      </c>
      <c r="K115" s="5" t="str">
        <f t="shared" si="29"/>
        <v/>
      </c>
      <c r="L115" s="5" t="str">
        <f t="shared" si="30"/>
        <v/>
      </c>
      <c r="M115" s="24">
        <f t="shared" si="25"/>
        <v>-11114845119.395815</v>
      </c>
      <c r="N115" s="24">
        <f t="shared" si="26"/>
        <v>-4.0842439285032815E-6</v>
      </c>
      <c r="O115" s="24">
        <f t="shared" si="27"/>
        <v>988685211.625</v>
      </c>
      <c r="P115" s="24">
        <f t="shared" si="28"/>
        <v>-4.6536114984797545E-5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3.9003367791968916E-4</v>
      </c>
      <c r="V115" s="24">
        <f t="shared" si="31"/>
        <v>1.3756838804062201E-3</v>
      </c>
      <c r="W115" s="63">
        <f>B115+([1]User!D$6-25)*[1]User!C$6*[1]Calc!V$6</f>
        <v>0.25556031560000003</v>
      </c>
      <c r="AH115" s="24"/>
    </row>
    <row r="116" spans="1:34">
      <c r="A116" s="5">
        <v>1.5630399999999999E-2</v>
      </c>
      <c r="B116" s="63">
        <v>0.25533299999999998</v>
      </c>
      <c r="C116" s="24">
        <v>5.6986500000000001E-6</v>
      </c>
      <c r="D116" s="61">
        <f t="shared" si="18"/>
        <v>6.7283791834714781E-5</v>
      </c>
      <c r="E116" s="49">
        <f t="shared" si="37"/>
        <v>-4.1720895414894335</v>
      </c>
      <c r="F116" s="49">
        <f t="shared" si="36"/>
        <v>-4.1720895414894335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6.3838426571099999E-3</v>
      </c>
      <c r="K116" s="5" t="str">
        <f t="shared" si="29"/>
        <v/>
      </c>
      <c r="L116" s="5" t="str">
        <f t="shared" si="30"/>
        <v/>
      </c>
      <c r="M116" s="24">
        <f t="shared" si="25"/>
        <v>12992073222.264048</v>
      </c>
      <c r="N116" s="24">
        <f t="shared" si="26"/>
        <v>6.7281294238558535E-5</v>
      </c>
      <c r="O116" s="24">
        <f t="shared" si="27"/>
        <v>990572559.75</v>
      </c>
      <c r="P116" s="24">
        <f t="shared" si="28"/>
        <v>2.8303211322175628E-6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3.903534569716121E-4</v>
      </c>
      <c r="V116" s="24">
        <f t="shared" si="31"/>
        <v>1.3731160507869356E-3</v>
      </c>
      <c r="W116" s="63">
        <f>B116+([1]User!D$6-25)*[1]User!C$6*[1]Calc!V$6</f>
        <v>0.2556093156</v>
      </c>
      <c r="AH116" s="24"/>
    </row>
    <row r="117" spans="1:34">
      <c r="A117" s="5">
        <v>1.57758E-2</v>
      </c>
      <c r="B117" s="63">
        <v>0.25528699999999999</v>
      </c>
      <c r="C117" s="24">
        <v>-8.4057600000000006E-6</v>
      </c>
      <c r="D117" s="61">
        <f t="shared" si="18"/>
        <v>-9.924655945751576E-5</v>
      </c>
      <c r="E117" s="49">
        <f t="shared" si="37"/>
        <v>-3</v>
      </c>
      <c r="F117" s="49">
        <f t="shared" si="36"/>
        <v>-3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6.3826938071100004E-3</v>
      </c>
      <c r="K117" s="5" t="str">
        <f t="shared" si="29"/>
        <v/>
      </c>
      <c r="L117" s="5" t="str">
        <f t="shared" si="30"/>
        <v/>
      </c>
      <c r="M117" s="24">
        <f t="shared" si="25"/>
        <v>-12174823281.537275</v>
      </c>
      <c r="N117" s="24">
        <f t="shared" si="26"/>
        <v>-9.9244218969488118E-5</v>
      </c>
      <c r="O117" s="24">
        <f t="shared" si="27"/>
        <v>988800660.125</v>
      </c>
      <c r="P117" s="24">
        <f t="shared" si="28"/>
        <v>-1.9153462123659898E-6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3.9005324779486515E-4</v>
      </c>
      <c r="V117" s="24">
        <f t="shared" si="31"/>
        <v>1.3755265914025914E-3</v>
      </c>
      <c r="W117" s="63">
        <f>B117+([1]User!D$6-25)*[1]User!C$6*[1]Calc!V$6</f>
        <v>0.25556331560000001</v>
      </c>
      <c r="AH117" s="24"/>
    </row>
    <row r="118" spans="1:34">
      <c r="A118" s="5">
        <v>1.59212E-2</v>
      </c>
      <c r="B118" s="63">
        <v>0.25533400000000001</v>
      </c>
      <c r="C118" s="24">
        <v>-6.39085E-6</v>
      </c>
      <c r="D118" s="61">
        <f t="shared" si="18"/>
        <v>-7.5456576741313647E-5</v>
      </c>
      <c r="E118" s="49">
        <f t="shared" si="37"/>
        <v>-3</v>
      </c>
      <c r="F118" s="49">
        <f t="shared" si="36"/>
        <v>-3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6.3838676321100012E-3</v>
      </c>
      <c r="K118" s="5" t="str">
        <f t="shared" si="29"/>
        <v/>
      </c>
      <c r="L118" s="5" t="str">
        <f t="shared" si="30"/>
        <v/>
      </c>
      <c r="M118" s="24">
        <f t="shared" si="25"/>
        <v>12462269553.26759</v>
      </c>
      <c r="N118" s="24">
        <f t="shared" si="26"/>
        <v>-7.5458972488012571E-5</v>
      </c>
      <c r="O118" s="24">
        <f t="shared" si="27"/>
        <v>990611114.5</v>
      </c>
      <c r="P118" s="24">
        <f t="shared" si="28"/>
        <v>-2.5236903495039314E-6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3.9035998613149917E-4</v>
      </c>
      <c r="V118" s="24">
        <f t="shared" si="31"/>
        <v>1.3730636732522201E-3</v>
      </c>
      <c r="W118" s="63">
        <f>B118+([1]User!D$6-25)*[1]User!C$6*[1]Calc!V$6</f>
        <v>0.25561031560000003</v>
      </c>
      <c r="AH118" s="24"/>
    </row>
    <row r="119" spans="1:34">
      <c r="A119" s="5">
        <v>1.60666E-2</v>
      </c>
      <c r="B119" s="63">
        <v>0.25530599999999998</v>
      </c>
      <c r="C119" s="24">
        <v>4.3553700000000003E-6</v>
      </c>
      <c r="D119" s="61">
        <f t="shared" si="18"/>
        <v>5.1423724644110754E-5</v>
      </c>
      <c r="E119" s="49">
        <f t="shared" si="37"/>
        <v>-4.2888364704041368</v>
      </c>
      <c r="F119" s="49">
        <f t="shared" si="36"/>
        <v>-4.2888364704041368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6.3831683321099999E-3</v>
      </c>
      <c r="K119" s="5" t="str">
        <f t="shared" si="29"/>
        <v/>
      </c>
      <c r="L119" s="5" t="str">
        <f t="shared" si="30"/>
        <v/>
      </c>
      <c r="M119" s="24">
        <f t="shared" si="25"/>
        <v>-7416244268.4307575</v>
      </c>
      <c r="N119" s="24">
        <f t="shared" si="26"/>
        <v>5.1425150342908915E-5</v>
      </c>
      <c r="O119" s="24">
        <f t="shared" si="27"/>
        <v>989532147.25</v>
      </c>
      <c r="P119" s="24">
        <f t="shared" si="28"/>
        <v>3.6991172358054316E-6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3.9017721587995732E-4</v>
      </c>
      <c r="V119" s="24">
        <f t="shared" si="31"/>
        <v>1.3745306547341661E-3</v>
      </c>
      <c r="W119" s="63">
        <f>B119+([1]User!D$6-25)*[1]User!C$6*[1]Calc!V$6</f>
        <v>0.2555823156</v>
      </c>
      <c r="AH119" s="24"/>
    </row>
    <row r="120" spans="1:34">
      <c r="A120" s="5">
        <v>1.6212000000000001E-2</v>
      </c>
      <c r="B120" s="63">
        <v>0.25535200000000002</v>
      </c>
      <c r="C120" s="24">
        <v>9.9717900000000001E-7</v>
      </c>
      <c r="D120" s="61">
        <f t="shared" si="18"/>
        <v>1.1773662930334211E-5</v>
      </c>
      <c r="E120" s="49">
        <f t="shared" si="37"/>
        <v>-4.9290884018168111</v>
      </c>
      <c r="F120" s="49">
        <f t="shared" si="36"/>
        <v>-4.9290884018168111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6.3843171821100012E-3</v>
      </c>
      <c r="K120" s="5" t="str">
        <f t="shared" si="29"/>
        <v/>
      </c>
      <c r="L120" s="5" t="str">
        <f t="shared" si="30"/>
        <v/>
      </c>
      <c r="M120" s="24">
        <f t="shared" si="25"/>
        <v>12205662895.364714</v>
      </c>
      <c r="N120" s="24">
        <f t="shared" si="26"/>
        <v>1.1771316513699207E-5</v>
      </c>
      <c r="O120" s="24">
        <f t="shared" si="27"/>
        <v>991305357.625</v>
      </c>
      <c r="P120" s="24">
        <f t="shared" si="28"/>
        <v>1.6189229278479632E-5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3.9047753192723053E-4</v>
      </c>
      <c r="V120" s="24">
        <f t="shared" si="31"/>
        <v>1.3721210633161408E-3</v>
      </c>
      <c r="W120" s="63">
        <f>B120+([1]User!D$6-25)*[1]User!C$6*[1]Calc!V$6</f>
        <v>0.25562831560000004</v>
      </c>
      <c r="AH120" s="24"/>
    </row>
    <row r="121" spans="1:34">
      <c r="A121" s="5">
        <v>1.6357400000000001E-2</v>
      </c>
      <c r="B121" s="63">
        <v>0.25536999999999999</v>
      </c>
      <c r="C121" s="24">
        <v>3.2553999999999999E-7</v>
      </c>
      <c r="D121" s="61">
        <f t="shared" si="18"/>
        <v>3.843641142002588E-6</v>
      </c>
      <c r="E121" s="49">
        <f t="shared" si="37"/>
        <v>-5.4152571666130749</v>
      </c>
      <c r="F121" s="49">
        <f t="shared" si="36"/>
        <v>-5.4152571666130749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6.3847667321100003E-3</v>
      </c>
      <c r="K121" s="5" t="str">
        <f t="shared" si="29"/>
        <v/>
      </c>
      <c r="L121" s="5" t="str">
        <f t="shared" si="30"/>
        <v/>
      </c>
      <c r="M121" s="24">
        <f t="shared" si="25"/>
        <v>4779476178.0246134</v>
      </c>
      <c r="N121" s="24">
        <f t="shared" si="26"/>
        <v>3.8427223355021244E-6</v>
      </c>
      <c r="O121" s="24">
        <f t="shared" si="27"/>
        <v>992000087.25</v>
      </c>
      <c r="P121" s="24">
        <f t="shared" si="28"/>
        <v>4.9626821852591938E-5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3.9059511736626047E-4</v>
      </c>
      <c r="V121" s="24">
        <f t="shared" si="31"/>
        <v>1.3711788051838866E-3</v>
      </c>
      <c r="W121" s="63">
        <f>B121+([1]User!D$6-25)*[1]User!C$6*[1]Calc!V$6</f>
        <v>0.25564631560000001</v>
      </c>
      <c r="AH121" s="24"/>
    </row>
    <row r="122" spans="1:34">
      <c r="A122" s="5">
        <v>1.6502800000000001E-2</v>
      </c>
      <c r="B122" s="63">
        <v>0.25536199999999998</v>
      </c>
      <c r="C122" s="24">
        <v>3.0120900000000001E-6</v>
      </c>
      <c r="D122" s="61">
        <f t="shared" si="18"/>
        <v>3.5563657453506721E-5</v>
      </c>
      <c r="E122" s="49">
        <f t="shared" si="37"/>
        <v>-4.4489935814983674</v>
      </c>
      <c r="F122" s="49">
        <f t="shared" si="36"/>
        <v>-4.4489935814983674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6.3845669321099998E-3</v>
      </c>
      <c r="K122" s="5" t="str">
        <f t="shared" si="29"/>
        <v/>
      </c>
      <c r="L122" s="5" t="str">
        <f t="shared" si="30"/>
        <v/>
      </c>
      <c r="M122" s="24">
        <f t="shared" si="25"/>
        <v>-2123550326.9555745</v>
      </c>
      <c r="N122" s="24">
        <f t="shared" si="26"/>
        <v>3.5564065684821576E-5</v>
      </c>
      <c r="O122" s="24">
        <f t="shared" si="27"/>
        <v>991691258.5</v>
      </c>
      <c r="P122" s="24">
        <f t="shared" si="28"/>
        <v>5.3605436797796874E-6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3.9054285227600082E-4</v>
      </c>
      <c r="V122" s="24">
        <f t="shared" si="31"/>
        <v>1.3715975431460043E-3</v>
      </c>
      <c r="W122" s="63">
        <f>B122+([1]User!D$6-25)*[1]User!C$6*[1]Calc!V$6</f>
        <v>0.2556383156</v>
      </c>
      <c r="AH122" s="24"/>
    </row>
    <row r="123" spans="1:34">
      <c r="A123" s="5">
        <v>1.6648199999999998E-2</v>
      </c>
      <c r="B123" s="63">
        <v>0.25532199999999999</v>
      </c>
      <c r="C123" s="24">
        <v>-2.3610100000000002E-6</v>
      </c>
      <c r="D123" s="61">
        <f t="shared" si="18"/>
        <v>-2.7876375169501543E-5</v>
      </c>
      <c r="E123" s="49">
        <f t="shared" si="37"/>
        <v>-3</v>
      </c>
      <c r="F123" s="49">
        <f t="shared" si="36"/>
        <v>-3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6.3835679321100009E-3</v>
      </c>
      <c r="K123" s="5" t="str">
        <f t="shared" si="29"/>
        <v/>
      </c>
      <c r="L123" s="5" t="str">
        <f t="shared" si="30"/>
        <v/>
      </c>
      <c r="M123" s="24">
        <f t="shared" si="25"/>
        <v>-10601234375.952702</v>
      </c>
      <c r="N123" s="24">
        <f t="shared" si="26"/>
        <v>-2.787433718820511E-5</v>
      </c>
      <c r="O123" s="24">
        <f t="shared" si="27"/>
        <v>990148556</v>
      </c>
      <c r="P123" s="24">
        <f t="shared" si="28"/>
        <v>-6.8287241099309083E-6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3.9028164428478706E-4</v>
      </c>
      <c r="V123" s="24">
        <f t="shared" si="31"/>
        <v>1.3736922753427039E-3</v>
      </c>
      <c r="W123" s="63">
        <f>B123+([1]User!D$6-25)*[1]User!C$6*[1]Calc!V$6</f>
        <v>0.25559831560000001</v>
      </c>
      <c r="AH123" s="24"/>
    </row>
    <row r="124" spans="1:34">
      <c r="A124" s="5">
        <v>1.6793599999999999E-2</v>
      </c>
      <c r="B124" s="63">
        <v>0.25530900000000001</v>
      </c>
      <c r="C124" s="24">
        <v>-7.06248E-6</v>
      </c>
      <c r="D124" s="61">
        <f t="shared" si="18"/>
        <v>-8.3386492266911713E-5</v>
      </c>
      <c r="E124" s="49">
        <f t="shared" si="37"/>
        <v>-3</v>
      </c>
      <c r="F124" s="49">
        <f t="shared" si="36"/>
        <v>-3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6.3832432571100011E-3</v>
      </c>
      <c r="K124" s="5" t="str">
        <f t="shared" si="29"/>
        <v/>
      </c>
      <c r="L124" s="5" t="str">
        <f t="shared" si="30"/>
        <v/>
      </c>
      <c r="M124" s="24">
        <f t="shared" si="25"/>
        <v>-3443658335.3736596</v>
      </c>
      <c r="N124" s="24">
        <f t="shared" si="26"/>
        <v>-8.338583025803332E-5</v>
      </c>
      <c r="O124" s="24">
        <f t="shared" si="27"/>
        <v>989647694.625</v>
      </c>
      <c r="P124" s="24">
        <f t="shared" si="28"/>
        <v>-2.2815611744344473E-6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3.9019679382178894E-4</v>
      </c>
      <c r="V124" s="24">
        <f t="shared" si="31"/>
        <v>1.3743734374195519E-3</v>
      </c>
      <c r="W124" s="63">
        <f>B124+([1]User!D$6-25)*[1]User!C$6*[1]Calc!V$6</f>
        <v>0.25558531560000003</v>
      </c>
      <c r="AH124" s="24"/>
    </row>
    <row r="125" spans="1:34">
      <c r="A125" s="5">
        <v>1.6938999999999999E-2</v>
      </c>
      <c r="B125" s="63">
        <v>0.25534200000000001</v>
      </c>
      <c r="C125" s="24">
        <v>-3.4609899999999998E-7</v>
      </c>
      <c r="D125" s="61">
        <f t="shared" si="18"/>
        <v>-4.086380646329034E-6</v>
      </c>
      <c r="E125" s="49">
        <f t="shared" si="37"/>
        <v>-3</v>
      </c>
      <c r="F125" s="49">
        <f t="shared" si="36"/>
        <v>-3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6.3840674321100008E-3</v>
      </c>
      <c r="K125" s="5" t="str">
        <f t="shared" si="29"/>
        <v/>
      </c>
      <c r="L125" s="5" t="str">
        <f t="shared" si="30"/>
        <v/>
      </c>
      <c r="M125" s="24">
        <f t="shared" si="25"/>
        <v>8752829077.6003914</v>
      </c>
      <c r="N125" s="24">
        <f t="shared" si="26"/>
        <v>-4.0880632901909122E-6</v>
      </c>
      <c r="O125" s="24">
        <f t="shared" si="27"/>
        <v>990919607</v>
      </c>
      <c r="P125" s="24">
        <f t="shared" si="28"/>
        <v>-4.6597709410899038E-5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3.9041222381404605E-4</v>
      </c>
      <c r="V125" s="24">
        <f t="shared" si="31"/>
        <v>1.3726446920677051E-3</v>
      </c>
      <c r="W125" s="63">
        <f>B125+([1]User!D$6-25)*[1]User!C$6*[1]Calc!V$6</f>
        <v>0.25561831560000003</v>
      </c>
      <c r="AH125" s="24"/>
    </row>
    <row r="126" spans="1:34">
      <c r="A126" s="5">
        <v>1.70844E-2</v>
      </c>
      <c r="B126" s="63">
        <v>0.25531399999999999</v>
      </c>
      <c r="C126" s="24">
        <v>-1.7808700000000001E-5</v>
      </c>
      <c r="D126" s="61">
        <f t="shared" si="18"/>
        <v>-2.1026679365233612E-4</v>
      </c>
      <c r="E126" s="49">
        <f t="shared" si="37"/>
        <v>-3</v>
      </c>
      <c r="F126" s="49">
        <f t="shared" si="36"/>
        <v>-3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6.3833681321100004E-3</v>
      </c>
      <c r="K126" s="5" t="str">
        <f t="shared" si="29"/>
        <v/>
      </c>
      <c r="L126" s="5" t="str">
        <f t="shared" si="30"/>
        <v/>
      </c>
      <c r="M126" s="24">
        <f t="shared" si="25"/>
        <v>-7418553806.1907368</v>
      </c>
      <c r="N126" s="24">
        <f t="shared" si="26"/>
        <v>-2.1026536750955242E-4</v>
      </c>
      <c r="O126" s="24">
        <f t="shared" si="27"/>
        <v>989840303.625</v>
      </c>
      <c r="P126" s="24">
        <f t="shared" si="28"/>
        <v>-9.0498450706688631E-7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3.9022942616991671E-4</v>
      </c>
      <c r="V126" s="24">
        <f t="shared" si="31"/>
        <v>1.3741114302839915E-3</v>
      </c>
      <c r="W126" s="63">
        <f>B126+([1]User!D$6-25)*[1]User!C$6*[1]Calc!V$6</f>
        <v>0.25559031560000001</v>
      </c>
      <c r="AH126" s="24"/>
    </row>
    <row r="127" spans="1:34">
      <c r="A127" s="5">
        <v>1.72298E-2</v>
      </c>
      <c r="B127" s="63">
        <v>0.25533099999999997</v>
      </c>
      <c r="C127" s="24">
        <v>5.6986500000000001E-6</v>
      </c>
      <c r="D127" s="61">
        <f t="shared" si="18"/>
        <v>6.7283791834714781E-5</v>
      </c>
      <c r="E127" s="49">
        <f t="shared" si="37"/>
        <v>-4.1720895414894335</v>
      </c>
      <c r="F127" s="49">
        <f t="shared" si="36"/>
        <v>-4.1720895414894335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6.38379270711E-3</v>
      </c>
      <c r="K127" s="5" t="str">
        <f t="shared" si="29"/>
        <v/>
      </c>
      <c r="L127" s="5" t="str">
        <f t="shared" si="30"/>
        <v/>
      </c>
      <c r="M127" s="24">
        <f t="shared" si="25"/>
        <v>4507103119.9396362</v>
      </c>
      <c r="N127" s="24">
        <f t="shared" si="26"/>
        <v>6.7282925389211003E-5</v>
      </c>
      <c r="O127" s="24">
        <f t="shared" si="27"/>
        <v>990495454.625</v>
      </c>
      <c r="P127" s="24">
        <f t="shared" si="28"/>
        <v>2.830032212416899E-6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3.903403990187656E-4</v>
      </c>
      <c r="V127" s="24">
        <f t="shared" si="31"/>
        <v>1.3732208091142091E-3</v>
      </c>
      <c r="W127" s="63">
        <f>B127+([1]User!D$6-25)*[1]User!C$6*[1]Calc!V$6</f>
        <v>0.2556073156</v>
      </c>
      <c r="AH127" s="24"/>
    </row>
    <row r="128" spans="1:34">
      <c r="A128" s="5">
        <v>1.73752E-2</v>
      </c>
      <c r="B128" s="63">
        <v>0.255274</v>
      </c>
      <c r="C128" s="24">
        <v>3.68373E-6</v>
      </c>
      <c r="D128" s="61">
        <f t="shared" si="18"/>
        <v>4.3493691048808731E-5</v>
      </c>
      <c r="E128" s="49">
        <f t="shared" si="37"/>
        <v>-4.3615737348016781</v>
      </c>
      <c r="F128" s="49">
        <f t="shared" si="36"/>
        <v>-4.3615737348016781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6.3823691321100006E-3</v>
      </c>
      <c r="K128" s="5" t="str">
        <f t="shared" si="29"/>
        <v/>
      </c>
      <c r="L128" s="5" t="str">
        <f t="shared" si="30"/>
        <v/>
      </c>
      <c r="M128" s="24">
        <f t="shared" si="25"/>
        <v>-15078562799.801998</v>
      </c>
      <c r="N128" s="24">
        <f t="shared" si="26"/>
        <v>4.3496589751721367E-5</v>
      </c>
      <c r="O128" s="24">
        <f t="shared" si="27"/>
        <v>988300480.5</v>
      </c>
      <c r="P128" s="24">
        <f t="shared" si="28"/>
        <v>4.3679489692361708E-6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3.8996845294454583E-4</v>
      </c>
      <c r="V128" s="24">
        <f t="shared" si="31"/>
        <v>1.376208247694462E-3</v>
      </c>
      <c r="W128" s="63">
        <f>B128+([1]User!D$6-25)*[1]User!C$6*[1]Calc!V$6</f>
        <v>0.25555031560000002</v>
      </c>
      <c r="AH128" s="24"/>
    </row>
    <row r="129" spans="1:34">
      <c r="A129" s="5">
        <v>1.7520600000000001E-2</v>
      </c>
      <c r="B129" s="63">
        <v>0.255276</v>
      </c>
      <c r="C129" s="24">
        <v>9.9717900000000001E-7</v>
      </c>
      <c r="D129" s="61">
        <f t="shared" si="18"/>
        <v>1.1773662930334211E-5</v>
      </c>
      <c r="E129" s="49">
        <f t="shared" si="37"/>
        <v>-4.9290884018168111</v>
      </c>
      <c r="F129" s="49">
        <f t="shared" si="36"/>
        <v>-4.9290884018168111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6.3824190821100005E-3</v>
      </c>
      <c r="K129" s="5" t="str">
        <f t="shared" si="29"/>
        <v/>
      </c>
      <c r="L129" s="5" t="str">
        <f t="shared" si="30"/>
        <v/>
      </c>
      <c r="M129" s="24">
        <f t="shared" si="25"/>
        <v>529113564.54419255</v>
      </c>
      <c r="N129" s="24">
        <f t="shared" si="26"/>
        <v>1.1773561213542563E-5</v>
      </c>
      <c r="O129" s="24">
        <f t="shared" si="27"/>
        <v>988377414.75</v>
      </c>
      <c r="P129" s="24">
        <f t="shared" si="28"/>
        <v>1.6138334932423468E-5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3.8998149696215477E-4</v>
      </c>
      <c r="V129" s="24">
        <f t="shared" si="31"/>
        <v>1.3761033655462134E-3</v>
      </c>
      <c r="W129" s="63">
        <f>B129+([1]User!D$6-25)*[1]User!C$6*[1]Calc!V$6</f>
        <v>0.25555231560000002</v>
      </c>
      <c r="AH129" s="24"/>
    </row>
    <row r="130" spans="1:34">
      <c r="A130" s="5">
        <v>1.7666000000000001E-2</v>
      </c>
      <c r="B130" s="63">
        <v>0.25530599999999998</v>
      </c>
      <c r="C130" s="24">
        <v>-1.1092300000000001E-5</v>
      </c>
      <c r="D130" s="61">
        <f t="shared" si="18"/>
        <v>-1.3096645769931594E-4</v>
      </c>
      <c r="E130" s="49">
        <f t="shared" si="37"/>
        <v>-3</v>
      </c>
      <c r="F130" s="49">
        <f t="shared" si="36"/>
        <v>-3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6.3831683321099999E-3</v>
      </c>
      <c r="K130" s="5" t="str">
        <f t="shared" si="29"/>
        <v/>
      </c>
      <c r="L130" s="5" t="str">
        <f t="shared" si="30"/>
        <v/>
      </c>
      <c r="M130" s="24">
        <f t="shared" si="25"/>
        <v>7945976001.8753929</v>
      </c>
      <c r="N130" s="24">
        <f t="shared" si="26"/>
        <v>-1.3096798523374255E-4</v>
      </c>
      <c r="O130" s="24">
        <f t="shared" si="27"/>
        <v>989532147.25</v>
      </c>
      <c r="P130" s="24">
        <f t="shared" si="28"/>
        <v>-1.4524745085437093E-6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3.9017721587995732E-4</v>
      </c>
      <c r="V130" s="24">
        <f t="shared" si="31"/>
        <v>1.3745306547341661E-3</v>
      </c>
      <c r="W130" s="63">
        <f>B130+([1]User!D$6-25)*[1]User!C$6*[1]Calc!V$6</f>
        <v>0.2555823156</v>
      </c>
      <c r="AH130" s="24"/>
    </row>
    <row r="131" spans="1:34">
      <c r="A131" s="5">
        <v>1.7811400000000002E-2</v>
      </c>
      <c r="B131" s="63">
        <v>0.25526399999999999</v>
      </c>
      <c r="C131" s="24">
        <v>-1.0177400000000001E-6</v>
      </c>
      <c r="D131" s="61">
        <f t="shared" si="18"/>
        <v>-1.2016426048601446E-5</v>
      </c>
      <c r="E131" s="49">
        <f t="shared" si="37"/>
        <v>-3</v>
      </c>
      <c r="F131" s="49">
        <f t="shared" si="36"/>
        <v>-3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6.3821193821100002E-3</v>
      </c>
      <c r="K131" s="5" t="str">
        <f t="shared" si="29"/>
        <v/>
      </c>
      <c r="L131" s="5" t="str">
        <f t="shared" si="30"/>
        <v/>
      </c>
      <c r="M131" s="24">
        <f t="shared" si="25"/>
        <v>-11106196479.169306</v>
      </c>
      <c r="N131" s="24">
        <f t="shared" si="26"/>
        <v>-1.201429099339029E-5</v>
      </c>
      <c r="O131" s="24">
        <f t="shared" si="27"/>
        <v>987915899.25</v>
      </c>
      <c r="P131" s="24">
        <f t="shared" si="28"/>
        <v>-1.5807587195640886E-5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3.8990324018618706E-4</v>
      </c>
      <c r="V131" s="24">
        <f t="shared" si="31"/>
        <v>1.3767327236179621E-3</v>
      </c>
      <c r="W131" s="63">
        <f>B131+([1]User!D$6-25)*[1]User!C$6*[1]Calc!V$6</f>
        <v>0.25554031560000001</v>
      </c>
      <c r="AH131" s="24"/>
    </row>
    <row r="132" spans="1:34">
      <c r="A132" s="5">
        <v>1.7956799999999998E-2</v>
      </c>
      <c r="B132" s="63">
        <v>0.25520399999999999</v>
      </c>
      <c r="C132" s="24">
        <v>-7.7341200000000008E-6</v>
      </c>
      <c r="D132" s="61">
        <f t="shared" si="18"/>
        <v>-9.131652586221375E-5</v>
      </c>
      <c r="E132" s="49">
        <f t="shared" si="37"/>
        <v>-3</v>
      </c>
      <c r="F132" s="49">
        <f t="shared" si="36"/>
        <v>-3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6.3806208821100005E-3</v>
      </c>
      <c r="K132" s="5" t="str">
        <f t="shared" si="29"/>
        <v/>
      </c>
      <c r="M132" s="24">
        <f t="shared" si="25"/>
        <v>-15828987021.971983</v>
      </c>
      <c r="N132" s="24">
        <f>IF($X$76,D132-1.602E-19*$P$6*M132/$B$6,D132)</f>
        <v>-9.1313482897748642E-5</v>
      </c>
      <c r="O132" s="24">
        <f t="shared" si="27"/>
        <v>985611551.875</v>
      </c>
      <c r="P132" s="24">
        <f>O132/(($B$6*D132)/(1.602E-19*$P$6)-M132)</f>
        <v>-2.0749834385861708E-6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3.8951222005368025E-4</v>
      </c>
      <c r="V132" s="24">
        <f t="shared" si="31"/>
        <v>1.3798818608862268E-3</v>
      </c>
      <c r="W132" s="63">
        <f>B132+([1]User!D$6-25)*[1]User!C$6*[1]Calc!V$6</f>
        <v>0.25548031560000001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-3269127729.8166389</v>
      </c>
      <c r="N133" s="24">
        <f>IF($X$76,D133-1.602E-19*$P$6*M133/$B$6,D133)</f>
        <v>6.2845711477995061E-10</v>
      </c>
      <c r="O133" s="24">
        <f t="shared" si="27"/>
        <v>47857.25</v>
      </c>
      <c r="P133" s="24">
        <f>O133/(($B$6*D133)/(1.602E-19*$P$6)-M133)</f>
        <v>1.4639149631111002E-5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0.60548664064502866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-0.25097700000000001</v>
      </c>
      <c r="D150" s="5" t="s">
        <v>104</v>
      </c>
      <c r="O150" s="66"/>
    </row>
    <row r="152" spans="1:15">
      <c r="A152" s="5" t="s">
        <v>105</v>
      </c>
      <c r="B152" s="5">
        <v>0.711399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-0.25757000000000002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H508"/>
  <sheetViews>
    <sheetView workbookViewId="0"/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0.711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0.53749999999999998</v>
      </c>
      <c r="K3" s="21"/>
      <c r="M3" s="23"/>
      <c r="Q3" s="24">
        <f>100*(SUM(V22:V132))</f>
        <v>90427.502030237898</v>
      </c>
      <c r="R3" s="24">
        <f>100*SUM(V114:V132)</f>
        <v>333.52396962446028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1.4701192144175024</v>
      </c>
      <c r="D6" s="36">
        <f>INTERCEPT(K$15:K$102,H$15:H$102)</f>
        <v>0.53540851979987292</v>
      </c>
      <c r="E6" s="36">
        <f>INDEX(W9:W133,MATCH(O6,J9:J133,0))</f>
        <v>0.44690131560000002</v>
      </c>
      <c r="F6" s="36">
        <f>INDEX(I9:I133,MATCH(O6,J9:J133,0))</f>
        <v>2.2450270894895038E-2</v>
      </c>
      <c r="G6" s="37">
        <f>E6*F6/B6/D6</f>
        <v>0.74956264067334433</v>
      </c>
      <c r="H6" s="38">
        <f>1000*MAX(J20:J110)</f>
        <v>10.033055598504982</v>
      </c>
      <c r="I6" s="35">
        <f>-SLOPE(K20:K129,I20:I129)</f>
        <v>1.5941506741102918</v>
      </c>
      <c r="J6" s="39">
        <f>AVERAGE(L20:L131)/(0.025*$B$6)</f>
        <v>516.43730495999989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1.9860668527499741</v>
      </c>
      <c r="O6" s="42">
        <f>MAX(J16:J132)</f>
        <v>1.0033055598504982E-2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0.53548202199935968</v>
      </c>
      <c r="T6" s="44">
        <f>(LOG(0.1)-INTERCEPT(T25:T120,R25:R120))/SLOPE(T25:T120,R25:R120)</f>
        <v>0.44536858986390065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99670.533087548058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1.4701192144175024</v>
      </c>
      <c r="T7" s="49">
        <f>SLOPE(R25:R120, T25:T120)/0.06</f>
        <v>1.9860668527499741</v>
      </c>
      <c r="X7" s="47"/>
      <c r="Y7" s="5">
        <f>1/Y6</f>
        <v>1.003305559850498E-5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0.61164600000000002</v>
      </c>
      <c r="C9" s="60">
        <v>0.56917899999999999</v>
      </c>
      <c r="D9" s="61">
        <f t="shared" ref="D9:D72" si="0">C9/$A$6</f>
        <v>6.7202796017813213</v>
      </c>
      <c r="E9" s="49">
        <f t="shared" ref="E9:E72" si="1">IF(D9&gt;0,LOG10(D9),-3)</f>
        <v>0.82738734254558788</v>
      </c>
      <c r="F9" s="49">
        <f t="shared" ref="F9:F72" si="2">IF($D9&gt;0,LOG10(D9),-3)</f>
        <v>0.82738734254558788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0.637679</v>
      </c>
      <c r="C10" s="60">
        <v>0.69717600000000002</v>
      </c>
      <c r="D10" s="61">
        <f t="shared" si="0"/>
        <v>8.2315363912784818</v>
      </c>
      <c r="E10" s="49">
        <f t="shared" si="1"/>
        <v>0.91548090252462344</v>
      </c>
      <c r="F10" s="49">
        <f t="shared" si="2"/>
        <v>0.91548090252462344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1478031971189691</v>
      </c>
      <c r="P10" s="24" t="e">
        <f>O10/(($B$6*D10)/(1.602E-19*$P$6)-M10)</f>
        <v>#DIV/0!</v>
      </c>
      <c r="W10" s="63">
        <f>B10+([1]User!D$6-25)*[1]User!C$6*[1]Calc!V$6</f>
        <v>0.63795531559999996</v>
      </c>
      <c r="AH10" s="24"/>
    </row>
    <row r="11" spans="1:34">
      <c r="A11" s="24">
        <v>3.634E-4</v>
      </c>
      <c r="B11" s="59">
        <v>0.64068499999999995</v>
      </c>
      <c r="C11" s="64">
        <v>0.71237899999999998</v>
      </c>
      <c r="D11" s="61">
        <f t="shared" si="0"/>
        <v>8.4110377621756527</v>
      </c>
      <c r="E11" s="49">
        <f t="shared" si="1"/>
        <v>0.92484958278741403</v>
      </c>
      <c r="F11" s="49">
        <f t="shared" si="2"/>
        <v>0.92484958278741403</v>
      </c>
      <c r="G11" s="49">
        <f t="shared" si="3"/>
        <v>8.2468362133274162</v>
      </c>
      <c r="H11" s="5" t="str">
        <f t="shared" si="6"/>
        <v/>
      </c>
      <c r="I11" s="24">
        <f t="shared" si="4"/>
        <v>-0.18117090533318542</v>
      </c>
      <c r="J11" s="24">
        <f t="shared" si="5"/>
        <v>-0.11612354183080156</v>
      </c>
      <c r="M11" s="24">
        <f t="shared" ref="M11:M74" si="7">2.88E+21*(EXP(38.921*W11)/SQRT($X$21^2+296000000000000000000*EXP(38.921*W11)))*SLOPE(W10:W11,A10:A11)</f>
        <v>8.5414871435827968E+17</v>
      </c>
      <c r="N11" s="24">
        <f t="shared" ref="N11:N74" si="8">IF($X$76,D11-1.602E-19*$P$6*M11/$B$6,D11)</f>
        <v>8.2468362133274162</v>
      </c>
      <c r="O11" s="24">
        <f t="shared" ref="O11:O74" si="9">(SQRT($X$21^2+296000000000000000000*EXP(38.921*W11))-$X$21)/2</f>
        <v>1598279607556584</v>
      </c>
      <c r="P11" s="24">
        <f t="shared" ref="P11:P74" si="10">O11/(($B$6*D11)/(1.602E-19*$P$6)-M11)</f>
        <v>3.7257108521221339E-5</v>
      </c>
      <c r="W11" s="63">
        <f>B11+([1]User!D$6-25)*[1]User!C$6*[1]Calc!V$6</f>
        <v>0.64096131559999991</v>
      </c>
      <c r="X11" s="5" t="s">
        <v>62</v>
      </c>
      <c r="AH11" s="24"/>
    </row>
    <row r="12" spans="1:34">
      <c r="A12" s="24">
        <v>5.0880000000000001E-4</v>
      </c>
      <c r="B12" s="59">
        <v>0.639096</v>
      </c>
      <c r="C12" s="64">
        <v>0.71130899999999997</v>
      </c>
      <c r="D12" s="61">
        <f t="shared" si="0"/>
        <v>8.3984043038542708</v>
      </c>
      <c r="E12" s="49">
        <f t="shared" si="1"/>
        <v>0.92419677798308641</v>
      </c>
      <c r="F12" s="49">
        <f t="shared" si="2"/>
        <v>0.92419677798308641</v>
      </c>
      <c r="G12" s="49">
        <f t="shared" si="3"/>
        <v>8.4822718144819849</v>
      </c>
      <c r="H12" s="5" t="str">
        <f t="shared" si="6"/>
        <v/>
      </c>
      <c r="I12" s="24">
        <f>B$6-G12*B$6</f>
        <v>-0.18705679536204964</v>
      </c>
      <c r="J12" s="24">
        <f t="shared" si="5"/>
        <v>-0.11959893639934902</v>
      </c>
      <c r="M12" s="24">
        <f t="shared" si="7"/>
        <v>-4.3626462041049946E+17</v>
      </c>
      <c r="N12" s="24">
        <f t="shared" si="8"/>
        <v>8.4822718144819849</v>
      </c>
      <c r="O12" s="24">
        <f t="shared" si="9"/>
        <v>1533740195266800</v>
      </c>
      <c r="P12" s="24">
        <f t="shared" si="10"/>
        <v>3.4760288468319489E-5</v>
      </c>
      <c r="W12" s="63">
        <f>B12+([1]User!D$6-25)*[1]User!C$6*[1]Calc!V$6</f>
        <v>0.63937231559999996</v>
      </c>
      <c r="X12" s="62">
        <f>MAX(B9:B133)</f>
        <v>0.64068499999999995</v>
      </c>
      <c r="AH12" s="24"/>
    </row>
    <row r="13" spans="1:34">
      <c r="A13" s="24">
        <v>6.5419999999999996E-4</v>
      </c>
      <c r="B13" s="59">
        <v>0.63690100000000005</v>
      </c>
      <c r="C13" s="64">
        <v>0.706515</v>
      </c>
      <c r="D13" s="61">
        <f t="shared" si="0"/>
        <v>8.3418016877863206</v>
      </c>
      <c r="E13" s="49">
        <f t="shared" si="1"/>
        <v>0.92125986101642543</v>
      </c>
      <c r="F13" s="49">
        <f t="shared" si="2"/>
        <v>0.92125986101642543</v>
      </c>
      <c r="G13" s="49">
        <f t="shared" si="3"/>
        <v>8.452249653242232</v>
      </c>
      <c r="H13" s="5" t="str">
        <f t="shared" si="6"/>
        <v/>
      </c>
      <c r="I13" s="24">
        <f t="shared" si="4"/>
        <v>-0.18630624133105581</v>
      </c>
      <c r="J13" s="24">
        <f t="shared" si="5"/>
        <v>-0.11871011073084792</v>
      </c>
      <c r="M13" s="24">
        <f t="shared" si="7"/>
        <v>-5.745316555134761E+17</v>
      </c>
      <c r="N13" s="24">
        <f t="shared" si="8"/>
        <v>8.452249653242232</v>
      </c>
      <c r="O13" s="24">
        <f t="shared" si="9"/>
        <v>1448168528197502</v>
      </c>
      <c r="P13" s="24">
        <f t="shared" si="10"/>
        <v>3.2937493481856256E-5</v>
      </c>
      <c r="W13" s="63">
        <f>B13+([1]User!D$6-25)*[1]User!C$6*[1]Calc!V$6</f>
        <v>0.63717731560000002</v>
      </c>
      <c r="AH13" s="24"/>
    </row>
    <row r="14" spans="1:34">
      <c r="A14" s="24">
        <v>7.9960000000000003E-4</v>
      </c>
      <c r="B14" s="59">
        <v>0.63466599999999995</v>
      </c>
      <c r="C14" s="64">
        <v>0.70089000000000001</v>
      </c>
      <c r="D14" s="61">
        <f t="shared" si="0"/>
        <v>8.2753874793211111</v>
      </c>
      <c r="E14" s="49">
        <f t="shared" si="1"/>
        <v>0.91778833793914605</v>
      </c>
      <c r="F14" s="49">
        <f t="shared" si="2"/>
        <v>0.91778833793914605</v>
      </c>
      <c r="G14" s="49">
        <f t="shared" si="3"/>
        <v>8.3824655182221264</v>
      </c>
      <c r="H14" s="5" t="str">
        <f t="shared" si="6"/>
        <v/>
      </c>
      <c r="I14" s="24">
        <f>B$6-G14*B$6</f>
        <v>-0.18456163795555316</v>
      </c>
      <c r="J14" s="24">
        <f t="shared" si="5"/>
        <v>-0.11718599377442776</v>
      </c>
      <c r="M14" s="24">
        <f t="shared" si="7"/>
        <v>-5.5700186694244595E+17</v>
      </c>
      <c r="N14" s="24">
        <f t="shared" si="8"/>
        <v>8.3824655182221264</v>
      </c>
      <c r="O14" s="24">
        <f t="shared" si="9"/>
        <v>1365154171225091.5</v>
      </c>
      <c r="P14" s="24">
        <f t="shared" si="10"/>
        <v>3.1307881589946935E-5</v>
      </c>
      <c r="W14" s="63">
        <f>B14+([1]User!D$6-25)*[1]User!C$6*[1]Calc!V$6</f>
        <v>0.63494231559999992</v>
      </c>
      <c r="X14" s="9" t="s">
        <v>63</v>
      </c>
      <c r="AH14" s="24"/>
    </row>
    <row r="15" spans="1:34">
      <c r="A15" s="24">
        <v>9.4499999999999998E-4</v>
      </c>
      <c r="B15" s="59">
        <v>0.63244400000000001</v>
      </c>
      <c r="C15" s="64">
        <v>0.69478899999999999</v>
      </c>
      <c r="D15" s="61">
        <f t="shared" si="0"/>
        <v>8.2033531529484431</v>
      </c>
      <c r="E15" s="49">
        <f t="shared" si="1"/>
        <v>0.91399140825649372</v>
      </c>
      <c r="F15" s="49">
        <f t="shared" si="2"/>
        <v>0.91399140825649372</v>
      </c>
      <c r="G15" s="49">
        <f>IF(N15&lt;0.001, 0.001, N15)</f>
        <v>8.3046983651662885</v>
      </c>
      <c r="H15" s="5" t="str">
        <f t="shared" si="6"/>
        <v/>
      </c>
      <c r="I15" s="24">
        <f t="shared" si="4"/>
        <v>-0.18261745912915722</v>
      </c>
      <c r="J15" s="24">
        <f t="shared" si="5"/>
        <v>-0.11554577637427045</v>
      </c>
      <c r="K15" s="5" t="str">
        <f t="shared" ref="K15:K78" si="11">IF(G15&gt;0.85,IF(G15&lt;1.1,W15,""),"")</f>
        <v/>
      </c>
      <c r="M15" s="24">
        <f t="shared" si="7"/>
        <v>-5.271806711290304E+17</v>
      </c>
      <c r="N15" s="24">
        <f t="shared" si="8"/>
        <v>8.3046983651662885</v>
      </c>
      <c r="O15" s="24">
        <f t="shared" si="9"/>
        <v>1286578372808130.5</v>
      </c>
      <c r="P15" s="24">
        <f t="shared" si="10"/>
        <v>2.9782156499031684E-5</v>
      </c>
      <c r="W15" s="63">
        <f>B15+([1]User!D$6-25)*[1]User!C$6*[1]Calc!V$6</f>
        <v>0.63272031559999997</v>
      </c>
      <c r="X15" s="9">
        <f>AVERAGE(B9:B133)</f>
        <v>0.3875484144000001</v>
      </c>
      <c r="AH15" s="24"/>
    </row>
    <row r="16" spans="1:34">
      <c r="A16" s="24">
        <v>1.0904E-3</v>
      </c>
      <c r="B16" s="59">
        <v>0.63011099999999998</v>
      </c>
      <c r="C16" s="64">
        <v>0.68815800000000005</v>
      </c>
      <c r="D16" s="61">
        <f t="shared" si="0"/>
        <v>8.1250611322670565</v>
      </c>
      <c r="E16" s="49">
        <f t="shared" si="1"/>
        <v>0.90982663725784996</v>
      </c>
      <c r="F16" s="49">
        <f t="shared" si="2"/>
        <v>0.90982663725784996</v>
      </c>
      <c r="G16" s="49">
        <f t="shared" si="3"/>
        <v>8.2260628588371016</v>
      </c>
      <c r="H16" s="5" t="str">
        <f t="shared" si="6"/>
        <v/>
      </c>
      <c r="I16" s="24">
        <f t="shared" si="4"/>
        <v>-0.18065157147092756</v>
      </c>
      <c r="J16" s="24">
        <f t="shared" si="5"/>
        <v>-0.11388045919847956</v>
      </c>
      <c r="K16" s="5" t="str">
        <f t="shared" si="11"/>
        <v/>
      </c>
      <c r="M16" s="24">
        <f t="shared" si="7"/>
        <v>-5.2539391682296077E+17</v>
      </c>
      <c r="N16" s="24">
        <f t="shared" si="8"/>
        <v>8.2260628588371016</v>
      </c>
      <c r="O16" s="24">
        <f t="shared" si="9"/>
        <v>1208151790966682</v>
      </c>
      <c r="P16" s="24">
        <f t="shared" si="10"/>
        <v>2.8234053675620488E-5</v>
      </c>
      <c r="W16" s="63">
        <f>B16+([1]User!D$6-25)*[1]User!C$6*[1]Calc!V$6</f>
        <v>0.63038731559999994</v>
      </c>
      <c r="AH16" s="24"/>
    </row>
    <row r="17" spans="1:34">
      <c r="A17" s="24">
        <v>1.2358E-3</v>
      </c>
      <c r="B17" s="59">
        <v>0.62779499999999999</v>
      </c>
      <c r="C17" s="64">
        <v>0.68106100000000003</v>
      </c>
      <c r="D17" s="61">
        <f t="shared" si="0"/>
        <v>8.0412670633821488</v>
      </c>
      <c r="E17" s="49">
        <f>IF(D17&gt;0,LOG10(D17),-3)</f>
        <v>0.90532448597221715</v>
      </c>
      <c r="F17" s="49">
        <f t="shared" si="2"/>
        <v>0.90532448597221715</v>
      </c>
      <c r="G17" s="49">
        <f t="shared" si="3"/>
        <v>8.1364242176910029</v>
      </c>
      <c r="H17" s="5" t="str">
        <f t="shared" si="6"/>
        <v/>
      </c>
      <c r="I17" s="24">
        <f t="shared" si="4"/>
        <v>-0.17841060544227508</v>
      </c>
      <c r="J17" s="24">
        <f t="shared" si="5"/>
        <v>-0.11205458367712222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-4.9499143939270963E+17</v>
      </c>
      <c r="N17" s="24">
        <f t="shared" si="8"/>
        <v>8.1364242176910029</v>
      </c>
      <c r="O17" s="24">
        <f t="shared" si="9"/>
        <v>1134257621721584</v>
      </c>
      <c r="P17" s="24">
        <f t="shared" si="10"/>
        <v>2.6799203110090116E-5</v>
      </c>
      <c r="W17" s="63">
        <f>B17+([1]User!D$6-25)*[1]User!C$6*[1]Calc!V$6</f>
        <v>0.62807131559999996</v>
      </c>
      <c r="AH17" s="24"/>
    </row>
    <row r="18" spans="1:34">
      <c r="A18" s="24">
        <v>1.3812E-3</v>
      </c>
      <c r="B18" s="59">
        <v>0.62552300000000005</v>
      </c>
      <c r="C18" s="64">
        <v>0.67335199999999995</v>
      </c>
      <c r="D18" s="61">
        <f t="shared" si="0"/>
        <v>7.950247128616228</v>
      </c>
      <c r="E18" s="49">
        <f t="shared" si="1"/>
        <v>0.90038062864719226</v>
      </c>
      <c r="F18" s="49">
        <f t="shared" si="2"/>
        <v>0.90038062864719226</v>
      </c>
      <c r="G18" s="49">
        <f t="shared" si="3"/>
        <v>8.0388797851018516</v>
      </c>
      <c r="H18" s="5" t="str">
        <f t="shared" si="6"/>
        <v/>
      </c>
      <c r="I18" s="24">
        <f t="shared" si="4"/>
        <v>-0.17597199462754631</v>
      </c>
      <c r="J18" s="24">
        <f t="shared" si="5"/>
        <v>-0.11012315380268536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-4.6105210406586989E+17</v>
      </c>
      <c r="N18" s="24">
        <f t="shared" si="8"/>
        <v>8.0388797851018516</v>
      </c>
      <c r="O18" s="24">
        <f t="shared" si="9"/>
        <v>1065445457613004.9</v>
      </c>
      <c r="P18" s="24">
        <f t="shared" si="10"/>
        <v>2.5478827927133758E-5</v>
      </c>
      <c r="U18" s="24">
        <f>(K$6*EXP(W18/0.02585)+L$6*EXP(W18/(2*0.02585))+W18/M$6)/B$6</f>
        <v>3.0260745633185286</v>
      </c>
      <c r="V18" s="24">
        <f t="shared" ref="V18:V81" si="13">((U18)-G18)*((U18)-G18)*U$22/U18</f>
        <v>17.904910957498956</v>
      </c>
      <c r="W18" s="63">
        <f>B18+([1]User!D$6-25)*[1]User!C$6*[1]Calc!V$6</f>
        <v>0.62579931560000002</v>
      </c>
      <c r="AH18" s="24"/>
    </row>
    <row r="19" spans="1:34" ht="15">
      <c r="A19" s="5">
        <v>1.5265999999999999E-3</v>
      </c>
      <c r="B19" s="59">
        <v>0.62313600000000002</v>
      </c>
      <c r="C19" s="64">
        <v>0.66494600000000004</v>
      </c>
      <c r="D19" s="61">
        <f t="shared" si="0"/>
        <v>7.8509977354858185</v>
      </c>
      <c r="E19" s="49">
        <f t="shared" si="1"/>
        <v>0.89492485209318817</v>
      </c>
      <c r="F19" s="49">
        <f t="shared" si="2"/>
        <v>0.89492485209318817</v>
      </c>
      <c r="G19" s="49">
        <f t="shared" si="3"/>
        <v>7.9391252521855069</v>
      </c>
      <c r="H19" s="5" t="str">
        <f t="shared" si="6"/>
        <v/>
      </c>
      <c r="I19" s="24">
        <f t="shared" si="4"/>
        <v>-0.17347813130463768</v>
      </c>
      <c r="J19" s="24">
        <f t="shared" si="5"/>
        <v>-0.10814840354258502</v>
      </c>
      <c r="K19" s="5" t="str">
        <f t="shared" si="11"/>
        <v/>
      </c>
      <c r="L19" s="5" t="str">
        <f t="shared" si="12"/>
        <v/>
      </c>
      <c r="M19" s="24">
        <f t="shared" si="7"/>
        <v>-4.5842445224556813E+17</v>
      </c>
      <c r="N19" s="24">
        <f t="shared" si="8"/>
        <v>7.9391252521855069</v>
      </c>
      <c r="O19" s="24">
        <f t="shared" si="9"/>
        <v>996912869942750.62</v>
      </c>
      <c r="P19" s="24">
        <f t="shared" si="10"/>
        <v>2.4139502027006982E-5</v>
      </c>
      <c r="U19" s="24">
        <f t="shared" ref="U19:U82" si="14">(K$6*EXP(W19/0.02585)+L$6*EXP(W19/(2*0.02585))+W19/M$6)/B$6</f>
        <v>2.7769558550209594</v>
      </c>
      <c r="V19" s="24">
        <f t="shared" si="13"/>
        <v>20.691199043077393</v>
      </c>
      <c r="W19" s="63">
        <f>B19+([1]User!D$6-25)*[1]User!C$6*[1]Calc!V$6</f>
        <v>0.62341231559999999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0.62078599999999995</v>
      </c>
      <c r="C20" s="64">
        <v>0.65561499999999995</v>
      </c>
      <c r="D20" s="61">
        <f t="shared" si="0"/>
        <v>7.7408268947411285</v>
      </c>
      <c r="E20" s="49">
        <f t="shared" si="1"/>
        <v>0.88878735559783739</v>
      </c>
      <c r="F20" s="49">
        <f t="shared" si="2"/>
        <v>0.88878735559783739</v>
      </c>
      <c r="G20" s="49">
        <f t="shared" si="3"/>
        <v>7.822953962162118</v>
      </c>
      <c r="H20" s="5" t="str">
        <f t="shared" si="6"/>
        <v/>
      </c>
      <c r="I20" s="24">
        <f t="shared" si="4"/>
        <v>-0.17057384905405296</v>
      </c>
      <c r="J20" s="24">
        <f t="shared" si="5"/>
        <v>-0.10593698967431499</v>
      </c>
      <c r="K20" s="5" t="str">
        <f t="shared" si="11"/>
        <v/>
      </c>
      <c r="L20" s="5" t="str">
        <f t="shared" si="12"/>
        <v/>
      </c>
      <c r="M20" s="24">
        <f t="shared" si="7"/>
        <v>-4.2721112890652288E+17</v>
      </c>
      <c r="N20" s="24">
        <f t="shared" si="8"/>
        <v>7.822953962162118</v>
      </c>
      <c r="O20" s="24">
        <f t="shared" si="9"/>
        <v>933052813998103.87</v>
      </c>
      <c r="P20" s="24">
        <f t="shared" si="10"/>
        <v>2.2928688297357808E-5</v>
      </c>
      <c r="U20" s="24">
        <f t="shared" si="14"/>
        <v>2.5523895465927402</v>
      </c>
      <c r="V20" s="24">
        <f t="shared" si="13"/>
        <v>23.466991955370037</v>
      </c>
      <c r="W20" s="63">
        <f>B20+([1]User!D$6-25)*[1]User!C$6*[1]Calc!V$6</f>
        <v>0.62106231559999991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0.61846199999999996</v>
      </c>
      <c r="C21" s="64">
        <v>0.64526600000000001</v>
      </c>
      <c r="D21" s="61">
        <f t="shared" si="0"/>
        <v>7.6186365581355355</v>
      </c>
      <c r="E21" s="49">
        <f t="shared" si="1"/>
        <v>0.88187725634489555</v>
      </c>
      <c r="F21" s="49">
        <f t="shared" si="2"/>
        <v>0.88187725634489555</v>
      </c>
      <c r="G21" s="49">
        <f t="shared" si="3"/>
        <v>7.6955113028129443</v>
      </c>
      <c r="H21" s="5" t="str">
        <f t="shared" si="6"/>
        <v/>
      </c>
      <c r="I21" s="24">
        <f t="shared" si="4"/>
        <v>-0.16738778257032363</v>
      </c>
      <c r="J21" s="24">
        <f t="shared" si="5"/>
        <v>-0.10356923463958106</v>
      </c>
      <c r="K21" s="5" t="str">
        <f t="shared" si="11"/>
        <v/>
      </c>
      <c r="L21" s="5" t="str">
        <f t="shared" si="12"/>
        <v/>
      </c>
      <c r="M21" s="24">
        <f t="shared" si="7"/>
        <v>-3.9988943340308358E+17</v>
      </c>
      <c r="N21" s="24">
        <f t="shared" si="8"/>
        <v>7.6955113028129443</v>
      </c>
      <c r="O21" s="24">
        <f t="shared" si="9"/>
        <v>873274635127989.62</v>
      </c>
      <c r="P21" s="24">
        <f t="shared" si="10"/>
        <v>2.1815095742324493E-5</v>
      </c>
      <c r="Q21" s="5" t="str">
        <f>IF(G21&gt;0.85,IF(G21&lt;1.15,W21,""),"")</f>
        <v/>
      </c>
      <c r="U21" s="24">
        <f t="shared" si="14"/>
        <v>2.3487742887252026</v>
      </c>
      <c r="V21" s="24">
        <f t="shared" si="13"/>
        <v>26.243786324430442</v>
      </c>
      <c r="W21" s="63">
        <f>B21+([1]User!D$6-25)*[1]User!C$6*[1]Calc!V$6</f>
        <v>0.61873831559999992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0.61606300000000003</v>
      </c>
      <c r="C22" s="64">
        <v>0.63362700000000005</v>
      </c>
      <c r="D22" s="61">
        <f t="shared" si="0"/>
        <v>7.4812152297219212</v>
      </c>
      <c r="E22" s="49">
        <f t="shared" si="1"/>
        <v>0.87397214929434619</v>
      </c>
      <c r="F22" s="49">
        <f t="shared" si="2"/>
        <v>0.87397214929434619</v>
      </c>
      <c r="G22" s="49">
        <f t="shared" si="3"/>
        <v>7.5561379365294101</v>
      </c>
      <c r="H22" s="5" t="str">
        <f t="shared" si="6"/>
        <v/>
      </c>
      <c r="I22" s="24">
        <f t="shared" si="4"/>
        <v>-0.16390344841323526</v>
      </c>
      <c r="J22" s="24">
        <f t="shared" si="5"/>
        <v>-0.10102013921949332</v>
      </c>
      <c r="K22" s="5" t="str">
        <f t="shared" si="11"/>
        <v/>
      </c>
      <c r="L22" s="5" t="str">
        <f t="shared" si="12"/>
        <v/>
      </c>
      <c r="M22" s="24">
        <f t="shared" si="7"/>
        <v>-3.8973526221124205E+17</v>
      </c>
      <c r="N22" s="24">
        <f t="shared" si="8"/>
        <v>7.5561379365294101</v>
      </c>
      <c r="O22" s="24">
        <f t="shared" si="9"/>
        <v>814939885608363.37</v>
      </c>
      <c r="P22" s="24">
        <f t="shared" si="10"/>
        <v>2.0733348825194779E-5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2.1562054064632048</v>
      </c>
      <c r="V22" s="24">
        <f t="shared" si="13"/>
        <v>29.159271329267213</v>
      </c>
      <c r="W22" s="63">
        <f>B22+([1]User!D$6-25)*[1]User!C$6*[1]Calc!V$6</f>
        <v>0.61633931559999999</v>
      </c>
      <c r="AH22" s="24"/>
    </row>
    <row r="23" spans="1:34">
      <c r="A23" s="5">
        <v>2.1082000000000002E-3</v>
      </c>
      <c r="B23" s="59">
        <v>0.61371100000000001</v>
      </c>
      <c r="C23" s="64">
        <v>0.62020699999999995</v>
      </c>
      <c r="D23" s="61">
        <f t="shared" si="0"/>
        <v>7.3227656870369211</v>
      </c>
      <c r="E23" s="49">
        <f t="shared" si="1"/>
        <v>0.86467513785732741</v>
      </c>
      <c r="F23" s="49">
        <f t="shared" si="2"/>
        <v>0.86467513785732741</v>
      </c>
      <c r="G23" s="49">
        <f t="shared" si="3"/>
        <v>7.392141888532227</v>
      </c>
      <c r="H23" s="5" t="str">
        <f t="shared" si="6"/>
        <v/>
      </c>
      <c r="I23" s="24">
        <f t="shared" si="4"/>
        <v>-0.1598035472133057</v>
      </c>
      <c r="J23" s="24">
        <f t="shared" si="5"/>
        <v>-9.8117350976855422E-2</v>
      </c>
      <c r="K23" s="5" t="str">
        <f t="shared" si="11"/>
        <v/>
      </c>
      <c r="L23" s="5" t="str">
        <f t="shared" si="12"/>
        <v/>
      </c>
      <c r="M23" s="24">
        <f t="shared" si="7"/>
        <v>-3.6088327868968813E+17</v>
      </c>
      <c r="N23" s="24">
        <f t="shared" si="8"/>
        <v>7.392141888532227</v>
      </c>
      <c r="O23" s="24">
        <f t="shared" si="9"/>
        <v>760933298898982.12</v>
      </c>
      <c r="P23" s="24">
        <f t="shared" si="10"/>
        <v>1.9788827052585943E-5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1.9833011411811121</v>
      </c>
      <c r="V23" s="24">
        <f t="shared" si="13"/>
        <v>31.806058855743039</v>
      </c>
      <c r="W23" s="63">
        <f>B23+([1]User!D$6-25)*[1]User!C$6*[1]Calc!V$6</f>
        <v>0.61398731559999997</v>
      </c>
      <c r="AH23" s="24"/>
    </row>
    <row r="24" spans="1:34">
      <c r="A24" s="5">
        <v>2.2536000000000001E-3</v>
      </c>
      <c r="B24" s="59">
        <v>0.61130899999999999</v>
      </c>
      <c r="C24" s="64">
        <v>0.60442099999999999</v>
      </c>
      <c r="D24" s="61">
        <f t="shared" si="0"/>
        <v>7.1363808524001549</v>
      </c>
      <c r="E24" s="49">
        <f t="shared" si="1"/>
        <v>0.8534780192943785</v>
      </c>
      <c r="F24" s="49">
        <f t="shared" si="2"/>
        <v>0.8534780192943785</v>
      </c>
      <c r="G24" s="49">
        <f t="shared" si="3"/>
        <v>7.2031614542504094</v>
      </c>
      <c r="H24" s="5" t="str">
        <f t="shared" si="6"/>
        <v/>
      </c>
      <c r="I24" s="24">
        <f t="shared" si="4"/>
        <v>-0.15507903635626025</v>
      </c>
      <c r="J24" s="24">
        <f t="shared" si="5"/>
        <v>-9.4844061392887286E-2</v>
      </c>
      <c r="K24" s="5" t="str">
        <f t="shared" si="11"/>
        <v/>
      </c>
      <c r="L24" s="5" t="str">
        <f t="shared" si="12"/>
        <v/>
      </c>
      <c r="M24" s="24">
        <f t="shared" si="7"/>
        <v>-3.4738140787689837E+17</v>
      </c>
      <c r="N24" s="24">
        <f t="shared" si="8"/>
        <v>7.2031614542504094</v>
      </c>
      <c r="O24" s="24">
        <f t="shared" si="9"/>
        <v>708893412762937.12</v>
      </c>
      <c r="P24" s="24">
        <f t="shared" si="10"/>
        <v>1.8919146896135846E-5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1.8215618819789647</v>
      </c>
      <c r="V24" s="24">
        <f t="shared" si="13"/>
        <v>34.282221872457612</v>
      </c>
      <c r="W24" s="63">
        <f>B24+([1]User!D$6-25)*[1]User!C$6*[1]Calc!V$6</f>
        <v>0.61158531559999996</v>
      </c>
      <c r="X24" s="69"/>
      <c r="AH24" s="24"/>
    </row>
    <row r="25" spans="1:34">
      <c r="A25" s="5">
        <v>2.3990000000000001E-3</v>
      </c>
      <c r="B25" s="59">
        <v>0.60890599999999995</v>
      </c>
      <c r="C25" s="64">
        <v>0.58528199999999997</v>
      </c>
      <c r="D25" s="61">
        <f t="shared" si="0"/>
        <v>6.9104072460329267</v>
      </c>
      <c r="E25" s="49">
        <f t="shared" si="1"/>
        <v>0.83950364209102257</v>
      </c>
      <c r="F25" s="49">
        <f t="shared" si="2"/>
        <v>0.83950364209102257</v>
      </c>
      <c r="G25" s="49">
        <f t="shared" si="3"/>
        <v>6.9733210571754887</v>
      </c>
      <c r="H25" s="5" t="str">
        <f t="shared" si="6"/>
        <v/>
      </c>
      <c r="I25" s="24">
        <f t="shared" si="4"/>
        <v>-0.14933302642938723</v>
      </c>
      <c r="J25" s="24">
        <f t="shared" si="5"/>
        <v>-9.0971038835810092E-2</v>
      </c>
      <c r="K25" s="5" t="str">
        <f t="shared" si="11"/>
        <v/>
      </c>
      <c r="L25" s="5" t="str">
        <f t="shared" si="12"/>
        <v/>
      </c>
      <c r="M25" s="24">
        <f t="shared" si="7"/>
        <v>-3.272670159309319E+17</v>
      </c>
      <c r="N25" s="24">
        <f t="shared" si="8"/>
        <v>6.9733210571754887</v>
      </c>
      <c r="O25" s="24">
        <f t="shared" si="9"/>
        <v>659844441480394.37</v>
      </c>
      <c r="P25" s="24">
        <f t="shared" si="10"/>
        <v>1.8190542840367997E-5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1.6734692622829275</v>
      </c>
      <c r="V25" s="24">
        <f t="shared" si="13"/>
        <v>36.190938152852027</v>
      </c>
      <c r="W25" s="63">
        <f>B25+([1]User!D$6-25)*[1]User!C$6*[1]Calc!V$6</f>
        <v>0.60918231559999991</v>
      </c>
      <c r="AH25" s="24"/>
    </row>
    <row r="26" spans="1:34">
      <c r="A26" s="5">
        <v>2.5444E-3</v>
      </c>
      <c r="B26" s="59">
        <v>0.60650300000000001</v>
      </c>
      <c r="C26" s="64">
        <v>0.56189500000000003</v>
      </c>
      <c r="D26" s="61">
        <f t="shared" si="0"/>
        <v>6.6342776294327717</v>
      </c>
      <c r="E26" s="49">
        <f t="shared" si="1"/>
        <v>0.82179364180025283</v>
      </c>
      <c r="F26" s="49">
        <f t="shared" si="2"/>
        <v>0.82179364180025283</v>
      </c>
      <c r="G26" s="49">
        <f t="shared" si="3"/>
        <v>6.6934701343536052</v>
      </c>
      <c r="H26" s="5" t="str">
        <f t="shared" si="6"/>
        <v/>
      </c>
      <c r="I26" s="24">
        <f t="shared" si="4"/>
        <v>-0.14233675335884013</v>
      </c>
      <c r="J26" s="24">
        <f t="shared" si="5"/>
        <v>-8.6366997787803018E-2</v>
      </c>
      <c r="K26" s="5" t="str">
        <f t="shared" si="11"/>
        <v/>
      </c>
      <c r="L26" s="5" t="str">
        <f t="shared" si="12"/>
        <v/>
      </c>
      <c r="M26" s="24">
        <f t="shared" si="7"/>
        <v>-3.079094097005495E+17</v>
      </c>
      <c r="N26" s="24">
        <f t="shared" si="8"/>
        <v>6.6934701343536052</v>
      </c>
      <c r="O26" s="24">
        <f t="shared" si="9"/>
        <v>613675388425863.12</v>
      </c>
      <c r="P26" s="24">
        <f t="shared" si="10"/>
        <v>1.7625081505257314E-5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1.5379053667480527</v>
      </c>
      <c r="V26" s="24">
        <f t="shared" si="13"/>
        <v>37.266019975668542</v>
      </c>
      <c r="W26" s="63">
        <f>B26+([1]User!D$6-25)*[1]User!C$6*[1]Calc!V$6</f>
        <v>0.60677931559999998</v>
      </c>
      <c r="AH26" s="24"/>
    </row>
    <row r="27" spans="1:34">
      <c r="A27" s="5">
        <v>2.6898E-3</v>
      </c>
      <c r="B27" s="59">
        <v>0.60407200000000005</v>
      </c>
      <c r="C27" s="64">
        <v>0.53328900000000001</v>
      </c>
      <c r="D27" s="61">
        <f t="shared" si="0"/>
        <v>6.2965274343472952</v>
      </c>
      <c r="E27" s="49">
        <f t="shared" si="1"/>
        <v>0.79910109994702827</v>
      </c>
      <c r="F27" s="49">
        <f t="shared" si="2"/>
        <v>0.79910109994702827</v>
      </c>
      <c r="G27" s="49">
        <f t="shared" si="3"/>
        <v>6.3527737356686531</v>
      </c>
      <c r="H27" s="5" t="str">
        <f t="shared" si="6"/>
        <v/>
      </c>
      <c r="I27" s="24">
        <f t="shared" si="4"/>
        <v>-0.13381934339171633</v>
      </c>
      <c r="J27" s="24">
        <f t="shared" si="5"/>
        <v>-8.0873494773481755E-2</v>
      </c>
      <c r="K27" s="5" t="str">
        <f t="shared" si="11"/>
        <v/>
      </c>
      <c r="L27" s="5" t="str">
        <f t="shared" si="12"/>
        <v/>
      </c>
      <c r="M27" s="24">
        <f t="shared" si="7"/>
        <v>-2.9258375635329779E+17</v>
      </c>
      <c r="N27" s="24">
        <f t="shared" si="8"/>
        <v>6.3527737356686531</v>
      </c>
      <c r="O27" s="24">
        <f t="shared" si="9"/>
        <v>569767122497837.37</v>
      </c>
      <c r="P27" s="24">
        <f t="shared" si="10"/>
        <v>1.7241607553878287E-5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1.4124032693554229</v>
      </c>
      <c r="V27" s="24">
        <f t="shared" si="13"/>
        <v>37.260652006003049</v>
      </c>
      <c r="W27" s="63">
        <f>B27+([1]User!D$6-25)*[1]User!C$6*[1]Calc!V$6</f>
        <v>0.60434831560000002</v>
      </c>
      <c r="AH27" s="24"/>
    </row>
    <row r="28" spans="1:34">
      <c r="A28" s="5">
        <v>2.8352E-3</v>
      </c>
      <c r="B28" s="59">
        <v>0.60167000000000004</v>
      </c>
      <c r="C28" s="64">
        <v>0.50048800000000004</v>
      </c>
      <c r="D28" s="61">
        <f t="shared" si="0"/>
        <v>5.9092469984597642</v>
      </c>
      <c r="E28" s="49">
        <f t="shared" si="1"/>
        <v>0.77153214327569142</v>
      </c>
      <c r="F28" s="49">
        <f t="shared" si="2"/>
        <v>0.77153214327569142</v>
      </c>
      <c r="G28" s="49">
        <f t="shared" si="3"/>
        <v>5.9614358489721573</v>
      </c>
      <c r="H28" s="5" t="str">
        <f t="shared" si="6"/>
        <v/>
      </c>
      <c r="I28" s="24">
        <f t="shared" si="4"/>
        <v>-0.12403589622430394</v>
      </c>
      <c r="J28" s="24">
        <f t="shared" si="5"/>
        <v>-7.4662950734363714E-2</v>
      </c>
      <c r="K28" s="5" t="str">
        <f t="shared" si="11"/>
        <v/>
      </c>
      <c r="L28" s="5" t="str">
        <f t="shared" si="12"/>
        <v/>
      </c>
      <c r="M28" s="24">
        <f t="shared" si="7"/>
        <v>-2.7147758277358186E+17</v>
      </c>
      <c r="N28" s="24">
        <f t="shared" si="8"/>
        <v>5.9614358489721573</v>
      </c>
      <c r="O28" s="24">
        <f t="shared" si="9"/>
        <v>529021496082096.62</v>
      </c>
      <c r="P28" s="24">
        <f t="shared" si="10"/>
        <v>1.7059496232666284E-5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1.2989009462604864</v>
      </c>
      <c r="V28" s="24">
        <f t="shared" si="13"/>
        <v>36.087624002295264</v>
      </c>
      <c r="W28" s="63">
        <f>B28+([1]User!D$6-25)*[1]User!C$6*[1]Calc!V$6</f>
        <v>0.6019463156</v>
      </c>
      <c r="AH28" s="24"/>
    </row>
    <row r="29" spans="1:34">
      <c r="A29" s="5">
        <v>2.9805999999999999E-3</v>
      </c>
      <c r="B29" s="59">
        <v>0.59924699999999997</v>
      </c>
      <c r="C29" s="64">
        <v>0.46642099999999997</v>
      </c>
      <c r="D29" s="61">
        <f t="shared" si="0"/>
        <v>5.5070189380536627</v>
      </c>
      <c r="E29" s="49">
        <f t="shared" si="1"/>
        <v>0.7409165699764817</v>
      </c>
      <c r="F29" s="49">
        <f t="shared" si="2"/>
        <v>0.7409165699764817</v>
      </c>
      <c r="G29" s="49">
        <f t="shared" si="3"/>
        <v>5.5563788772176137</v>
      </c>
      <c r="H29" s="5" t="str">
        <f t="shared" si="6"/>
        <v/>
      </c>
      <c r="I29" s="24">
        <f t="shared" si="4"/>
        <v>-0.11390947193044035</v>
      </c>
      <c r="J29" s="24">
        <f t="shared" si="5"/>
        <v>-6.8291384289982729E-2</v>
      </c>
      <c r="K29" s="5" t="str">
        <f t="shared" si="11"/>
        <v/>
      </c>
      <c r="L29" s="5" t="str">
        <f t="shared" si="12"/>
        <v/>
      </c>
      <c r="M29" s="24">
        <f t="shared" si="7"/>
        <v>-2.5676206389903814E+17</v>
      </c>
      <c r="N29" s="24">
        <f t="shared" si="8"/>
        <v>5.5563788772176137</v>
      </c>
      <c r="O29" s="24">
        <f t="shared" si="9"/>
        <v>490453885401229.62</v>
      </c>
      <c r="P29" s="24">
        <f t="shared" si="10"/>
        <v>1.6968759152857843E-5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1.1940644581884876</v>
      </c>
      <c r="V29" s="24">
        <f t="shared" si="13"/>
        <v>34.363412734488058</v>
      </c>
      <c r="W29" s="63">
        <f>B29+([1]User!D$6-25)*[1]User!C$6*[1]Calc!V$6</f>
        <v>0.59952331559999994</v>
      </c>
      <c r="AH29" s="24"/>
    </row>
    <row r="30" spans="1:34">
      <c r="A30" s="5">
        <v>3.1259999999999999E-3</v>
      </c>
      <c r="B30" s="59">
        <v>0.59675900000000004</v>
      </c>
      <c r="C30" s="64">
        <v>0.43355399999999999</v>
      </c>
      <c r="D30" s="61">
        <f t="shared" si="0"/>
        <v>5.1189592421201393</v>
      </c>
      <c r="E30" s="49">
        <f t="shared" si="1"/>
        <v>0.70918167164972068</v>
      </c>
      <c r="F30" s="49">
        <f t="shared" si="2"/>
        <v>0.70918167164972068</v>
      </c>
      <c r="G30" s="49">
        <f t="shared" si="3"/>
        <v>5.166346891172191</v>
      </c>
      <c r="H30" s="5" t="str">
        <f t="shared" si="6"/>
        <v/>
      </c>
      <c r="I30" s="24">
        <f t="shared" si="4"/>
        <v>-0.10415867227930478</v>
      </c>
      <c r="J30" s="24">
        <f t="shared" si="5"/>
        <v>-6.2186405776751705E-2</v>
      </c>
      <c r="K30" s="5" t="str">
        <f t="shared" si="11"/>
        <v/>
      </c>
      <c r="L30" s="5" t="str">
        <f t="shared" si="12"/>
        <v/>
      </c>
      <c r="M30" s="24">
        <f t="shared" si="7"/>
        <v>-2.4650254396614445E+17</v>
      </c>
      <c r="N30" s="24">
        <f t="shared" si="8"/>
        <v>5.166346891172191</v>
      </c>
      <c r="O30" s="24">
        <f t="shared" si="9"/>
        <v>453374340273056.12</v>
      </c>
      <c r="P30" s="24">
        <f t="shared" si="10"/>
        <v>1.6870079576541435E-5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1.0956276018303452</v>
      </c>
      <c r="V30" s="24">
        <f t="shared" si="13"/>
        <v>32.611402459124541</v>
      </c>
      <c r="W30" s="63">
        <f>B30+([1]User!D$6-25)*[1]User!C$6*[1]Calc!V$6</f>
        <v>0.5970353156</v>
      </c>
      <c r="AH30" s="24"/>
    </row>
    <row r="31" spans="1:34">
      <c r="A31" s="5">
        <v>3.2713999999999998E-3</v>
      </c>
      <c r="B31" s="59">
        <v>0.59432099999999999</v>
      </c>
      <c r="C31" s="64">
        <v>0.40290300000000001</v>
      </c>
      <c r="D31" s="61">
        <f t="shared" si="0"/>
        <v>4.7570637925793111</v>
      </c>
      <c r="E31" s="49">
        <f t="shared" si="1"/>
        <v>0.67733897538025889</v>
      </c>
      <c r="F31" s="49">
        <f t="shared" si="2"/>
        <v>0.67733897538025889</v>
      </c>
      <c r="G31" s="49">
        <f t="shared" si="3"/>
        <v>4.8004903081090884</v>
      </c>
      <c r="H31" s="5" t="str">
        <f t="shared" si="6"/>
        <v/>
      </c>
      <c r="I31" s="24">
        <f t="shared" si="4"/>
        <v>-9.5012257702727226E-2</v>
      </c>
      <c r="J31" s="24">
        <f t="shared" si="5"/>
        <v>-5.6494033379137026E-2</v>
      </c>
      <c r="K31" s="5" t="str">
        <f t="shared" si="11"/>
        <v/>
      </c>
      <c r="L31" s="5" t="str">
        <f t="shared" si="12"/>
        <v/>
      </c>
      <c r="M31" s="24">
        <f t="shared" si="7"/>
        <v>-2.2589739663845894E+17</v>
      </c>
      <c r="N31" s="24">
        <f t="shared" si="8"/>
        <v>4.8004903081090884</v>
      </c>
      <c r="O31" s="24">
        <f t="shared" si="9"/>
        <v>419398807616194.62</v>
      </c>
      <c r="P31" s="24">
        <f t="shared" si="10"/>
        <v>1.6795206656274972E-5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1.0074294331764548</v>
      </c>
      <c r="V31" s="24">
        <f t="shared" si="13"/>
        <v>30.793221154607505</v>
      </c>
      <c r="W31" s="63">
        <f>B31+([1]User!D$6-25)*[1]User!C$6*[1]Calc!V$6</f>
        <v>0.59459731559999995</v>
      </c>
      <c r="AH31" s="24"/>
    </row>
    <row r="32" spans="1:34">
      <c r="A32" s="5">
        <v>3.4167999999999998E-3</v>
      </c>
      <c r="B32" s="59">
        <v>0.59179999999999999</v>
      </c>
      <c r="C32" s="64">
        <v>0.37450499999999998</v>
      </c>
      <c r="D32" s="61">
        <f t="shared" si="0"/>
        <v>4.4217694473357474</v>
      </c>
      <c r="E32" s="49">
        <f t="shared" si="1"/>
        <v>0.64559609456106326</v>
      </c>
      <c r="F32" s="49">
        <f t="shared" si="2"/>
        <v>0.64559609456106326</v>
      </c>
      <c r="G32" s="49">
        <f t="shared" si="3"/>
        <v>4.4636206793934017</v>
      </c>
      <c r="H32" s="5" t="str">
        <f t="shared" si="6"/>
        <v/>
      </c>
      <c r="I32" s="24">
        <f t="shared" si="4"/>
        <v>-8.6590516984835053E-2</v>
      </c>
      <c r="J32" s="24">
        <f t="shared" si="5"/>
        <v>-5.1268194262280353E-2</v>
      </c>
      <c r="K32" s="5" t="str">
        <f t="shared" si="11"/>
        <v/>
      </c>
      <c r="L32" s="5" t="str">
        <f t="shared" si="12"/>
        <v/>
      </c>
      <c r="M32" s="24">
        <f t="shared" si="7"/>
        <v>-2.1770303816923766E+17</v>
      </c>
      <c r="N32" s="24">
        <f t="shared" si="8"/>
        <v>4.4636206793934017</v>
      </c>
      <c r="O32" s="24">
        <f t="shared" si="9"/>
        <v>386598521799099.87</v>
      </c>
      <c r="P32" s="24">
        <f t="shared" si="10"/>
        <v>1.6650093090069397E-5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0.9240650001521844</v>
      </c>
      <c r="V32" s="24">
        <f t="shared" si="13"/>
        <v>29.233788879963679</v>
      </c>
      <c r="W32" s="63">
        <f>B32+([1]User!D$6-25)*[1]User!C$6*[1]Calc!V$6</f>
        <v>0.59207631559999996</v>
      </c>
      <c r="AH32" s="24"/>
    </row>
    <row r="33" spans="1:34">
      <c r="A33" s="5">
        <v>3.5622000000000002E-3</v>
      </c>
      <c r="B33" s="59">
        <v>0.58935499999999996</v>
      </c>
      <c r="C33" s="64">
        <v>0.34826400000000002</v>
      </c>
      <c r="D33" s="61">
        <f t="shared" si="0"/>
        <v>4.1119427372316446</v>
      </c>
      <c r="E33" s="49">
        <f t="shared" si="1"/>
        <v>0.61404705805981752</v>
      </c>
      <c r="F33" s="49">
        <f t="shared" si="2"/>
        <v>0.61404705805981752</v>
      </c>
      <c r="G33" s="49">
        <f t="shared" si="3"/>
        <v>4.1498093901962605</v>
      </c>
      <c r="H33" s="5" t="str">
        <f t="shared" si="6"/>
        <v/>
      </c>
      <c r="I33" s="24">
        <f t="shared" si="4"/>
        <v>-7.8745234754906523E-2</v>
      </c>
      <c r="J33" s="24">
        <f t="shared" si="5"/>
        <v>-4.6430656365766369E-2</v>
      </c>
      <c r="K33" s="5" t="str">
        <f t="shared" si="11"/>
        <v/>
      </c>
      <c r="L33" s="5" t="str">
        <f t="shared" si="12"/>
        <v/>
      </c>
      <c r="M33" s="24">
        <f t="shared" si="7"/>
        <v>-1.9697593094369494E+17</v>
      </c>
      <c r="N33" s="24">
        <f t="shared" si="8"/>
        <v>4.1498093901962605</v>
      </c>
      <c r="O33" s="24">
        <f t="shared" si="9"/>
        <v>356936045488507.37</v>
      </c>
      <c r="P33" s="24">
        <f t="shared" si="10"/>
        <v>1.6535069188193596E-5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0.85015436613350703</v>
      </c>
      <c r="V33" s="24">
        <f t="shared" si="13"/>
        <v>27.614006033381532</v>
      </c>
      <c r="W33" s="63">
        <f>B33+([1]User!D$6-25)*[1]User!C$6*[1]Calc!V$6</f>
        <v>0.58963131559999993</v>
      </c>
      <c r="AH33" s="24"/>
    </row>
    <row r="34" spans="1:34">
      <c r="A34" s="70">
        <v>3.7076000000000001E-3</v>
      </c>
      <c r="B34" s="59">
        <v>0.58682100000000004</v>
      </c>
      <c r="C34" s="64">
        <v>0.32391300000000001</v>
      </c>
      <c r="D34" s="61">
        <f t="shared" si="0"/>
        <v>3.8244312011718513</v>
      </c>
      <c r="E34" s="49">
        <f t="shared" si="1"/>
        <v>0.58256685267622854</v>
      </c>
      <c r="F34" s="49">
        <f t="shared" si="2"/>
        <v>0.58256685267622854</v>
      </c>
      <c r="G34" s="49">
        <f t="shared" si="3"/>
        <v>3.8609076603540808</v>
      </c>
      <c r="H34" s="5" t="str">
        <f t="shared" si="6"/>
        <v/>
      </c>
      <c r="I34" s="24">
        <f t="shared" si="4"/>
        <v>-7.1522691508852015E-2</v>
      </c>
      <c r="J34" s="24">
        <f t="shared" si="5"/>
        <v>-4.1990780189333929E-2</v>
      </c>
      <c r="K34" s="5" t="str">
        <f t="shared" si="11"/>
        <v/>
      </c>
      <c r="L34" s="5" t="str">
        <f t="shared" si="12"/>
        <v/>
      </c>
      <c r="M34" s="24">
        <f t="shared" si="7"/>
        <v>-1.8974437776856886E+17</v>
      </c>
      <c r="N34" s="24">
        <f t="shared" si="8"/>
        <v>3.8609076603540808</v>
      </c>
      <c r="O34" s="24">
        <f t="shared" si="9"/>
        <v>328308551443791.5</v>
      </c>
      <c r="P34" s="24">
        <f t="shared" si="10"/>
        <v>1.6346942605658257E-5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0.78012346078241124</v>
      </c>
      <c r="V34" s="24">
        <f t="shared" si="13"/>
        <v>26.233083913078289</v>
      </c>
      <c r="W34" s="63">
        <f>B34+([1]User!D$6-25)*[1]User!C$6*[1]Calc!V$6</f>
        <v>0.5870973156</v>
      </c>
      <c r="AH34" s="24"/>
    </row>
    <row r="35" spans="1:34">
      <c r="A35" s="70">
        <v>3.8530000000000001E-3</v>
      </c>
      <c r="B35" s="59">
        <v>0.58427700000000005</v>
      </c>
      <c r="C35" s="64">
        <v>0.30154500000000001</v>
      </c>
      <c r="D35" s="61">
        <f t="shared" si="0"/>
        <v>3.5603328874029936</v>
      </c>
      <c r="E35" s="49">
        <f t="shared" si="1"/>
        <v>0.55149060595135224</v>
      </c>
      <c r="F35" s="49">
        <f t="shared" si="2"/>
        <v>0.55149060595135224</v>
      </c>
      <c r="G35" s="49">
        <f t="shared" si="3"/>
        <v>3.5943184815425266</v>
      </c>
      <c r="H35" s="5" t="str">
        <f t="shared" si="6"/>
        <v/>
      </c>
      <c r="I35" s="24">
        <f t="shared" si="4"/>
        <v>-6.4857962038563172E-2</v>
      </c>
      <c r="J35" s="24">
        <f t="shared" si="5"/>
        <v>-3.7912936752701035E-2</v>
      </c>
      <c r="K35" s="5" t="str">
        <f t="shared" si="11"/>
        <v/>
      </c>
      <c r="L35" s="5" t="str">
        <f t="shared" si="12"/>
        <v/>
      </c>
      <c r="M35" s="24">
        <f t="shared" si="7"/>
        <v>-1.7678731866174013E+17</v>
      </c>
      <c r="N35" s="24">
        <f t="shared" si="8"/>
        <v>3.5943184815425266</v>
      </c>
      <c r="O35" s="24">
        <f t="shared" si="9"/>
        <v>301615507154493.37</v>
      </c>
      <c r="P35" s="24">
        <f t="shared" si="10"/>
        <v>1.6131727166952715E-5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0.71594398688696903</v>
      </c>
      <c r="V35" s="24">
        <f t="shared" si="13"/>
        <v>24.952018298894973</v>
      </c>
      <c r="W35" s="63">
        <f>B35+([1]User!D$6-25)*[1]User!C$6*[1]Calc!V$6</f>
        <v>0.58455331560000001</v>
      </c>
      <c r="AH35" s="24"/>
    </row>
    <row r="36" spans="1:34">
      <c r="A36" s="70">
        <v>3.9984E-3</v>
      </c>
      <c r="B36" s="59">
        <v>0.58177900000000005</v>
      </c>
      <c r="C36" s="64">
        <v>0.28078500000000001</v>
      </c>
      <c r="D36" s="61">
        <f t="shared" si="0"/>
        <v>3.315220182027391</v>
      </c>
      <c r="E36" s="49">
        <f t="shared" si="1"/>
        <v>0.52051237758664026</v>
      </c>
      <c r="F36" s="49">
        <f t="shared" si="2"/>
        <v>0.52051237758664026</v>
      </c>
      <c r="G36" s="49">
        <f t="shared" si="3"/>
        <v>3.3461951913223267</v>
      </c>
      <c r="H36" s="5" t="str">
        <f t="shared" si="6"/>
        <v/>
      </c>
      <c r="I36" s="24">
        <f t="shared" si="4"/>
        <v>-5.8654879783058174E-2</v>
      </c>
      <c r="J36" s="24">
        <f t="shared" si="5"/>
        <v>-3.4140384563607983E-2</v>
      </c>
      <c r="K36" s="5" t="str">
        <f t="shared" si="11"/>
        <v/>
      </c>
      <c r="L36" s="5" t="str">
        <f t="shared" si="12"/>
        <v/>
      </c>
      <c r="M36" s="24">
        <f t="shared" si="7"/>
        <v>-1.6112676495492922E+17</v>
      </c>
      <c r="N36" s="24">
        <f t="shared" si="8"/>
        <v>3.3461951913223267</v>
      </c>
      <c r="O36" s="24">
        <f t="shared" si="9"/>
        <v>277289114301317.13</v>
      </c>
      <c r="P36" s="24">
        <f t="shared" si="10"/>
        <v>1.5930349631582629E-5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0.6583641170430713</v>
      </c>
      <c r="V36" s="24">
        <f t="shared" si="13"/>
        <v>23.660717995068296</v>
      </c>
      <c r="W36" s="63">
        <f>B36+([1]User!D$6-25)*[1]User!C$6*[1]Calc!V$6</f>
        <v>0.58205531560000001</v>
      </c>
      <c r="AH36" s="24"/>
    </row>
    <row r="37" spans="1:34">
      <c r="A37" s="70">
        <v>4.1437999999999996E-3</v>
      </c>
      <c r="B37" s="59">
        <v>0.579206</v>
      </c>
      <c r="C37" s="64">
        <v>0.26158900000000002</v>
      </c>
      <c r="D37" s="61">
        <f t="shared" si="0"/>
        <v>3.0885735783477153</v>
      </c>
      <c r="E37" s="49">
        <f t="shared" si="1"/>
        <v>0.48975795189024912</v>
      </c>
      <c r="F37" s="49">
        <f t="shared" si="2"/>
        <v>0.48975795189024912</v>
      </c>
      <c r="G37" s="49">
        <f t="shared" si="3"/>
        <v>3.118085438105739</v>
      </c>
      <c r="H37" s="5" t="str">
        <f t="shared" si="6"/>
        <v/>
      </c>
      <c r="I37" s="24">
        <f t="shared" si="4"/>
        <v>-5.2952135952643482E-2</v>
      </c>
      <c r="J37" s="24">
        <f t="shared" si="5"/>
        <v>-3.0684826357803854E-2</v>
      </c>
      <c r="K37" s="5" t="str">
        <f t="shared" si="11"/>
        <v/>
      </c>
      <c r="L37" s="5" t="str">
        <f t="shared" si="12"/>
        <v/>
      </c>
      <c r="M37" s="24">
        <f t="shared" si="7"/>
        <v>-1.5351570827103395E+17</v>
      </c>
      <c r="N37" s="24">
        <f t="shared" si="8"/>
        <v>3.118085438105739</v>
      </c>
      <c r="O37" s="24">
        <f t="shared" si="9"/>
        <v>254071032825459.5</v>
      </c>
      <c r="P37" s="24">
        <f t="shared" si="10"/>
        <v>1.5664296671754638E-5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0.60418387347649172</v>
      </c>
      <c r="V37" s="24">
        <f t="shared" si="13"/>
        <v>22.553686430401381</v>
      </c>
      <c r="W37" s="63">
        <f>B37+([1]User!D$6-25)*[1]User!C$6*[1]Calc!V$6</f>
        <v>0.57948231559999996</v>
      </c>
      <c r="AH37" s="24"/>
    </row>
    <row r="38" spans="1:34">
      <c r="A38" s="71">
        <v>4.2892E-3</v>
      </c>
      <c r="B38" s="59">
        <v>0.57666799999999996</v>
      </c>
      <c r="C38" s="64">
        <v>0.24384500000000001</v>
      </c>
      <c r="D38" s="61">
        <f t="shared" si="0"/>
        <v>2.8790706956798586</v>
      </c>
      <c r="E38" s="49">
        <f t="shared" si="1"/>
        <v>0.45925232912493869</v>
      </c>
      <c r="F38" s="49">
        <f t="shared" si="2"/>
        <v>0.45925232912493869</v>
      </c>
      <c r="G38" s="49">
        <f t="shared" si="3"/>
        <v>2.9059937245232907</v>
      </c>
      <c r="H38" s="5" t="str">
        <f t="shared" si="6"/>
        <v/>
      </c>
      <c r="I38" s="24">
        <f t="shared" si="4"/>
        <v>-4.764984311308227E-2</v>
      </c>
      <c r="J38" s="24">
        <f t="shared" si="5"/>
        <v>-2.7491306123324621E-2</v>
      </c>
      <c r="K38" s="5" t="str">
        <f t="shared" si="11"/>
        <v/>
      </c>
      <c r="L38" s="5" t="str">
        <f t="shared" si="12"/>
        <v/>
      </c>
      <c r="M38" s="24">
        <f t="shared" si="7"/>
        <v>-1.400490472504797E+17</v>
      </c>
      <c r="N38" s="24">
        <f t="shared" si="8"/>
        <v>2.9059937245232907</v>
      </c>
      <c r="O38" s="24">
        <f t="shared" si="9"/>
        <v>232888230923398.75</v>
      </c>
      <c r="P38" s="24">
        <f t="shared" si="10"/>
        <v>1.5406238883072077E-5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0.55538232178550695</v>
      </c>
      <c r="V38" s="24">
        <f t="shared" si="13"/>
        <v>21.451603251227723</v>
      </c>
      <c r="W38" s="63">
        <f>B38+([1]User!D$6-25)*[1]User!C$6*[1]Calc!V$6</f>
        <v>0.57694431559999992</v>
      </c>
      <c r="X38" s="72" t="s">
        <v>67</v>
      </c>
      <c r="AH38" s="24"/>
    </row>
    <row r="39" spans="1:34">
      <c r="A39" s="70">
        <v>4.4346000000000003E-3</v>
      </c>
      <c r="B39" s="59">
        <v>0.57411900000000005</v>
      </c>
      <c r="C39" s="64">
        <v>0.227432</v>
      </c>
      <c r="D39" s="61">
        <f t="shared" si="0"/>
        <v>2.6852828906061701</v>
      </c>
      <c r="E39" s="49">
        <f t="shared" si="1"/>
        <v>0.42899004473113078</v>
      </c>
      <c r="F39" s="49">
        <f t="shared" si="2"/>
        <v>0.42899004473113078</v>
      </c>
      <c r="G39" s="49">
        <f t="shared" si="3"/>
        <v>2.7102527617144356</v>
      </c>
      <c r="H39" s="5" t="str">
        <f t="shared" si="6"/>
        <v/>
      </c>
      <c r="I39" s="24">
        <f t="shared" si="4"/>
        <v>-4.2756319042860889E-2</v>
      </c>
      <c r="J39" s="24">
        <f t="shared" si="5"/>
        <v>-2.4559029370518373E-2</v>
      </c>
      <c r="K39" s="5" t="str">
        <f t="shared" si="11"/>
        <v/>
      </c>
      <c r="L39" s="5" t="str">
        <f t="shared" si="12"/>
        <v/>
      </c>
      <c r="M39" s="24">
        <f t="shared" si="7"/>
        <v>-1.2988905070883104E+17</v>
      </c>
      <c r="N39" s="24">
        <f t="shared" si="8"/>
        <v>2.7102527617144356</v>
      </c>
      <c r="O39" s="24">
        <f t="shared" si="9"/>
        <v>213227014498459.75</v>
      </c>
      <c r="P39" s="24">
        <f t="shared" si="10"/>
        <v>1.5124331518531209E-5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0.51059149791644132</v>
      </c>
      <c r="V39" s="24">
        <f t="shared" si="13"/>
        <v>20.432813245050284</v>
      </c>
      <c r="W39" s="63">
        <f>B39+([1]User!D$6-25)*[1]User!C$6*[1]Calc!V$6</f>
        <v>0.57439531560000001</v>
      </c>
      <c r="X39" s="9" t="s">
        <v>68</v>
      </c>
      <c r="AH39" s="24"/>
    </row>
    <row r="40" spans="1:34">
      <c r="A40" s="70">
        <v>4.5799999999999999E-3</v>
      </c>
      <c r="B40" s="59">
        <v>0.57147000000000003</v>
      </c>
      <c r="C40" s="64">
        <v>0.21209</v>
      </c>
      <c r="D40" s="61">
        <f t="shared" si="0"/>
        <v>2.5041403508242581</v>
      </c>
      <c r="E40" s="49">
        <f t="shared" si="1"/>
        <v>0.39865866634363395</v>
      </c>
      <c r="F40" s="49">
        <f t="shared" si="2"/>
        <v>0.39865866634363395</v>
      </c>
      <c r="G40" s="49">
        <f t="shared" si="3"/>
        <v>2.5279992857724176</v>
      </c>
      <c r="H40" s="5" t="str">
        <f t="shared" si="6"/>
        <v/>
      </c>
      <c r="I40" s="24">
        <f t="shared" si="4"/>
        <v>-3.8199982144310439E-2</v>
      </c>
      <c r="J40" s="24">
        <f t="shared" si="5"/>
        <v>-2.1840699046995281E-2</v>
      </c>
      <c r="K40" s="5" t="str">
        <f t="shared" si="11"/>
        <v/>
      </c>
      <c r="L40" s="5" t="str">
        <f t="shared" si="12"/>
        <v/>
      </c>
      <c r="M40" s="24">
        <f t="shared" si="7"/>
        <v>-1.2411014850270122E+17</v>
      </c>
      <c r="N40" s="24">
        <f t="shared" si="8"/>
        <v>2.5279992857724176</v>
      </c>
      <c r="O40" s="24">
        <f t="shared" si="9"/>
        <v>194398930641091.25</v>
      </c>
      <c r="P40" s="24">
        <f t="shared" si="10"/>
        <v>1.4782935516148603E-5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0.46812069420345276</v>
      </c>
      <c r="V40" s="24">
        <f t="shared" si="13"/>
        <v>19.544093794815314</v>
      </c>
      <c r="W40" s="63">
        <f>B40+([1]User!D$6-25)*[1]User!C$6*[1]Calc!V$6</f>
        <v>0.5717463156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0.56885799999999997</v>
      </c>
      <c r="C41" s="64">
        <v>0.19796</v>
      </c>
      <c r="D41" s="61">
        <f t="shared" si="0"/>
        <v>2.3373078591596497</v>
      </c>
      <c r="E41" s="49">
        <f t="shared" si="1"/>
        <v>0.36871591937921239</v>
      </c>
      <c r="F41" s="49">
        <f t="shared" si="2"/>
        <v>0.36871591937921239</v>
      </c>
      <c r="G41" s="49">
        <f t="shared" si="3"/>
        <v>2.3589377623852679</v>
      </c>
      <c r="H41" s="5" t="str">
        <f t="shared" si="6"/>
        <v/>
      </c>
      <c r="I41" s="24">
        <f t="shared" si="4"/>
        <v>-3.3973444059631701E-2</v>
      </c>
      <c r="J41" s="24">
        <f t="shared" si="5"/>
        <v>-1.9335452833453372E-2</v>
      </c>
      <c r="K41" s="5" t="str">
        <f t="shared" si="11"/>
        <v/>
      </c>
      <c r="L41" s="5" t="str">
        <f t="shared" si="12"/>
        <v/>
      </c>
      <c r="M41" s="24">
        <f t="shared" si="7"/>
        <v>-1.1251510208915091E+17</v>
      </c>
      <c r="N41" s="24">
        <f t="shared" si="8"/>
        <v>2.3589377623852679</v>
      </c>
      <c r="O41" s="24">
        <f t="shared" si="9"/>
        <v>177329761052754.75</v>
      </c>
      <c r="P41" s="24">
        <f t="shared" si="10"/>
        <v>1.4451366122653099E-5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0.42994066043252327</v>
      </c>
      <c r="V41" s="24">
        <f t="shared" si="13"/>
        <v>18.661423197342419</v>
      </c>
      <c r="W41" s="63">
        <f>B41+([1]User!D$6-25)*[1]User!C$6*[1]Calc!V$6</f>
        <v>0.56913431559999994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0.56622600000000001</v>
      </c>
      <c r="C42" s="64">
        <v>0.18484400000000001</v>
      </c>
      <c r="D42" s="61">
        <f t="shared" si="0"/>
        <v>2.1824476354743703</v>
      </c>
      <c r="E42" s="49">
        <f t="shared" si="1"/>
        <v>0.33894383226427321</v>
      </c>
      <c r="F42" s="49">
        <f t="shared" si="2"/>
        <v>0.33894383226427321</v>
      </c>
      <c r="G42" s="49">
        <f t="shared" si="3"/>
        <v>2.2024505912329331</v>
      </c>
      <c r="H42" s="5" t="str">
        <f t="shared" si="6"/>
        <v/>
      </c>
      <c r="I42" s="24">
        <f t="shared" si="4"/>
        <v>-3.0061264780823327E-2</v>
      </c>
      <c r="J42" s="24">
        <f t="shared" si="5"/>
        <v>-1.7029776108201139E-2</v>
      </c>
      <c r="K42" s="5" t="str">
        <f t="shared" si="11"/>
        <v/>
      </c>
      <c r="L42" s="5" t="str">
        <f t="shared" si="12"/>
        <v/>
      </c>
      <c r="M42" s="24">
        <f t="shared" si="7"/>
        <v>-1.0405199624720637E+17</v>
      </c>
      <c r="N42" s="24">
        <f t="shared" si="8"/>
        <v>2.2024505912329331</v>
      </c>
      <c r="O42" s="24">
        <f t="shared" si="9"/>
        <v>161530037314307.12</v>
      </c>
      <c r="P42" s="24">
        <f t="shared" si="10"/>
        <v>1.4099083310613189E-5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0.39484037543646433</v>
      </c>
      <c r="V42" s="24">
        <f t="shared" si="13"/>
        <v>17.843422079159929</v>
      </c>
      <c r="W42" s="63">
        <f>B42+([1]User!D$6-25)*[1]User!C$6*[1]Calc!V$6</f>
        <v>0.56650231559999997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0.56359599999999999</v>
      </c>
      <c r="C43" s="64">
        <v>0.17265800000000001</v>
      </c>
      <c r="D43" s="61">
        <f t="shared" si="0"/>
        <v>2.0385678942553387</v>
      </c>
      <c r="E43" s="49">
        <f t="shared" si="1"/>
        <v>0.30932518015384913</v>
      </c>
      <c r="F43" s="49">
        <f t="shared" si="2"/>
        <v>0.30932518015384913</v>
      </c>
      <c r="G43" s="49">
        <f t="shared" si="3"/>
        <v>2.0568922925107143</v>
      </c>
      <c r="H43" s="5" t="str">
        <f t="shared" si="6"/>
        <v/>
      </c>
      <c r="I43" s="24">
        <f t="shared" si="4"/>
        <v>-2.6422307312767859E-2</v>
      </c>
      <c r="J43" s="24">
        <f t="shared" si="5"/>
        <v>-1.4898807607945225E-2</v>
      </c>
      <c r="K43" s="5" t="str">
        <f t="shared" si="11"/>
        <v/>
      </c>
      <c r="L43" s="5" t="str">
        <f t="shared" si="12"/>
        <v/>
      </c>
      <c r="M43" s="24">
        <f t="shared" si="7"/>
        <v>-9.5320423717102064E+16</v>
      </c>
      <c r="N43" s="24">
        <f t="shared" si="8"/>
        <v>2.0568922925107143</v>
      </c>
      <c r="O43" s="24">
        <f t="shared" si="9"/>
        <v>147048410926198.87</v>
      </c>
      <c r="P43" s="24">
        <f t="shared" si="10"/>
        <v>1.3743347971782638E-5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0.36283823237681023</v>
      </c>
      <c r="V43" s="24">
        <f t="shared" si="13"/>
        <v>17.05421048088424</v>
      </c>
      <c r="W43" s="63">
        <f>B43+([1]User!D$6-25)*[1]User!C$6*[1]Calc!V$6</f>
        <v>0.56387231559999995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0.56089900000000004</v>
      </c>
      <c r="C44" s="64">
        <v>0.16135099999999999</v>
      </c>
      <c r="D44" s="61">
        <f t="shared" si="0"/>
        <v>1.9050664800124704</v>
      </c>
      <c r="E44" s="49">
        <f t="shared" si="1"/>
        <v>0.27991013560156136</v>
      </c>
      <c r="F44" s="49">
        <f t="shared" si="2"/>
        <v>0.27991013560156136</v>
      </c>
      <c r="G44" s="49">
        <f t="shared" si="3"/>
        <v>1.9222365247973767</v>
      </c>
      <c r="H44" s="5" t="str">
        <f t="shared" si="6"/>
        <v/>
      </c>
      <c r="I44" s="24">
        <f t="shared" si="4"/>
        <v>-2.3055913119934421E-2</v>
      </c>
      <c r="J44" s="24">
        <f t="shared" si="5"/>
        <v>-1.2938409321525379E-2</v>
      </c>
      <c r="K44" s="5" t="str">
        <f t="shared" si="11"/>
        <v/>
      </c>
      <c r="L44" s="5" t="str">
        <f t="shared" si="12"/>
        <v/>
      </c>
      <c r="M44" s="24">
        <f t="shared" si="7"/>
        <v>-8.9315671998056256E+16</v>
      </c>
      <c r="N44" s="24">
        <f t="shared" si="8"/>
        <v>1.9222365247973767</v>
      </c>
      <c r="O44" s="24">
        <f t="shared" si="9"/>
        <v>133456058985474.12</v>
      </c>
      <c r="P44" s="24">
        <f t="shared" si="10"/>
        <v>1.3346740865862955E-5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0.3329152338789253</v>
      </c>
      <c r="V44" s="24">
        <f t="shared" si="13"/>
        <v>16.359870621661873</v>
      </c>
      <c r="W44" s="63">
        <f>B44+([1]User!D$6-25)*[1]User!C$6*[1]Calc!V$6</f>
        <v>0.5611753156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0.558222</v>
      </c>
      <c r="C45" s="64">
        <v>0.15074899999999999</v>
      </c>
      <c r="D45" s="61">
        <f t="shared" si="0"/>
        <v>1.7798889798972422</v>
      </c>
      <c r="E45" s="49">
        <f t="shared" si="1"/>
        <v>0.25039291415064185</v>
      </c>
      <c r="F45" s="49">
        <f t="shared" si="2"/>
        <v>0.25039291415064185</v>
      </c>
      <c r="G45" s="49">
        <f t="shared" si="3"/>
        <v>1.7954550543380201</v>
      </c>
      <c r="H45" s="5" t="str">
        <f t="shared" si="6"/>
        <v/>
      </c>
      <c r="I45" s="24">
        <f t="shared" si="4"/>
        <v>-1.9886376358450503E-2</v>
      </c>
      <c r="J45" s="24">
        <f t="shared" si="5"/>
        <v>-1.1106507699582267E-2</v>
      </c>
      <c r="K45" s="5" t="str">
        <f t="shared" si="11"/>
        <v/>
      </c>
      <c r="L45" s="5" t="str">
        <f t="shared" si="12"/>
        <v/>
      </c>
      <c r="M45" s="24">
        <f t="shared" si="7"/>
        <v>-8.0972089267467376E+16</v>
      </c>
      <c r="N45" s="24">
        <f t="shared" si="8"/>
        <v>1.7954550543380201</v>
      </c>
      <c r="O45" s="24">
        <f t="shared" si="9"/>
        <v>121130991975977</v>
      </c>
      <c r="P45" s="24">
        <f t="shared" si="10"/>
        <v>1.2969537634038623E-5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0.30584426016334376</v>
      </c>
      <c r="V45" s="24">
        <f t="shared" si="13"/>
        <v>15.643553709322312</v>
      </c>
      <c r="W45" s="63">
        <f>B45+([1]User!D$6-25)*[1]User!C$6*[1]Calc!V$6</f>
        <v>0.55849831559999996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0.55555699999999997</v>
      </c>
      <c r="C46" s="64">
        <v>0.140963</v>
      </c>
      <c r="D46" s="61">
        <f t="shared" si="0"/>
        <v>1.664345967623367</v>
      </c>
      <c r="E46" s="49">
        <f t="shared" si="1"/>
        <v>0.2212436081399444</v>
      </c>
      <c r="F46" s="49">
        <f t="shared" si="2"/>
        <v>0.2212436081399444</v>
      </c>
      <c r="G46" s="49">
        <f t="shared" si="3"/>
        <v>1.6784910395976307</v>
      </c>
      <c r="H46" s="5" t="str">
        <f t="shared" si="6"/>
        <v/>
      </c>
      <c r="I46" s="24">
        <f t="shared" si="4"/>
        <v>-1.6962275989940767E-2</v>
      </c>
      <c r="J46" s="24">
        <f t="shared" si="5"/>
        <v>-9.4281981036110473E-3</v>
      </c>
      <c r="K46" s="5" t="str">
        <f t="shared" si="11"/>
        <v/>
      </c>
      <c r="L46" s="5" t="str">
        <f t="shared" si="12"/>
        <v/>
      </c>
      <c r="M46" s="24">
        <f t="shared" si="7"/>
        <v>-7.358027452280312E+16</v>
      </c>
      <c r="N46" s="24">
        <f t="shared" si="8"/>
        <v>1.6784910395976307</v>
      </c>
      <c r="O46" s="24">
        <f t="shared" si="9"/>
        <v>109927674968208.87</v>
      </c>
      <c r="P46" s="24">
        <f t="shared" si="10"/>
        <v>1.2590175185537107E-5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0.28125617445134099</v>
      </c>
      <c r="V46" s="24">
        <f t="shared" si="13"/>
        <v>14.966728942906679</v>
      </c>
      <c r="W46" s="63">
        <f>B46+([1]User!D$6-25)*[1]User!C$6*[1]Calc!V$6</f>
        <v>0.55583331559999993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0.55288300000000001</v>
      </c>
      <c r="C47" s="64">
        <v>0.13186600000000001</v>
      </c>
      <c r="D47" s="61">
        <f t="shared" si="0"/>
        <v>1.5569379579508305</v>
      </c>
      <c r="E47" s="49">
        <f t="shared" si="1"/>
        <v>0.19227130681574647</v>
      </c>
      <c r="F47" s="49">
        <f t="shared" si="2"/>
        <v>0.19227130681574647</v>
      </c>
      <c r="G47" s="49">
        <f t="shared" si="3"/>
        <v>1.5698767924273329</v>
      </c>
      <c r="H47" s="5" t="str">
        <f t="shared" si="6"/>
        <v/>
      </c>
      <c r="I47" s="24">
        <f t="shared" si="4"/>
        <v>-1.4246919810683323E-2</v>
      </c>
      <c r="J47" s="24">
        <f t="shared" si="5"/>
        <v>-7.8808164118856685E-3</v>
      </c>
      <c r="K47" s="5" t="str">
        <f t="shared" si="11"/>
        <v/>
      </c>
      <c r="L47" s="5" t="str">
        <f t="shared" si="12"/>
        <v/>
      </c>
      <c r="M47" s="24">
        <f t="shared" si="7"/>
        <v>-6.7305630859875824E+16</v>
      </c>
      <c r="N47" s="24">
        <f t="shared" si="8"/>
        <v>1.5698767924273329</v>
      </c>
      <c r="O47" s="24">
        <f t="shared" si="9"/>
        <v>99673166610768.75</v>
      </c>
      <c r="P47" s="24">
        <f t="shared" si="10"/>
        <v>1.2205524434581462E-5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0.25873501956726508</v>
      </c>
      <c r="V47" s="24">
        <f t="shared" si="13"/>
        <v>14.326306059420187</v>
      </c>
      <c r="W47" s="63">
        <f>B47+([1]User!D$6-25)*[1]User!C$6*[1]Calc!V$6</f>
        <v>0.55315931559999998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0.55022099999999996</v>
      </c>
      <c r="C48" s="64">
        <v>0.123415</v>
      </c>
      <c r="D48" s="61">
        <f t="shared" si="0"/>
        <v>1.4571572511526985</v>
      </c>
      <c r="E48" s="49">
        <f t="shared" si="1"/>
        <v>0.16350642179248404</v>
      </c>
      <c r="F48" s="49">
        <f t="shared" si="2"/>
        <v>0.16350642179248404</v>
      </c>
      <c r="G48" s="49">
        <f t="shared" si="3"/>
        <v>1.4688942120685522</v>
      </c>
      <c r="H48" s="5" t="str">
        <f t="shared" si="6"/>
        <v/>
      </c>
      <c r="I48" s="24">
        <f t="shared" si="4"/>
        <v>-1.1722355301713804E-2</v>
      </c>
      <c r="J48" s="24">
        <f t="shared" si="5"/>
        <v>-6.4531251261028761E-3</v>
      </c>
      <c r="K48" s="5" t="str">
        <f t="shared" si="11"/>
        <v/>
      </c>
      <c r="L48" s="5" t="str">
        <f t="shared" si="12"/>
        <v/>
      </c>
      <c r="M48" s="24">
        <f t="shared" si="7"/>
        <v>-6.1053687660496168E+16</v>
      </c>
      <c r="N48" s="24">
        <f t="shared" si="8"/>
        <v>1.4688942120685522</v>
      </c>
      <c r="O48" s="24">
        <f t="shared" si="9"/>
        <v>90368930636992.25</v>
      </c>
      <c r="P48" s="24">
        <f t="shared" si="10"/>
        <v>1.1826939668576096E-5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0.238257886278641</v>
      </c>
      <c r="V48" s="24">
        <f t="shared" si="13"/>
        <v>13.70573425425378</v>
      </c>
      <c r="W48" s="63">
        <f>B48+([1]User!D$6-25)*[1]User!C$6*[1]Calc!V$6</f>
        <v>0.55049731559999993</v>
      </c>
      <c r="AH48" s="24"/>
    </row>
    <row r="49" spans="1:34">
      <c r="A49" s="64">
        <v>5.8885999999999999E-3</v>
      </c>
      <c r="B49" s="59">
        <v>0.54763399999999995</v>
      </c>
      <c r="C49" s="64">
        <v>0.115541</v>
      </c>
      <c r="D49" s="61">
        <f t="shared" si="0"/>
        <v>1.364189166271798</v>
      </c>
      <c r="E49" s="49">
        <f t="shared" si="1"/>
        <v>0.13487459625284881</v>
      </c>
      <c r="F49" s="49">
        <f t="shared" si="2"/>
        <v>0.13487459625284881</v>
      </c>
      <c r="G49" s="49">
        <f t="shared" si="3"/>
        <v>1.3746013737287508</v>
      </c>
      <c r="H49" s="5" t="str">
        <f t="shared" si="6"/>
        <v/>
      </c>
      <c r="I49" s="24">
        <f t="shared" si="4"/>
        <v>-9.3650343432187672E-3</v>
      </c>
      <c r="J49" s="24">
        <f t="shared" si="5"/>
        <v>-5.1311989225978323E-3</v>
      </c>
      <c r="K49" s="5" t="str">
        <f t="shared" si="11"/>
        <v/>
      </c>
      <c r="L49" s="5" t="str">
        <f t="shared" si="12"/>
        <v/>
      </c>
      <c r="M49" s="24">
        <f t="shared" si="7"/>
        <v>-5.4162543991640016E+16</v>
      </c>
      <c r="N49" s="24">
        <f t="shared" si="8"/>
        <v>1.3746013737287508</v>
      </c>
      <c r="O49" s="24">
        <f t="shared" si="9"/>
        <v>82122503358292.5</v>
      </c>
      <c r="P49" s="24">
        <f t="shared" si="10"/>
        <v>1.1484951453797565E-5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0.22004684799642615</v>
      </c>
      <c r="V49" s="24">
        <f t="shared" si="13"/>
        <v>13.061825415016083</v>
      </c>
      <c r="W49" s="63">
        <f>B49+([1]User!D$6-25)*[1]User!C$6*[1]Calc!V$6</f>
        <v>0.54791031559999992</v>
      </c>
      <c r="AH49" s="24"/>
    </row>
    <row r="50" spans="1:34">
      <c r="A50" s="64">
        <v>6.0340000000000003E-3</v>
      </c>
      <c r="B50" s="59">
        <v>0.54497799999999996</v>
      </c>
      <c r="C50" s="64">
        <v>0.10817599999999999</v>
      </c>
      <c r="D50" s="61">
        <f t="shared" si="0"/>
        <v>1.277230829321349</v>
      </c>
      <c r="E50" s="49">
        <f t="shared" si="1"/>
        <v>0.10626939283213638</v>
      </c>
      <c r="F50" s="49">
        <f t="shared" si="2"/>
        <v>0.10626939283213638</v>
      </c>
      <c r="G50" s="49">
        <f t="shared" si="3"/>
        <v>1.2869577960884966</v>
      </c>
      <c r="H50" s="5" t="str">
        <f t="shared" si="6"/>
        <v/>
      </c>
      <c r="I50" s="24">
        <f t="shared" si="4"/>
        <v>-7.1739449022124174E-3</v>
      </c>
      <c r="J50" s="24">
        <f t="shared" si="5"/>
        <v>-3.91162441780794E-3</v>
      </c>
      <c r="K50" s="5" t="str">
        <f t="shared" si="11"/>
        <v/>
      </c>
      <c r="L50" s="5" t="str">
        <f t="shared" si="12"/>
        <v/>
      </c>
      <c r="M50" s="24">
        <f t="shared" si="7"/>
        <v>-5.05980376984376E+16</v>
      </c>
      <c r="N50" s="24">
        <f t="shared" si="8"/>
        <v>1.2869577960884966</v>
      </c>
      <c r="O50" s="24">
        <f t="shared" si="9"/>
        <v>74406208803680.5</v>
      </c>
      <c r="P50" s="24">
        <f t="shared" si="10"/>
        <v>1.1114466708926906E-5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0.20292628908814059</v>
      </c>
      <c r="V50" s="24">
        <f t="shared" si="13"/>
        <v>12.486353532246254</v>
      </c>
      <c r="W50" s="63">
        <f>B50+([1]User!D$6-25)*[1]User!C$6*[1]Calc!V$6</f>
        <v>0.54525431559999993</v>
      </c>
      <c r="AH50" s="24"/>
    </row>
    <row r="51" spans="1:34">
      <c r="A51" s="64">
        <v>6.1793999999999998E-3</v>
      </c>
      <c r="B51" s="59">
        <v>0.54237199999999997</v>
      </c>
      <c r="C51" s="64">
        <v>0.101328</v>
      </c>
      <c r="D51" s="61">
        <f t="shared" si="0"/>
        <v>1.196376696064503</v>
      </c>
      <c r="E51" s="49">
        <f t="shared" si="1"/>
        <v>7.7867944923337415E-2</v>
      </c>
      <c r="F51" s="49">
        <f t="shared" si="2"/>
        <v>7.7867944923337415E-2</v>
      </c>
      <c r="G51" s="49">
        <f t="shared" si="3"/>
        <v>1.2050700155776839</v>
      </c>
      <c r="H51" s="5" t="str">
        <f t="shared" si="6"/>
        <v/>
      </c>
      <c r="I51" s="24">
        <f t="shared" si="4"/>
        <v>-5.126750389442096E-3</v>
      </c>
      <c r="J51" s="24">
        <f t="shared" si="5"/>
        <v>-2.7820224633323971E-3</v>
      </c>
      <c r="K51" s="5" t="str">
        <f t="shared" si="11"/>
        <v/>
      </c>
      <c r="L51" s="5" t="str">
        <f t="shared" si="12"/>
        <v/>
      </c>
      <c r="M51" s="24">
        <f t="shared" si="7"/>
        <v>-4.5221179323662688E+16</v>
      </c>
      <c r="N51" s="24">
        <f t="shared" si="8"/>
        <v>1.2050700155776839</v>
      </c>
      <c r="O51" s="24">
        <f t="shared" si="9"/>
        <v>67513638976247</v>
      </c>
      <c r="P51" s="24">
        <f t="shared" si="10"/>
        <v>1.0770180810259362E-5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0.18754177203051867</v>
      </c>
      <c r="V51" s="24">
        <f t="shared" si="13"/>
        <v>11.903784636263161</v>
      </c>
      <c r="W51" s="63">
        <f>B51+([1]User!D$6-25)*[1]User!C$6*[1]Calc!V$6</f>
        <v>0.54264831559999993</v>
      </c>
      <c r="AH51" s="24"/>
    </row>
    <row r="52" spans="1:34">
      <c r="A52" s="64">
        <v>6.3248000000000002E-3</v>
      </c>
      <c r="B52" s="59">
        <v>0.53981900000000005</v>
      </c>
      <c r="C52" s="64">
        <v>9.4856399999999993E-2</v>
      </c>
      <c r="D52" s="61">
        <f t="shared" si="0"/>
        <v>1.1199667064638887</v>
      </c>
      <c r="E52" s="49">
        <f t="shared" si="1"/>
        <v>4.9205112479172516E-2</v>
      </c>
      <c r="F52" s="49">
        <f t="shared" si="2"/>
        <v>4.9205112479172516E-2</v>
      </c>
      <c r="G52" s="49">
        <f t="shared" si="3"/>
        <v>1.1277339670744488</v>
      </c>
      <c r="H52" s="5" t="str">
        <f t="shared" si="6"/>
        <v/>
      </c>
      <c r="I52" s="24">
        <f t="shared" si="4"/>
        <v>-3.1933491768612217E-3</v>
      </c>
      <c r="J52" s="24">
        <f t="shared" si="5"/>
        <v>-1.7247129314978617E-3</v>
      </c>
      <c r="K52" s="5" t="str">
        <f t="shared" si="11"/>
        <v/>
      </c>
      <c r="L52" s="5" t="str">
        <f t="shared" si="12"/>
        <v/>
      </c>
      <c r="M52" s="24">
        <f t="shared" si="7"/>
        <v>-4.0403977374948896E+16</v>
      </c>
      <c r="N52" s="24">
        <f t="shared" si="8"/>
        <v>1.1277339670744488</v>
      </c>
      <c r="O52" s="24">
        <f t="shared" si="9"/>
        <v>61359254695354.25</v>
      </c>
      <c r="P52" s="24">
        <f t="shared" si="10"/>
        <v>1.0459650473449106E-5</v>
      </c>
      <c r="Q52" s="5">
        <f t="shared" si="15"/>
        <v>0.54009531560000001</v>
      </c>
      <c r="R52" s="5" t="str">
        <f t="shared" si="16"/>
        <v/>
      </c>
      <c r="S52" s="5">
        <f t="shared" si="17"/>
        <v>5.2206661475275251E-2</v>
      </c>
      <c r="T52" s="5" t="str">
        <f t="shared" si="17"/>
        <v/>
      </c>
      <c r="U52" s="24">
        <f t="shared" si="14"/>
        <v>0.17370782483046135</v>
      </c>
      <c r="V52" s="24">
        <f t="shared" si="13"/>
        <v>11.297732806987261</v>
      </c>
      <c r="W52" s="63">
        <f>B52+([1]User!D$6-25)*[1]User!C$6*[1]Calc!V$6</f>
        <v>0.54009531560000001</v>
      </c>
      <c r="AH52" s="24"/>
    </row>
    <row r="53" spans="1:34">
      <c r="A53" s="64">
        <v>6.4701999999999997E-3</v>
      </c>
      <c r="B53" s="59">
        <v>0.537296</v>
      </c>
      <c r="C53" s="64">
        <v>8.8838500000000001E-2</v>
      </c>
      <c r="D53" s="61">
        <f t="shared" si="0"/>
        <v>1.0489135393309486</v>
      </c>
      <c r="E53" s="49">
        <f t="shared" si="1"/>
        <v>2.0739691302229402E-2</v>
      </c>
      <c r="F53" s="49">
        <f t="shared" si="2"/>
        <v>2.0739691302229402E-2</v>
      </c>
      <c r="G53" s="49">
        <f t="shared" si="3"/>
        <v>1.055917697164781</v>
      </c>
      <c r="H53" s="5">
        <f t="shared" si="6"/>
        <v>-1.3979424291195239E-3</v>
      </c>
      <c r="I53" s="24">
        <f t="shared" si="4"/>
        <v>-1.3979424291195239E-3</v>
      </c>
      <c r="J53" s="24">
        <f t="shared" si="5"/>
        <v>-7.5149514869727121E-4</v>
      </c>
      <c r="K53" s="5">
        <f t="shared" si="11"/>
        <v>0.53757231559999996</v>
      </c>
      <c r="L53" s="5" t="str">
        <f t="shared" si="12"/>
        <v/>
      </c>
      <c r="M53" s="24">
        <f t="shared" si="7"/>
        <v>-3.6434445660800832E+16</v>
      </c>
      <c r="N53" s="24">
        <f t="shared" si="8"/>
        <v>1.055917697164781</v>
      </c>
      <c r="O53" s="24">
        <f t="shared" si="9"/>
        <v>55810939830011.875</v>
      </c>
      <c r="P53" s="24">
        <f t="shared" si="10"/>
        <v>1.0160919834689688E-5</v>
      </c>
      <c r="Q53" s="5">
        <f t="shared" si="15"/>
        <v>0.53757231559999996</v>
      </c>
      <c r="R53" s="5" t="str">
        <f t="shared" si="16"/>
        <v/>
      </c>
      <c r="S53" s="5">
        <f t="shared" si="17"/>
        <v>2.3630068709012068E-2</v>
      </c>
      <c r="T53" s="5" t="str">
        <f t="shared" si="17"/>
        <v/>
      </c>
      <c r="U53" s="24">
        <f t="shared" si="14"/>
        <v>0.16113548601166428</v>
      </c>
      <c r="V53" s="24">
        <f t="shared" si="13"/>
        <v>10.713555413577856</v>
      </c>
      <c r="W53" s="63">
        <f>B53+([1]User!D$6-25)*[1]User!C$6*[1]Calc!V$6</f>
        <v>0.53757231559999996</v>
      </c>
      <c r="AH53" s="24"/>
    </row>
    <row r="54" spans="1:34">
      <c r="A54" s="64">
        <v>6.6156000000000001E-3</v>
      </c>
      <c r="B54" s="59">
        <v>0.53476400000000002</v>
      </c>
      <c r="C54" s="64">
        <v>8.32209E-2</v>
      </c>
      <c r="D54" s="61">
        <f t="shared" si="0"/>
        <v>0.98258670244665236</v>
      </c>
      <c r="E54" s="49">
        <f t="shared" si="1"/>
        <v>-7.6291175603655833E-3</v>
      </c>
      <c r="F54" s="49">
        <f t="shared" si="2"/>
        <v>-7.6291175603655833E-3</v>
      </c>
      <c r="G54" s="49">
        <f t="shared" si="3"/>
        <v>0.98899504508135583</v>
      </c>
      <c r="H54" s="5">
        <f t="shared" si="6"/>
        <v>2.751238729661043E-4</v>
      </c>
      <c r="I54" s="24">
        <f t="shared" si="4"/>
        <v>2.751238729661043E-4</v>
      </c>
      <c r="J54" s="24">
        <f t="shared" si="5"/>
        <v>1.4720236382087876E-4</v>
      </c>
      <c r="K54" s="5">
        <f t="shared" si="11"/>
        <v>0.53504031559999998</v>
      </c>
      <c r="L54" s="5" t="str">
        <f t="shared" si="12"/>
        <v/>
      </c>
      <c r="M54" s="24">
        <f t="shared" si="7"/>
        <v>-3.3335115661170912E+16</v>
      </c>
      <c r="N54" s="24">
        <f t="shared" si="8"/>
        <v>0.98899504508135583</v>
      </c>
      <c r="O54" s="24">
        <f t="shared" si="9"/>
        <v>50732367573503.125</v>
      </c>
      <c r="P54" s="24">
        <f t="shared" si="10"/>
        <v>9.8613136545370296E-6</v>
      </c>
      <c r="Q54" s="5">
        <f t="shared" si="15"/>
        <v>0.53504031559999998</v>
      </c>
      <c r="R54" s="5" t="str">
        <f t="shared" si="16"/>
        <v/>
      </c>
      <c r="S54" s="5">
        <f t="shared" si="17"/>
        <v>-4.8058842362037968E-3</v>
      </c>
      <c r="T54" s="5" t="str">
        <f t="shared" si="17"/>
        <v/>
      </c>
      <c r="U54" s="24">
        <f t="shared" si="14"/>
        <v>0.14952264385977798</v>
      </c>
      <c r="V54" s="24">
        <f t="shared" si="13"/>
        <v>10.162393526020978</v>
      </c>
      <c r="W54" s="63">
        <f>B54+([1]User!D$6-25)*[1]User!C$6*[1]Calc!V$6</f>
        <v>0.53504031559999998</v>
      </c>
      <c r="AH54" s="24"/>
    </row>
    <row r="55" spans="1:34">
      <c r="A55" s="64">
        <v>6.7609999999999996E-3</v>
      </c>
      <c r="B55" s="59">
        <v>0.53226799999999996</v>
      </c>
      <c r="C55" s="64">
        <v>7.7987500000000001E-2</v>
      </c>
      <c r="D55" s="61">
        <f t="shared" si="0"/>
        <v>0.92079610358766006</v>
      </c>
      <c r="E55" s="49">
        <f t="shared" si="1"/>
        <v>-3.583652712148655E-2</v>
      </c>
      <c r="F55" s="49">
        <f t="shared" si="2"/>
        <v>-3.583652712148655E-2</v>
      </c>
      <c r="G55" s="49">
        <f t="shared" si="3"/>
        <v>0.92656012538237276</v>
      </c>
      <c r="H55" s="5">
        <f t="shared" si="6"/>
        <v>1.8359968654406804E-3</v>
      </c>
      <c r="I55" s="24">
        <f t="shared" si="4"/>
        <v>1.8359968654406804E-3</v>
      </c>
      <c r="J55" s="24">
        <f t="shared" si="5"/>
        <v>9.7774969414985238E-4</v>
      </c>
      <c r="K55" s="5">
        <f t="shared" si="11"/>
        <v>0.53254431559999993</v>
      </c>
      <c r="L55" s="5" t="str">
        <f t="shared" si="12"/>
        <v/>
      </c>
      <c r="M55" s="24">
        <f t="shared" si="7"/>
        <v>-2.9983467513070824E+16</v>
      </c>
      <c r="N55" s="24">
        <f t="shared" si="8"/>
        <v>0.92656012538237276</v>
      </c>
      <c r="O55" s="24">
        <f t="shared" si="9"/>
        <v>46166333999126.625</v>
      </c>
      <c r="P55" s="24">
        <f t="shared" si="10"/>
        <v>9.578456707630885E-6</v>
      </c>
      <c r="Q55" s="5">
        <f t="shared" si="15"/>
        <v>0.53254431559999993</v>
      </c>
      <c r="R55" s="5" t="str">
        <f t="shared" si="16"/>
        <v/>
      </c>
      <c r="S55" s="5">
        <f t="shared" si="17"/>
        <v>-3.3126393641847725E-2</v>
      </c>
      <c r="T55" s="5" t="str">
        <f t="shared" si="17"/>
        <v/>
      </c>
      <c r="U55" s="24">
        <f t="shared" si="14"/>
        <v>0.13897627731896539</v>
      </c>
      <c r="V55" s="24">
        <f t="shared" si="13"/>
        <v>9.6237217607041217</v>
      </c>
      <c r="W55" s="63">
        <f>B55+([1]User!D$6-25)*[1]User!C$6*[1]Calc!V$6</f>
        <v>0.53254431559999993</v>
      </c>
      <c r="X55" s="74" t="s">
        <v>77</v>
      </c>
      <c r="Y55" s="66"/>
      <c r="AH55" s="24"/>
    </row>
    <row r="56" spans="1:34">
      <c r="A56" s="64">
        <v>6.9064E-3</v>
      </c>
      <c r="B56" s="59">
        <v>0.52981500000000004</v>
      </c>
      <c r="C56" s="64">
        <v>7.3102700000000007E-2</v>
      </c>
      <c r="D56" s="61">
        <f t="shared" si="0"/>
        <v>0.86312141460795189</v>
      </c>
      <c r="E56" s="49">
        <f t="shared" si="1"/>
        <v>-6.3928108125624925E-2</v>
      </c>
      <c r="F56" s="49">
        <f t="shared" si="2"/>
        <v>-6.3928108125624925E-2</v>
      </c>
      <c r="G56" s="49">
        <f t="shared" si="3"/>
        <v>0.86829593457568466</v>
      </c>
      <c r="H56" s="5">
        <f t="shared" si="6"/>
        <v>3.2926016356078849E-3</v>
      </c>
      <c r="I56" s="24">
        <f t="shared" si="4"/>
        <v>3.2926016356078849E-3</v>
      </c>
      <c r="J56" s="24">
        <f t="shared" si="5"/>
        <v>1.7453795327660956E-3</v>
      </c>
      <c r="K56" s="5">
        <f t="shared" si="11"/>
        <v>0.5300913156</v>
      </c>
      <c r="L56" s="5" t="str">
        <f t="shared" si="12"/>
        <v/>
      </c>
      <c r="M56" s="24">
        <f t="shared" si="7"/>
        <v>-2.6916978608680748E+16</v>
      </c>
      <c r="N56" s="24">
        <f t="shared" si="8"/>
        <v>0.86829593457568466</v>
      </c>
      <c r="O56" s="24">
        <f t="shared" si="9"/>
        <v>42069656374618.875</v>
      </c>
      <c r="P56" s="24">
        <f t="shared" si="10"/>
        <v>9.3141870408605382E-6</v>
      </c>
      <c r="Q56" s="5">
        <f t="shared" si="15"/>
        <v>0.5300913156</v>
      </c>
      <c r="R56" s="5" t="str">
        <f t="shared" si="16"/>
        <v/>
      </c>
      <c r="S56" s="5">
        <f t="shared" si="17"/>
        <v>-6.1332232370710262E-2</v>
      </c>
      <c r="T56" s="5" t="str">
        <f t="shared" si="17"/>
        <v/>
      </c>
      <c r="U56" s="24">
        <f t="shared" si="14"/>
        <v>0.12941059002981734</v>
      </c>
      <c r="V56" s="24">
        <f t="shared" si="13"/>
        <v>9.0965019837059753</v>
      </c>
      <c r="W56" s="63">
        <f>B56+([1]User!D$6-25)*[1]User!C$6*[1]Calc!V$6</f>
        <v>0.5300913156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0.52739499999999995</v>
      </c>
      <c r="C57" s="64">
        <v>6.8513400000000002E-2</v>
      </c>
      <c r="D57" s="61">
        <f t="shared" si="0"/>
        <v>0.80893568537961591</v>
      </c>
      <c r="E57" s="49">
        <f t="shared" si="1"/>
        <v>-9.2086005699295925E-2</v>
      </c>
      <c r="F57" s="49">
        <f t="shared" si="2"/>
        <v>-9.2086005699295925E-2</v>
      </c>
      <c r="G57" s="49">
        <f t="shared" si="3"/>
        <v>0.813602646617539</v>
      </c>
      <c r="H57" s="5" t="str">
        <f t="shared" si="6"/>
        <v/>
      </c>
      <c r="I57" s="24">
        <f t="shared" si="4"/>
        <v>4.6599338345615256E-3</v>
      </c>
      <c r="J57" s="24">
        <f t="shared" si="5"/>
        <v>2.4589134170920324E-3</v>
      </c>
      <c r="K57" s="5" t="str">
        <f t="shared" si="11"/>
        <v/>
      </c>
      <c r="L57" s="5" t="str">
        <f t="shared" si="12"/>
        <v/>
      </c>
      <c r="M57" s="24">
        <f t="shared" si="7"/>
        <v>-2.4276743851035644E+16</v>
      </c>
      <c r="N57" s="24">
        <f t="shared" si="8"/>
        <v>0.813602646617539</v>
      </c>
      <c r="O57" s="24">
        <f t="shared" si="9"/>
        <v>38376358489196.375</v>
      </c>
      <c r="P57" s="24">
        <f t="shared" si="10"/>
        <v>9.0676587479577562E-6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0.12068599506924946</v>
      </c>
      <c r="V57" s="24">
        <f t="shared" si="13"/>
        <v>8.578181898635945</v>
      </c>
      <c r="W57" s="63">
        <f>B57+([1]User!D$6-25)*[1]User!C$6*[1]Calc!V$6</f>
        <v>0.52767131559999991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0.52495099999999995</v>
      </c>
      <c r="C58" s="64">
        <v>6.4213500000000007E-2</v>
      </c>
      <c r="D58" s="61">
        <f t="shared" si="0"/>
        <v>0.75816689338325016</v>
      </c>
      <c r="E58" s="49">
        <f t="shared" si="1"/>
        <v>-0.12023518368548035</v>
      </c>
      <c r="F58" s="49">
        <f t="shared" si="2"/>
        <v>-0.12023518368548035</v>
      </c>
      <c r="G58" s="49">
        <f t="shared" si="3"/>
        <v>0.76247035160553256</v>
      </c>
      <c r="H58" s="5" t="str">
        <f t="shared" si="6"/>
        <v/>
      </c>
      <c r="I58" s="24">
        <f t="shared" si="4"/>
        <v>5.9382412098616874E-3</v>
      </c>
      <c r="J58" s="24">
        <f t="shared" si="5"/>
        <v>3.1189264900409498E-3</v>
      </c>
      <c r="K58" s="5" t="str">
        <f t="shared" si="11"/>
        <v/>
      </c>
      <c r="L58" s="5" t="str">
        <f t="shared" si="12"/>
        <v/>
      </c>
      <c r="M58" s="24">
        <f t="shared" si="7"/>
        <v>-2.2385862579496544E+16</v>
      </c>
      <c r="N58" s="24">
        <f t="shared" si="8"/>
        <v>0.76247035160553256</v>
      </c>
      <c r="O58" s="24">
        <f t="shared" si="9"/>
        <v>34968547785492.125</v>
      </c>
      <c r="P58" s="24">
        <f t="shared" si="10"/>
        <v>8.8165442920210017E-6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0.11253469473040231</v>
      </c>
      <c r="V58" s="24">
        <f t="shared" si="13"/>
        <v>8.0936500271998622</v>
      </c>
      <c r="W58" s="63">
        <f>B58+([1]User!D$6-25)*[1]User!C$6*[1]Calc!V$6</f>
        <v>0.52522731559999991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0.52252399999999999</v>
      </c>
      <c r="C59" s="64">
        <v>6.01924E-2</v>
      </c>
      <c r="D59" s="61">
        <f t="shared" si="0"/>
        <v>0.71068988473267991</v>
      </c>
      <c r="E59" s="49">
        <f t="shared" si="1"/>
        <v>-0.14831986583806048</v>
      </c>
      <c r="F59" s="49">
        <f t="shared" si="2"/>
        <v>-0.14831986583806048</v>
      </c>
      <c r="G59" s="49">
        <f t="shared" si="3"/>
        <v>0.71459297942167854</v>
      </c>
      <c r="H59" s="5" t="str">
        <f t="shared" si="6"/>
        <v/>
      </c>
      <c r="I59" s="24">
        <f t="shared" si="4"/>
        <v>7.1351755144580357E-3</v>
      </c>
      <c r="J59" s="24">
        <f t="shared" si="5"/>
        <v>3.7302720108200529E-3</v>
      </c>
      <c r="K59" s="5" t="str">
        <f t="shared" si="11"/>
        <v/>
      </c>
      <c r="L59" s="5" t="str">
        <f t="shared" si="12"/>
        <v/>
      </c>
      <c r="M59" s="24">
        <f t="shared" si="7"/>
        <v>-2.0303239122964384E+16</v>
      </c>
      <c r="N59" s="24">
        <f t="shared" si="8"/>
        <v>0.71459297942167854</v>
      </c>
      <c r="O59" s="24">
        <f t="shared" si="9"/>
        <v>31878236907592.5</v>
      </c>
      <c r="P59" s="24">
        <f t="shared" si="10"/>
        <v>8.5758920666631837E-6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0.1050433805246923</v>
      </c>
      <c r="V59" s="24">
        <f t="shared" si="13"/>
        <v>7.6267505220760716</v>
      </c>
      <c r="W59" s="63">
        <f>B59+([1]User!D$6-25)*[1]User!C$6*[1]Calc!V$6</f>
        <v>0.52280031559999995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0.52019300000000002</v>
      </c>
      <c r="C60" s="64">
        <v>5.64541E-2</v>
      </c>
      <c r="D60" s="61">
        <f t="shared" si="0"/>
        <v>0.66655188730948067</v>
      </c>
      <c r="E60" s="49">
        <f t="shared" si="1"/>
        <v>-0.17616603755533047</v>
      </c>
      <c r="F60" s="49">
        <f t="shared" si="2"/>
        <v>-0.17616603755533047</v>
      </c>
      <c r="G60" s="49">
        <f t="shared" si="3"/>
        <v>0.66998693258430164</v>
      </c>
      <c r="H60" s="5" t="str">
        <f t="shared" si="6"/>
        <v/>
      </c>
      <c r="I60" s="24">
        <f t="shared" si="4"/>
        <v>8.2503266853924603E-3</v>
      </c>
      <c r="J60" s="24">
        <f t="shared" si="5"/>
        <v>4.2940418834226304E-3</v>
      </c>
      <c r="K60" s="5" t="str">
        <f t="shared" si="11"/>
        <v/>
      </c>
      <c r="L60" s="5" t="str">
        <f t="shared" si="12"/>
        <v/>
      </c>
      <c r="M60" s="24">
        <f t="shared" si="7"/>
        <v>-1.7868525149922036E+16</v>
      </c>
      <c r="N60" s="24">
        <f t="shared" si="8"/>
        <v>0.66998693258430164</v>
      </c>
      <c r="O60" s="24">
        <f t="shared" si="9"/>
        <v>29163053171531.875</v>
      </c>
      <c r="P60" s="24">
        <f t="shared" si="10"/>
        <v>8.3677831149189894E-6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9.836946122046665E-2</v>
      </c>
      <c r="V60" s="24">
        <f t="shared" si="13"/>
        <v>7.1621073601720395</v>
      </c>
      <c r="W60" s="63">
        <f>B60+([1]User!D$6-25)*[1]User!C$6*[1]Calc!V$6</f>
        <v>0.52046931559999998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0.51780599999999999</v>
      </c>
      <c r="C61" s="64">
        <v>5.2916600000000001E-2</v>
      </c>
      <c r="D61" s="61">
        <f t="shared" si="0"/>
        <v>0.62478472954135955</v>
      </c>
      <c r="E61" s="49">
        <f t="shared" si="1"/>
        <v>-0.20426959365855438</v>
      </c>
      <c r="F61" s="49">
        <f t="shared" si="2"/>
        <v>-0.20426959365855438</v>
      </c>
      <c r="G61" s="49">
        <f t="shared" si="3"/>
        <v>0.62800031606820694</v>
      </c>
      <c r="H61" s="5" t="str">
        <f t="shared" si="6"/>
        <v/>
      </c>
      <c r="I61" s="24">
        <f t="shared" si="4"/>
        <v>9.2999920982948271E-3</v>
      </c>
      <c r="J61" s="24">
        <f t="shared" si="5"/>
        <v>4.8181614413462864E-3</v>
      </c>
      <c r="K61" s="5" t="str">
        <f t="shared" si="11"/>
        <v/>
      </c>
      <c r="L61" s="5" t="str">
        <f t="shared" si="12"/>
        <v/>
      </c>
      <c r="M61" s="24">
        <f t="shared" si="7"/>
        <v>-1.6726937821719526E+16</v>
      </c>
      <c r="N61" s="24">
        <f t="shared" si="8"/>
        <v>0.62800031606820694</v>
      </c>
      <c r="O61" s="24">
        <f t="shared" si="9"/>
        <v>26618269227666</v>
      </c>
      <c r="P61" s="24">
        <f t="shared" si="10"/>
        <v>8.148238058801781E-6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9.2022843401995014E-2</v>
      </c>
      <c r="V61" s="24">
        <f t="shared" si="13"/>
        <v>6.7311234449522406</v>
      </c>
      <c r="W61" s="63">
        <f>B61+([1]User!D$6-25)*[1]User!C$6*[1]Calc!V$6</f>
        <v>0.51808231559999995</v>
      </c>
      <c r="X61" s="75"/>
      <c r="Y61" s="66"/>
      <c r="AH61" s="24"/>
    </row>
    <row r="62" spans="1:34">
      <c r="A62" s="64">
        <v>7.7787999999999998E-3</v>
      </c>
      <c r="B62" s="59">
        <v>0.51552600000000004</v>
      </c>
      <c r="C62" s="64">
        <v>4.9567800000000002E-2</v>
      </c>
      <c r="D62" s="61">
        <f t="shared" si="0"/>
        <v>0.5852455470865513</v>
      </c>
      <c r="E62" s="49">
        <f t="shared" si="1"/>
        <v>-0.23266188200228416</v>
      </c>
      <c r="F62" s="49">
        <f t="shared" si="2"/>
        <v>-0.23266188200228416</v>
      </c>
      <c r="G62" s="49">
        <f t="shared" si="3"/>
        <v>0.58806393927608114</v>
      </c>
      <c r="H62" s="5" t="str">
        <f t="shared" si="6"/>
        <v/>
      </c>
      <c r="I62" s="24">
        <f t="shared" si="4"/>
        <v>1.0298401518097973E-2</v>
      </c>
      <c r="J62" s="24">
        <f t="shared" si="5"/>
        <v>5.3119393500134894E-3</v>
      </c>
      <c r="K62" s="5" t="str">
        <f t="shared" si="11"/>
        <v/>
      </c>
      <c r="L62" s="5" t="str">
        <f t="shared" si="12"/>
        <v/>
      </c>
      <c r="M62" s="24">
        <f t="shared" si="7"/>
        <v>-1.4660799987150786E+16</v>
      </c>
      <c r="N62" s="24">
        <f t="shared" si="8"/>
        <v>0.58806393927608114</v>
      </c>
      <c r="O62" s="24">
        <f t="shared" si="9"/>
        <v>24392101029007.5</v>
      </c>
      <c r="P62" s="24">
        <f t="shared" si="10"/>
        <v>7.9738565632655966E-6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8.6386217219338535E-2</v>
      </c>
      <c r="V62" s="24">
        <f t="shared" si="13"/>
        <v>6.281962003142076</v>
      </c>
      <c r="W62" s="63">
        <f>B62+([1]User!D$6-25)*[1]User!C$6*[1]Calc!V$6</f>
        <v>0.51580231560000001</v>
      </c>
      <c r="X62" s="75"/>
      <c r="Y62" s="66"/>
      <c r="AH62" s="24"/>
    </row>
    <row r="63" spans="1:34">
      <c r="A63" s="64">
        <v>7.9241999999999993E-3</v>
      </c>
      <c r="B63" s="59">
        <v>0.51316899999999999</v>
      </c>
      <c r="C63" s="64">
        <v>4.6464100000000001E-2</v>
      </c>
      <c r="D63" s="61">
        <f t="shared" si="0"/>
        <v>0.54860025307526716</v>
      </c>
      <c r="E63" s="49">
        <f t="shared" si="1"/>
        <v>-0.26074399638667223</v>
      </c>
      <c r="F63" s="49">
        <f t="shared" si="2"/>
        <v>-0.26074399638667223</v>
      </c>
      <c r="G63" s="49">
        <f t="shared" si="3"/>
        <v>0.55126541216805247</v>
      </c>
      <c r="H63" s="5" t="str">
        <f t="shared" si="6"/>
        <v/>
      </c>
      <c r="I63" s="24">
        <f t="shared" si="4"/>
        <v>1.1218364695798689E-2</v>
      </c>
      <c r="J63" s="24">
        <f t="shared" si="5"/>
        <v>5.7600168017502553E-3</v>
      </c>
      <c r="K63" s="5" t="str">
        <f t="shared" si="11"/>
        <v/>
      </c>
      <c r="L63" s="5" t="str">
        <f t="shared" si="12"/>
        <v/>
      </c>
      <c r="M63" s="24">
        <f t="shared" si="7"/>
        <v>-1.3863707307455776E+16</v>
      </c>
      <c r="N63" s="24">
        <f t="shared" si="8"/>
        <v>0.55126541216805247</v>
      </c>
      <c r="O63" s="24">
        <f t="shared" si="9"/>
        <v>22283616474167</v>
      </c>
      <c r="P63" s="24">
        <f t="shared" si="10"/>
        <v>7.7708529075790308E-6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8.096287264724053E-2</v>
      </c>
      <c r="V63" s="24">
        <f t="shared" si="13"/>
        <v>5.8905909975913273</v>
      </c>
      <c r="W63" s="63">
        <f>B63+([1]User!D$6-25)*[1]User!C$6*[1]Calc!V$6</f>
        <v>0.51344531559999995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0.510911</v>
      </c>
      <c r="C64" s="64">
        <v>4.3580099999999997E-2</v>
      </c>
      <c r="D64" s="61">
        <f t="shared" si="0"/>
        <v>0.51454895045950422</v>
      </c>
      <c r="E64" s="49">
        <f t="shared" si="1"/>
        <v>-0.28857330330542058</v>
      </c>
      <c r="F64" s="49">
        <f t="shared" si="2"/>
        <v>-0.28857330330542058</v>
      </c>
      <c r="G64" s="49">
        <f t="shared" si="3"/>
        <v>0.51689275484766961</v>
      </c>
      <c r="H64" s="5" t="str">
        <f t="shared" si="6"/>
        <v/>
      </c>
      <c r="I64" s="24">
        <f t="shared" si="4"/>
        <v>1.2077681128808261E-2</v>
      </c>
      <c r="J64" s="24">
        <f t="shared" si="5"/>
        <v>6.1739573949082726E-3</v>
      </c>
      <c r="K64" s="5" t="str">
        <f t="shared" si="11"/>
        <v/>
      </c>
      <c r="L64" s="5" t="str">
        <f t="shared" si="12"/>
        <v/>
      </c>
      <c r="M64" s="24">
        <f t="shared" si="7"/>
        <v>-1.2192074428658816E+16</v>
      </c>
      <c r="N64" s="24">
        <f t="shared" si="8"/>
        <v>0.51689275484766961</v>
      </c>
      <c r="O64" s="24">
        <f t="shared" si="9"/>
        <v>20432695982268.75</v>
      </c>
      <c r="P64" s="24">
        <f t="shared" si="10"/>
        <v>7.5992194488950346E-6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7.6123417929249898E-2</v>
      </c>
      <c r="V64" s="24">
        <f t="shared" si="13"/>
        <v>5.5029377412622926</v>
      </c>
      <c r="W64" s="63">
        <f>B64+([1]User!D$6-25)*[1]User!C$6*[1]Calc!V$6</f>
        <v>0.51118731559999997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0.50859799999999999</v>
      </c>
      <c r="C65" s="64">
        <v>4.0862700000000002E-2</v>
      </c>
      <c r="D65" s="61">
        <f t="shared" si="0"/>
        <v>0.48246468911135093</v>
      </c>
      <c r="E65" s="49">
        <f t="shared" si="1"/>
        <v>-0.31653446653834971</v>
      </c>
      <c r="F65" s="49">
        <f t="shared" si="2"/>
        <v>-0.31653446653834971</v>
      </c>
      <c r="G65" s="49">
        <f t="shared" si="3"/>
        <v>0.48466365540049144</v>
      </c>
      <c r="H65" s="5" t="str">
        <f t="shared" si="6"/>
        <v/>
      </c>
      <c r="I65" s="24">
        <f t="shared" si="4"/>
        <v>1.2883408614987714E-2</v>
      </c>
      <c r="J65" s="24">
        <f t="shared" si="5"/>
        <v>6.5560357415470165E-3</v>
      </c>
      <c r="K65" s="5" t="str">
        <f t="shared" si="11"/>
        <v/>
      </c>
      <c r="L65" s="5" t="str">
        <f t="shared" si="12"/>
        <v/>
      </c>
      <c r="M65" s="24">
        <f t="shared" si="7"/>
        <v>-1.1438651108721046E+16</v>
      </c>
      <c r="N65" s="24">
        <f t="shared" si="8"/>
        <v>0.48466365540049144</v>
      </c>
      <c r="O65" s="24">
        <f t="shared" si="9"/>
        <v>18694150433026.75</v>
      </c>
      <c r="P65" s="24">
        <f t="shared" si="10"/>
        <v>7.4149638397693176E-6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7.1500380559416335E-2</v>
      </c>
      <c r="V65" s="24">
        <f t="shared" si="13"/>
        <v>5.147841889222633</v>
      </c>
      <c r="W65" s="63">
        <f>B65+([1]User!D$6-25)*[1]User!C$6*[1]Calc!V$6</f>
        <v>0.50887431559999996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0.50634800000000002</v>
      </c>
      <c r="C66" s="64">
        <v>3.8313100000000003E-2</v>
      </c>
      <c r="D66" s="61">
        <f t="shared" si="0"/>
        <v>0.45236163739527979</v>
      </c>
      <c r="E66" s="49">
        <f t="shared" si="1"/>
        <v>-0.34451423260152664</v>
      </c>
      <c r="F66" s="49">
        <f t="shared" si="2"/>
        <v>-0.34451423260152664</v>
      </c>
      <c r="G66" s="49">
        <f t="shared" si="3"/>
        <v>0.45432515920728261</v>
      </c>
      <c r="H66" s="5" t="str">
        <f t="shared" si="6"/>
        <v/>
      </c>
      <c r="I66" s="24">
        <f t="shared" si="4"/>
        <v>1.3641871019817935E-2</v>
      </c>
      <c r="J66" s="24">
        <f t="shared" si="5"/>
        <v>6.9113035689187356E-3</v>
      </c>
      <c r="K66" s="5" t="str">
        <f t="shared" si="11"/>
        <v/>
      </c>
      <c r="L66" s="5" t="str">
        <f t="shared" si="12"/>
        <v/>
      </c>
      <c r="M66" s="24">
        <f t="shared" si="7"/>
        <v>-1.021390871828343E+16</v>
      </c>
      <c r="N66" s="24">
        <f t="shared" si="8"/>
        <v>0.45432515920728261</v>
      </c>
      <c r="O66" s="24">
        <f t="shared" si="9"/>
        <v>17143503143038.25</v>
      </c>
      <c r="P66" s="24">
        <f t="shared" si="10"/>
        <v>7.2539831383497043E-6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6.730410598071554E-2</v>
      </c>
      <c r="V66" s="24">
        <f t="shared" si="13"/>
        <v>4.7986353813464673</v>
      </c>
      <c r="W66" s="63">
        <f>B66+([1]User!D$6-25)*[1]User!C$6*[1]Calc!V$6</f>
        <v>0.50662431559999999</v>
      </c>
      <c r="Y66" s="66"/>
      <c r="AH66" s="24"/>
    </row>
    <row r="67" spans="1:34">
      <c r="A67" s="64">
        <v>8.5058000000000009E-3</v>
      </c>
      <c r="B67" s="59">
        <v>0.50405299999999997</v>
      </c>
      <c r="C67" s="64">
        <v>3.5909299999999998E-2</v>
      </c>
      <c r="D67" s="61">
        <f t="shared" si="0"/>
        <v>0.42398004196262684</v>
      </c>
      <c r="E67" s="49">
        <f t="shared" si="1"/>
        <v>-0.37265458649572103</v>
      </c>
      <c r="F67" s="49">
        <f t="shared" si="2"/>
        <v>-0.37265458649572103</v>
      </c>
      <c r="G67" s="49">
        <f t="shared" si="3"/>
        <v>0.42581502737236587</v>
      </c>
      <c r="H67" s="5" t="str">
        <f t="shared" si="6"/>
        <v/>
      </c>
      <c r="I67" s="24">
        <f t="shared" si="4"/>
        <v>1.4354624315690854E-2</v>
      </c>
      <c r="J67" s="24">
        <f t="shared" si="5"/>
        <v>7.2394578568274852E-3</v>
      </c>
      <c r="K67" s="5" t="str">
        <f t="shared" si="11"/>
        <v/>
      </c>
      <c r="L67" s="5" t="str">
        <f t="shared" si="12"/>
        <v/>
      </c>
      <c r="M67" s="24">
        <f t="shared" si="7"/>
        <v>-9545284070635846</v>
      </c>
      <c r="N67" s="24">
        <f t="shared" si="8"/>
        <v>0.42581502737236587</v>
      </c>
      <c r="O67" s="24">
        <f t="shared" si="9"/>
        <v>15692987822553.375</v>
      </c>
      <c r="P67" s="24">
        <f t="shared" si="10"/>
        <v>7.0848133228739188E-6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6.3307159815702022E-2</v>
      </c>
      <c r="V67" s="24">
        <f t="shared" si="13"/>
        <v>4.47581547807326</v>
      </c>
      <c r="W67" s="63">
        <f>B67+([1]User!D$6-25)*[1]User!C$6*[1]Calc!V$6</f>
        <v>0.50432931559999994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0.50173800000000002</v>
      </c>
      <c r="C68" s="64">
        <v>3.3625099999999998E-2</v>
      </c>
      <c r="D68" s="61">
        <f t="shared" si="0"/>
        <v>0.39701056018907427</v>
      </c>
      <c r="E68" s="49">
        <f t="shared" si="1"/>
        <v>-0.40119794116926005</v>
      </c>
      <c r="F68" s="49">
        <f t="shared" si="2"/>
        <v>-0.40119794116926005</v>
      </c>
      <c r="G68" s="49">
        <f t="shared" si="3"/>
        <v>0.39870490061784108</v>
      </c>
      <c r="H68" s="5" t="str">
        <f t="shared" si="6"/>
        <v/>
      </c>
      <c r="I68" s="24">
        <f t="shared" si="4"/>
        <v>1.5032377484553973E-2</v>
      </c>
      <c r="J68" s="24">
        <f t="shared" si="5"/>
        <v>7.5464686947492119E-3</v>
      </c>
      <c r="K68" s="5" t="str">
        <f t="shared" si="11"/>
        <v/>
      </c>
      <c r="L68" s="5" t="str">
        <f t="shared" si="12"/>
        <v/>
      </c>
      <c r="M68" s="24">
        <f t="shared" si="7"/>
        <v>-8813672642357572</v>
      </c>
      <c r="N68" s="24">
        <f t="shared" si="8"/>
        <v>0.39870490061784108</v>
      </c>
      <c r="O68" s="24">
        <f t="shared" si="9"/>
        <v>14353029125907</v>
      </c>
      <c r="P68" s="24">
        <f t="shared" si="10"/>
        <v>6.9204725472112556E-6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5.9544061052529219E-2</v>
      </c>
      <c r="V68" s="24">
        <f t="shared" si="13"/>
        <v>4.1654610962147567</v>
      </c>
      <c r="W68" s="63">
        <f>B68+([1]User!D$6-25)*[1]User!C$6*[1]Calc!V$6</f>
        <v>0.50201431559999998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0.49944</v>
      </c>
      <c r="C69" s="64">
        <v>3.1433500000000003E-2</v>
      </c>
      <c r="D69" s="61">
        <f t="shared" si="0"/>
        <v>0.37113440387398899</v>
      </c>
      <c r="E69" s="49">
        <f t="shared" si="1"/>
        <v>-0.43046878502044522</v>
      </c>
      <c r="F69" s="49">
        <f t="shared" si="2"/>
        <v>-0.43046878502044522</v>
      </c>
      <c r="G69" s="49">
        <f t="shared" si="3"/>
        <v>0.37267476058927568</v>
      </c>
      <c r="H69" s="5" t="str">
        <f t="shared" si="6"/>
        <v/>
      </c>
      <c r="I69" s="24">
        <f t="shared" si="4"/>
        <v>1.5683130985268107E-2</v>
      </c>
      <c r="J69" s="24">
        <f t="shared" si="5"/>
        <v>7.8371164330303771E-3</v>
      </c>
      <c r="K69" s="5" t="str">
        <f t="shared" si="11"/>
        <v/>
      </c>
      <c r="L69" s="5" t="str">
        <f t="shared" si="12"/>
        <v/>
      </c>
      <c r="M69" s="24">
        <f t="shared" si="7"/>
        <v>-8012675381224874</v>
      </c>
      <c r="N69" s="24">
        <f t="shared" si="8"/>
        <v>0.37267476058927568</v>
      </c>
      <c r="O69" s="24">
        <f t="shared" si="9"/>
        <v>13135164557012.25</v>
      </c>
      <c r="P69" s="24">
        <f t="shared" si="10"/>
        <v>6.7756239527660105E-6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5.6055985005800342E-2</v>
      </c>
      <c r="V69" s="24">
        <f t="shared" si="13"/>
        <v>3.8560394863751961</v>
      </c>
      <c r="W69" s="63">
        <f>B69+([1]User!D$6-25)*[1]User!C$6*[1]Calc!V$6</f>
        <v>0.49971631560000002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0.49706400000000001</v>
      </c>
      <c r="C70" s="64">
        <v>2.9434100000000001E-2</v>
      </c>
      <c r="D70" s="61">
        <f t="shared" si="0"/>
        <v>0.34752754726859492</v>
      </c>
      <c r="E70" s="49">
        <f t="shared" si="1"/>
        <v>-0.45901076473552849</v>
      </c>
      <c r="F70" s="49">
        <f t="shared" si="2"/>
        <v>-0.45901076473552849</v>
      </c>
      <c r="G70" s="49">
        <f t="shared" si="3"/>
        <v>0.34898161805508782</v>
      </c>
      <c r="H70" s="5" t="str">
        <f t="shared" si="6"/>
        <v/>
      </c>
      <c r="I70" s="24">
        <f t="shared" si="4"/>
        <v>1.6275459548622806E-2</v>
      </c>
      <c r="J70" s="24">
        <f t="shared" si="5"/>
        <v>8.0944421884471002E-3</v>
      </c>
      <c r="K70" s="5" t="str">
        <f t="shared" si="11"/>
        <v/>
      </c>
      <c r="L70" s="5" t="str">
        <f t="shared" si="12"/>
        <v/>
      </c>
      <c r="M70" s="24">
        <f t="shared" si="7"/>
        <v>-7563830558119553</v>
      </c>
      <c r="N70" s="24">
        <f t="shared" si="8"/>
        <v>0.34898161805508782</v>
      </c>
      <c r="O70" s="24">
        <f t="shared" si="9"/>
        <v>11983701177467.875</v>
      </c>
      <c r="P70" s="24">
        <f t="shared" si="10"/>
        <v>6.6013411456897147E-6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5.2689646742416642E-2</v>
      </c>
      <c r="V70" s="24">
        <f t="shared" si="13"/>
        <v>3.5925648031273725</v>
      </c>
      <c r="W70" s="63">
        <f>B70+([1]User!D$6-25)*[1]User!C$6*[1]Calc!V$6</f>
        <v>0.49734031560000003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0.49469299999999999</v>
      </c>
      <c r="C71" s="64">
        <v>2.7539399999999999E-2</v>
      </c>
      <c r="D71" s="61">
        <f t="shared" si="0"/>
        <v>0.32515688046343333</v>
      </c>
      <c r="E71" s="49">
        <f t="shared" si="1"/>
        <v>-0.48790705169549042</v>
      </c>
      <c r="F71" s="49">
        <f t="shared" si="2"/>
        <v>-0.48790705169549042</v>
      </c>
      <c r="G71" s="49">
        <f t="shared" si="3"/>
        <v>0.32648173386160922</v>
      </c>
      <c r="H71" s="5" t="str">
        <f t="shared" si="6"/>
        <v/>
      </c>
      <c r="I71" s="24">
        <f t="shared" si="4"/>
        <v>1.683795665345977E-2</v>
      </c>
      <c r="J71" s="24">
        <f t="shared" si="5"/>
        <v>8.334271880865449E-3</v>
      </c>
      <c r="K71" s="5" t="str">
        <f t="shared" si="11"/>
        <v/>
      </c>
      <c r="L71" s="5" t="str">
        <f t="shared" si="12"/>
        <v/>
      </c>
      <c r="M71" s="24">
        <f t="shared" si="7"/>
        <v>-6891663536079288</v>
      </c>
      <c r="N71" s="24">
        <f t="shared" si="8"/>
        <v>0.32648173386160922</v>
      </c>
      <c r="O71" s="24">
        <f t="shared" si="9"/>
        <v>10934600636879.25</v>
      </c>
      <c r="P71" s="24">
        <f t="shared" si="10"/>
        <v>6.438545892202049E-6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4.9555848245567122E-2</v>
      </c>
      <c r="V71" s="24">
        <f t="shared" si="13"/>
        <v>3.3367396563212579</v>
      </c>
      <c r="W71" s="63">
        <f>B71+([1]User!D$6-25)*[1]User!C$6*[1]Calc!V$6</f>
        <v>0.49496931560000001</v>
      </c>
      <c r="AH71" s="24"/>
    </row>
    <row r="72" spans="1:34">
      <c r="A72" s="64">
        <v>9.2327999999999993E-3</v>
      </c>
      <c r="B72" s="59">
        <v>0.49234299999999998</v>
      </c>
      <c r="C72" s="64">
        <v>2.5785099999999998E-2</v>
      </c>
      <c r="D72" s="61">
        <f t="shared" si="0"/>
        <v>0.30444391230156337</v>
      </c>
      <c r="E72" s="49">
        <f t="shared" si="1"/>
        <v>-0.51649270572925421</v>
      </c>
      <c r="F72" s="49">
        <f t="shared" si="2"/>
        <v>-0.51649270572925421</v>
      </c>
      <c r="G72" s="49">
        <f t="shared" si="3"/>
        <v>0.30564369469891095</v>
      </c>
      <c r="H72" s="5" t="str">
        <f t="shared" si="6"/>
        <v/>
      </c>
      <c r="I72" s="24">
        <f t="shared" si="4"/>
        <v>1.7358907632527228E-2</v>
      </c>
      <c r="J72" s="24">
        <f t="shared" si="5"/>
        <v>8.5513331974991797E-3</v>
      </c>
      <c r="K72" s="5" t="str">
        <f t="shared" si="11"/>
        <v/>
      </c>
      <c r="L72" s="5" t="str">
        <f t="shared" si="12"/>
        <v/>
      </c>
      <c r="M72" s="24">
        <f t="shared" si="7"/>
        <v>-6241065321200579</v>
      </c>
      <c r="N72" s="24">
        <f t="shared" si="8"/>
        <v>0.30564369469891095</v>
      </c>
      <c r="O72" s="24">
        <f t="shared" si="9"/>
        <v>9984874316282.125</v>
      </c>
      <c r="P72" s="24">
        <f t="shared" si="10"/>
        <v>6.2801630521217312E-6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4.665565578150678E-2</v>
      </c>
      <c r="V72" s="24">
        <f t="shared" si="13"/>
        <v>3.099882602686951</v>
      </c>
      <c r="W72" s="63">
        <f>B72+([1]User!D$6-25)*[1]User!C$6*[1]Calc!V$6</f>
        <v>0.4926193156</v>
      </c>
      <c r="AH72" s="24"/>
    </row>
    <row r="73" spans="1:34">
      <c r="A73" s="64">
        <v>9.3781999999999997E-3</v>
      </c>
      <c r="B73" s="59">
        <v>0.48988999999999999</v>
      </c>
      <c r="C73" s="64">
        <v>2.41449E-2</v>
      </c>
      <c r="D73" s="61">
        <f t="shared" ref="D73:D133" si="18">C73/$A$6</f>
        <v>0.28507811946162775</v>
      </c>
      <c r="E73" s="49">
        <f t="shared" ref="E73:E104" si="19">IF(D73&gt;0,LOG10(D73),-3)</f>
        <v>-0.54503611472050206</v>
      </c>
      <c r="F73" s="49">
        <f t="shared" ref="F73:F103" si="20">IF($D73&gt;0,LOG10(D73),-3)</f>
        <v>-0.54503611472050206</v>
      </c>
      <c r="G73" s="49">
        <f t="shared" ref="G73:G133" si="21">IF(N73&lt;0.001, 0.001, N73)</f>
        <v>0.28621775239426245</v>
      </c>
      <c r="H73" s="5" t="str">
        <f t="shared" si="6"/>
        <v/>
      </c>
      <c r="I73" s="24">
        <f t="shared" ref="I73:I133" si="22">B$6-G73*B$6</f>
        <v>1.784455619014344E-2</v>
      </c>
      <c r="J73" s="24">
        <f t="shared" ref="J73:J133" si="23">W73*I73</f>
        <v>8.7468003612397836E-3</v>
      </c>
      <c r="K73" s="5" t="str">
        <f t="shared" si="11"/>
        <v/>
      </c>
      <c r="L73" s="5" t="str">
        <f t="shared" si="12"/>
        <v/>
      </c>
      <c r="M73" s="24">
        <f t="shared" si="7"/>
        <v>-5928177968345147</v>
      </c>
      <c r="N73" s="24">
        <f t="shared" si="8"/>
        <v>0.28621775239426245</v>
      </c>
      <c r="O73" s="24">
        <f t="shared" si="9"/>
        <v>9080897458374.875</v>
      </c>
      <c r="P73" s="24">
        <f t="shared" si="10"/>
        <v>6.0992433655662395E-6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4.3830767631513196E-2</v>
      </c>
      <c r="V73" s="24">
        <f t="shared" si="13"/>
        <v>2.8902116434975857</v>
      </c>
      <c r="W73" s="63">
        <f>B73+([1]User!D$6-25)*[1]User!C$6*[1]Calc!V$6</f>
        <v>0.49016631560000001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0.48738399999999998</v>
      </c>
      <c r="C74" s="64">
        <v>2.2605500000000001E-2</v>
      </c>
      <c r="D74" s="61">
        <f t="shared" si="18"/>
        <v>0.2669024692373887</v>
      </c>
      <c r="E74" s="49">
        <f t="shared" si="19"/>
        <v>-0.57364740833608963</v>
      </c>
      <c r="F74" s="49">
        <f t="shared" si="20"/>
        <v>-0.57364740833608963</v>
      </c>
      <c r="G74" s="49">
        <f t="shared" si="21"/>
        <v>0.26795965319268922</v>
      </c>
      <c r="H74" s="5" t="str">
        <f t="shared" ref="H74:H133" si="24">IF(K74="","",I74)</f>
        <v/>
      </c>
      <c r="I74" s="24">
        <f t="shared" si="22"/>
        <v>1.8301008670182771E-2</v>
      </c>
      <c r="J74" s="24">
        <f t="shared" si="23"/>
        <v>8.9246756638996661E-3</v>
      </c>
      <c r="K74" s="5" t="str">
        <f t="shared" si="11"/>
        <v/>
      </c>
      <c r="L74" s="5" t="str">
        <f t="shared" si="12"/>
        <v/>
      </c>
      <c r="M74" s="24">
        <f t="shared" si="7"/>
        <v>-5499292318458887</v>
      </c>
      <c r="N74" s="24">
        <f t="shared" si="8"/>
        <v>0.26795965319268922</v>
      </c>
      <c r="O74" s="24">
        <f t="shared" si="9"/>
        <v>8241407548380</v>
      </c>
      <c r="P74" s="24">
        <f t="shared" si="10"/>
        <v>5.9125624631305369E-6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4.1142360542286788E-2</v>
      </c>
      <c r="V74" s="24">
        <f t="shared" si="13"/>
        <v>2.6962071093848277</v>
      </c>
      <c r="W74" s="63">
        <f>B74+([1]User!D$6-25)*[1]User!C$6*[1]Calc!V$6</f>
        <v>0.4876603156</v>
      </c>
      <c r="AH74" s="24"/>
    </row>
    <row r="75" spans="1:34">
      <c r="A75" s="64">
        <v>9.6690000000000005E-3</v>
      </c>
      <c r="B75" s="59">
        <v>0.48489199999999999</v>
      </c>
      <c r="C75" s="64">
        <v>2.11259E-2</v>
      </c>
      <c r="D75" s="61">
        <f t="shared" si="18"/>
        <v>0.24943287584269977</v>
      </c>
      <c r="E75" s="49">
        <f t="shared" si="19"/>
        <v>-0.60304630604549792</v>
      </c>
      <c r="F75" s="49">
        <f t="shared" si="20"/>
        <v>-0.60304630604549792</v>
      </c>
      <c r="G75" s="49">
        <f t="shared" si="21"/>
        <v>0.25038789475139195</v>
      </c>
      <c r="H75" s="5" t="str">
        <f t="shared" si="24"/>
        <v/>
      </c>
      <c r="I75" s="24">
        <f t="shared" si="22"/>
        <v>1.8740302631215202E-2</v>
      </c>
      <c r="J75" s="24">
        <f t="shared" si="23"/>
        <v>9.0922010614209285E-3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-4967847007345890</v>
      </c>
      <c r="N75" s="24">
        <f t="shared" ref="N75:N131" si="26">IF($X$76,D75-1.602E-19*$P$6*M75/$B$6,D75)</f>
        <v>0.25038789475139195</v>
      </c>
      <c r="O75" s="24">
        <f t="shared" ref="O75:O133" si="27">(SQRT($X$21^2+296000000000000000000*EXP(38.921*W75))-$X$21)/2</f>
        <v>7483216259642.25</v>
      </c>
      <c r="P75" s="24">
        <f t="shared" ref="P75:P131" si="28">O75/(($B$6*D75)/(1.602E-19*$P$6)-M75)</f>
        <v>5.7453795647028926E-6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3.8651915393403881E-2</v>
      </c>
      <c r="V75" s="24">
        <f t="shared" si="13"/>
        <v>2.5009697249576761</v>
      </c>
      <c r="W75" s="63">
        <f>B75+([1]User!D$6-25)*[1]User!C$6*[1]Calc!V$6</f>
        <v>0.48516831560000001</v>
      </c>
      <c r="X75" s="9" t="s">
        <v>91</v>
      </c>
      <c r="AH75" s="24"/>
    </row>
    <row r="76" spans="1:34">
      <c r="A76" s="64">
        <v>9.8143999999999992E-3</v>
      </c>
      <c r="B76" s="59">
        <v>0.48231800000000002</v>
      </c>
      <c r="C76" s="64">
        <v>1.97524E-2</v>
      </c>
      <c r="D76" s="61">
        <f t="shared" si="18"/>
        <v>0.23321600200679465</v>
      </c>
      <c r="E76" s="49">
        <f t="shared" si="19"/>
        <v>-0.63224165397810228</v>
      </c>
      <c r="F76" s="49">
        <f t="shared" si="20"/>
        <v>-0.63224165397810228</v>
      </c>
      <c r="G76" s="49">
        <f t="shared" si="21"/>
        <v>0.23410921465137044</v>
      </c>
      <c r="H76" s="5" t="str">
        <f t="shared" si="24"/>
        <v/>
      </c>
      <c r="I76" s="24">
        <f t="shared" si="22"/>
        <v>1.9147269633715741E-2</v>
      </c>
      <c r="J76" s="24">
        <f t="shared" si="23"/>
        <v>9.2403634844917121E-3</v>
      </c>
      <c r="K76" s="5" t="str">
        <f t="shared" si="11"/>
        <v/>
      </c>
      <c r="L76" s="5" t="str">
        <f t="shared" si="12"/>
        <v/>
      </c>
      <c r="M76" s="24">
        <f t="shared" si="25"/>
        <v>-4646341263919027</v>
      </c>
      <c r="N76" s="24">
        <f t="shared" si="26"/>
        <v>0.23410921465137044</v>
      </c>
      <c r="O76" s="24">
        <f t="shared" si="27"/>
        <v>6772920702880.25</v>
      </c>
      <c r="P76" s="24">
        <f t="shared" si="28"/>
        <v>5.5616190838991264E-6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3.6256398982954345E-2</v>
      </c>
      <c r="V76" s="24">
        <f t="shared" si="13"/>
        <v>2.3280372957898399</v>
      </c>
      <c r="W76" s="63">
        <f>B76+([1]User!D$6-25)*[1]User!C$6*[1]Calc!V$6</f>
        <v>0.48259431560000005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0.47972300000000001</v>
      </c>
      <c r="C77" s="64">
        <v>1.8492399999999999E-2</v>
      </c>
      <c r="D77" s="61">
        <f t="shared" si="18"/>
        <v>0.21833921931058753</v>
      </c>
      <c r="E77" s="49">
        <f t="shared" si="19"/>
        <v>-0.66086824688214107</v>
      </c>
      <c r="F77" s="49">
        <f t="shared" si="20"/>
        <v>-0.66086824688214107</v>
      </c>
      <c r="G77" s="49">
        <f t="shared" si="21"/>
        <v>0.21915388077416556</v>
      </c>
      <c r="H77" s="5" t="str">
        <f t="shared" si="24"/>
        <v/>
      </c>
      <c r="I77" s="24">
        <f t="shared" si="22"/>
        <v>1.9521152980645863E-2</v>
      </c>
      <c r="J77" s="24">
        <f t="shared" si="23"/>
        <v>9.3701400704329155E-3</v>
      </c>
      <c r="K77" s="5" t="str">
        <f t="shared" si="11"/>
        <v/>
      </c>
      <c r="L77" s="5" t="str">
        <f t="shared" si="12"/>
        <v/>
      </c>
      <c r="M77" s="24">
        <f t="shared" si="25"/>
        <v>-4237731292020496.5</v>
      </c>
      <c r="N77" s="24">
        <f t="shared" si="26"/>
        <v>0.21915388077416556</v>
      </c>
      <c r="O77" s="24">
        <f t="shared" si="27"/>
        <v>6124795605195.375</v>
      </c>
      <c r="P77" s="24">
        <f t="shared" si="28"/>
        <v>5.3726208405868094E-6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3.4009302092118374E-2</v>
      </c>
      <c r="V77" s="24">
        <f t="shared" si="13"/>
        <v>2.1732736297097586</v>
      </c>
      <c r="W77" s="63">
        <f>B77+([1]User!D$6-25)*[1]User!C$6*[1]Calc!V$6</f>
        <v>0.47999931560000003</v>
      </c>
      <c r="AH77" s="24"/>
    </row>
    <row r="78" spans="1:34">
      <c r="A78" s="64">
        <v>1.01052E-2</v>
      </c>
      <c r="B78" s="59">
        <v>0.47706599999999999</v>
      </c>
      <c r="C78" s="64">
        <v>1.72707E-2</v>
      </c>
      <c r="D78" s="61">
        <f t="shared" si="18"/>
        <v>0.20391464358046354</v>
      </c>
      <c r="E78" s="49">
        <f t="shared" si="19"/>
        <v>-0.69055158541442763</v>
      </c>
      <c r="F78" s="49">
        <f t="shared" si="20"/>
        <v>-0.69055158541442763</v>
      </c>
      <c r="G78" s="49">
        <f t="shared" si="21"/>
        <v>0.20466739292859903</v>
      </c>
      <c r="H78" s="5" t="str">
        <f t="shared" si="24"/>
        <v/>
      </c>
      <c r="I78" s="24">
        <f t="shared" si="22"/>
        <v>1.9883315176785026E-2</v>
      </c>
      <c r="J78" s="24">
        <f t="shared" si="23"/>
        <v>9.491147708291188E-3</v>
      </c>
      <c r="K78" s="5" t="str">
        <f t="shared" si="11"/>
        <v/>
      </c>
      <c r="L78" s="5" t="str">
        <f t="shared" si="12"/>
        <v/>
      </c>
      <c r="M78" s="24">
        <f t="shared" si="25"/>
        <v>-3915674927879220.5</v>
      </c>
      <c r="N78" s="24">
        <f t="shared" si="26"/>
        <v>0.20466739292859903</v>
      </c>
      <c r="O78" s="24">
        <f t="shared" si="27"/>
        <v>5525172694796.5</v>
      </c>
      <c r="P78" s="24">
        <f t="shared" si="28"/>
        <v>5.1896845103129223E-6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3.1869644095632067E-2</v>
      </c>
      <c r="V78" s="24">
        <f t="shared" si="13"/>
        <v>2.0201753972175132</v>
      </c>
      <c r="W78" s="63">
        <f>B78+([1]User!D$6-25)*[1]User!C$6*[1]Calc!V$6</f>
        <v>0.47734231560000001</v>
      </c>
      <c r="AH78" s="24"/>
    </row>
    <row r="79" spans="1:34">
      <c r="A79" s="64">
        <v>1.02506E-2</v>
      </c>
      <c r="B79" s="59">
        <v>0.47438399999999997</v>
      </c>
      <c r="C79" s="64">
        <v>1.6124200000000002E-2</v>
      </c>
      <c r="D79" s="61">
        <f t="shared" si="18"/>
        <v>0.19037795202395449</v>
      </c>
      <c r="E79" s="49">
        <f t="shared" si="19"/>
        <v>-0.72038334938000326</v>
      </c>
      <c r="F79" s="49">
        <f t="shared" si="20"/>
        <v>-0.72038334938000326</v>
      </c>
      <c r="G79" s="49">
        <f t="shared" si="21"/>
        <v>0.1910629426931674</v>
      </c>
      <c r="H79" s="5" t="str">
        <f t="shared" si="24"/>
        <v/>
      </c>
      <c r="I79" s="24">
        <f t="shared" si="22"/>
        <v>2.0223426432670815E-2</v>
      </c>
      <c r="J79" s="24">
        <f t="shared" si="23"/>
        <v>9.5992579730449119E-3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-3563205728323516.5</v>
      </c>
      <c r="N79" s="24">
        <f t="shared" si="26"/>
        <v>0.1910629426931674</v>
      </c>
      <c r="O79" s="24">
        <f t="shared" si="27"/>
        <v>4979236188391.5</v>
      </c>
      <c r="P79" s="24">
        <f t="shared" si="28"/>
        <v>5.0099111390406347E-6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2.9862236486866162E-2</v>
      </c>
      <c r="V79" s="24">
        <f t="shared" si="13"/>
        <v>1.8762974156291314</v>
      </c>
      <c r="W79" s="63">
        <f>B79+([1]User!D$6-25)*[1]User!C$6*[1]Calc!V$6</f>
        <v>0.47466031559999999</v>
      </c>
      <c r="AH79" s="24"/>
    </row>
    <row r="80" spans="1:34">
      <c r="A80" s="64">
        <v>1.0396000000000001E-2</v>
      </c>
      <c r="B80" s="59">
        <v>0.47159800000000002</v>
      </c>
      <c r="C80" s="64">
        <v>1.5073100000000001E-2</v>
      </c>
      <c r="D80" s="61">
        <f t="shared" si="18"/>
        <v>0.17796764544301535</v>
      </c>
      <c r="E80" s="49">
        <f t="shared" si="19"/>
        <v>-0.74965894534705979</v>
      </c>
      <c r="F80" s="49">
        <f t="shared" si="20"/>
        <v>-0.74965894534705979</v>
      </c>
      <c r="G80" s="49">
        <f t="shared" si="21"/>
        <v>0.17860649204064397</v>
      </c>
      <c r="H80" s="5" t="str">
        <f t="shared" si="24"/>
        <v/>
      </c>
      <c r="I80" s="24">
        <f t="shared" si="22"/>
        <v>2.0534837698983902E-2</v>
      </c>
      <c r="J80" s="24">
        <f t="shared" si="23"/>
        <v>9.6898624851651082E-3</v>
      </c>
      <c r="K80" s="5" t="str">
        <f t="shared" si="29"/>
        <v/>
      </c>
      <c r="L80" s="5" t="str">
        <f t="shared" si="12"/>
        <v/>
      </c>
      <c r="M80" s="24">
        <f t="shared" si="25"/>
        <v>-3323172064235398</v>
      </c>
      <c r="N80" s="24">
        <f t="shared" si="26"/>
        <v>0.17860649204064397</v>
      </c>
      <c r="O80" s="24">
        <f t="shared" si="27"/>
        <v>4469015124716.125</v>
      </c>
      <c r="P80" s="24">
        <f t="shared" si="28"/>
        <v>4.8101469199670757E-6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2.7926207849739901E-2</v>
      </c>
      <c r="V80" s="24">
        <f t="shared" si="13"/>
        <v>1.7530367712962647</v>
      </c>
      <c r="W80" s="63">
        <f>B80+([1]User!D$6-25)*[1]User!C$6*[1]Calc!V$6</f>
        <v>0.47187431560000004</v>
      </c>
      <c r="AH80" s="24"/>
    </row>
    <row r="81" spans="1:34">
      <c r="A81" s="64">
        <v>1.0541399999999999E-2</v>
      </c>
      <c r="B81" s="59">
        <v>0.46874300000000002</v>
      </c>
      <c r="C81" s="64">
        <v>1.4075000000000001E-2</v>
      </c>
      <c r="D81" s="61">
        <f t="shared" si="18"/>
        <v>0.16618310829294844</v>
      </c>
      <c r="E81" s="49">
        <f t="shared" si="19"/>
        <v>-0.77941312223652237</v>
      </c>
      <c r="F81" s="49">
        <f t="shared" si="20"/>
        <v>-0.77941312223652237</v>
      </c>
      <c r="G81" s="49">
        <f t="shared" si="21"/>
        <v>0.16676927634085656</v>
      </c>
      <c r="H81" s="5" t="str">
        <f t="shared" si="24"/>
        <v/>
      </c>
      <c r="I81" s="24">
        <f t="shared" si="22"/>
        <v>2.0830768091478588E-2</v>
      </c>
      <c r="J81" s="24">
        <f t="shared" si="23"/>
        <v>9.7700325936876057E-3</v>
      </c>
      <c r="K81" s="5" t="str">
        <f t="shared" si="29"/>
        <v/>
      </c>
      <c r="L81" s="5" t="str">
        <f t="shared" si="12"/>
        <v/>
      </c>
      <c r="M81" s="24">
        <f t="shared" si="25"/>
        <v>-3049147148918593.5</v>
      </c>
      <c r="N81" s="24">
        <f t="shared" si="26"/>
        <v>0.16676927634085656</v>
      </c>
      <c r="O81" s="24">
        <f t="shared" si="27"/>
        <v>4000213477984</v>
      </c>
      <c r="P81" s="24">
        <f t="shared" si="28"/>
        <v>4.6111673317805698E-6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2.6087244345419112E-2</v>
      </c>
      <c r="V81" s="24">
        <f t="shared" si="13"/>
        <v>1.6358338466064457</v>
      </c>
      <c r="W81" s="63">
        <f>B81+([1]User!D$6-25)*[1]User!C$6*[1]Calc!V$6</f>
        <v>0.46901931560000004</v>
      </c>
      <c r="AH81" s="24"/>
    </row>
    <row r="82" spans="1:34">
      <c r="A82" s="64">
        <v>1.06868E-2</v>
      </c>
      <c r="B82" s="59">
        <v>0.46582800000000002</v>
      </c>
      <c r="C82" s="64">
        <v>1.3138800000000001E-2</v>
      </c>
      <c r="D82" s="61">
        <f t="shared" si="18"/>
        <v>0.15512942261025869</v>
      </c>
      <c r="E82" s="49">
        <f t="shared" si="19"/>
        <v>-0.80930582394380712</v>
      </c>
      <c r="F82" s="49">
        <f t="shared" si="20"/>
        <v>-0.80930582394380712</v>
      </c>
      <c r="G82" s="49">
        <f t="shared" si="21"/>
        <v>0.15566400983083006</v>
      </c>
      <c r="H82" s="5" t="str">
        <f t="shared" si="24"/>
        <v/>
      </c>
      <c r="I82" s="24">
        <f t="shared" si="22"/>
        <v>2.1108399754229248E-2</v>
      </c>
      <c r="J82" s="24">
        <f t="shared" si="23"/>
        <v>9.8387162208562334E-3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-2780832399975982</v>
      </c>
      <c r="N82" s="24">
        <f t="shared" si="26"/>
        <v>0.15566400983083006</v>
      </c>
      <c r="O82" s="24">
        <f t="shared" si="27"/>
        <v>3572144913762.125</v>
      </c>
      <c r="P82" s="24">
        <f t="shared" si="28"/>
        <v>4.4114830330268448E-6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2.4348623872195267E-2</v>
      </c>
      <c r="V82" s="24">
        <f t="shared" ref="V82:V145" si="31">((U82)-G82)*((U82)-G82)*U$22/U82</f>
        <v>1.5270277827511414</v>
      </c>
      <c r="W82" s="63">
        <f>B82+([1]User!D$6-25)*[1]User!C$6*[1]Calc!V$6</f>
        <v>0.46610431560000004</v>
      </c>
      <c r="AH82" s="24"/>
    </row>
    <row r="83" spans="1:34">
      <c r="A83" s="64">
        <v>1.08322E-2</v>
      </c>
      <c r="B83" s="59">
        <v>0.46284799999999998</v>
      </c>
      <c r="C83" s="64">
        <v>1.22623E-2</v>
      </c>
      <c r="D83" s="61">
        <f t="shared" si="18"/>
        <v>0.14478061306007969</v>
      </c>
      <c r="E83" s="49">
        <f t="shared" si="19"/>
        <v>-0.83928958872396797</v>
      </c>
      <c r="F83" s="49">
        <f t="shared" si="20"/>
        <v>-0.83928958872396797</v>
      </c>
      <c r="G83" s="49">
        <f t="shared" si="21"/>
        <v>0.1452675142480665</v>
      </c>
      <c r="H83" s="5" t="str">
        <f t="shared" si="24"/>
        <v/>
      </c>
      <c r="I83" s="24">
        <f t="shared" si="22"/>
        <v>2.1368312143798338E-2</v>
      </c>
      <c r="J83" s="24">
        <f t="shared" si="23"/>
        <v>9.896184937123775E-3</v>
      </c>
      <c r="K83" s="5" t="str">
        <f t="shared" si="29"/>
        <v/>
      </c>
      <c r="L83" s="5" t="str">
        <f t="shared" si="30"/>
        <v/>
      </c>
      <c r="M83" s="24">
        <f t="shared" si="25"/>
        <v>-2532777715287235.5</v>
      </c>
      <c r="N83" s="24">
        <f t="shared" si="26"/>
        <v>0.1452675142480665</v>
      </c>
      <c r="O83" s="24">
        <f t="shared" si="27"/>
        <v>3181748503444.5</v>
      </c>
      <c r="P83" s="24">
        <f t="shared" si="28"/>
        <v>4.2105720295982255E-6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2.2704306034424727E-2</v>
      </c>
      <c r="V83" s="24">
        <f t="shared" si="31"/>
        <v>1.4265997370633419</v>
      </c>
      <c r="W83" s="63">
        <f>B83+([1]User!D$6-25)*[1]User!C$6*[1]Calc!V$6</f>
        <v>0.4631243156</v>
      </c>
      <c r="AH83" s="24"/>
    </row>
    <row r="84" spans="1:34">
      <c r="A84" s="64">
        <v>1.0977600000000001E-2</v>
      </c>
      <c r="B84" s="59">
        <v>0.459762</v>
      </c>
      <c r="C84" s="64">
        <v>1.1444899999999999E-2</v>
      </c>
      <c r="D84" s="61">
        <f t="shared" si="18"/>
        <v>0.13512959546017517</v>
      </c>
      <c r="E84" s="49">
        <f t="shared" si="19"/>
        <v>-0.86924952338786987</v>
      </c>
      <c r="F84" s="49">
        <f t="shared" si="20"/>
        <v>-0.86924952338786987</v>
      </c>
      <c r="G84" s="49">
        <f t="shared" si="21"/>
        <v>0.13557695456977095</v>
      </c>
      <c r="H84" s="5" t="str">
        <f t="shared" si="24"/>
        <v/>
      </c>
      <c r="I84" s="24">
        <f t="shared" si="22"/>
        <v>2.1610576135755726E-2</v>
      </c>
      <c r="J84" s="24">
        <f t="shared" si="23"/>
        <v>9.9416930446386206E-3</v>
      </c>
      <c r="K84" s="5" t="str">
        <f t="shared" si="29"/>
        <v/>
      </c>
      <c r="L84" s="5" t="str">
        <f t="shared" si="30"/>
        <v/>
      </c>
      <c r="M84" s="24">
        <f t="shared" si="25"/>
        <v>-2327086504347577</v>
      </c>
      <c r="N84" s="24">
        <f t="shared" si="26"/>
        <v>0.13557695456977095</v>
      </c>
      <c r="O84" s="24">
        <f t="shared" si="27"/>
        <v>2822294543725.875</v>
      </c>
      <c r="P84" s="24">
        <f t="shared" si="28"/>
        <v>4.0018445967279028E-6</v>
      </c>
      <c r="Q84" s="5" t="str">
        <f t="shared" si="15"/>
        <v/>
      </c>
      <c r="R84" s="5">
        <f t="shared" si="16"/>
        <v>0.46003831560000003</v>
      </c>
      <c r="S84" s="5" t="str">
        <f t="shared" si="17"/>
        <v/>
      </c>
      <c r="T84" s="5">
        <f t="shared" si="17"/>
        <v>-0.86781412576215788</v>
      </c>
      <c r="U84" s="24">
        <f t="shared" si="32"/>
        <v>2.1131294808966059E-2</v>
      </c>
      <c r="V84" s="24">
        <f t="shared" si="31"/>
        <v>1.336480651851041</v>
      </c>
      <c r="W84" s="63">
        <f>B84+([1]User!D$6-25)*[1]User!C$6*[1]Calc!V$6</f>
        <v>0.46003831560000003</v>
      </c>
      <c r="AH84" s="24"/>
    </row>
    <row r="85" spans="1:34">
      <c r="A85" s="64">
        <v>1.1122999999999999E-2</v>
      </c>
      <c r="B85" s="59">
        <v>0.45664700000000003</v>
      </c>
      <c r="C85" s="64">
        <v>1.0661800000000001E-2</v>
      </c>
      <c r="D85" s="61">
        <f t="shared" si="18"/>
        <v>0.12588355694477851</v>
      </c>
      <c r="E85" s="49">
        <f t="shared" si="19"/>
        <v>-0.90003099423303656</v>
      </c>
      <c r="F85" s="49">
        <f t="shared" si="20"/>
        <v>-0.90003099423303656</v>
      </c>
      <c r="G85" s="49">
        <f t="shared" si="21"/>
        <v>0.12628372573014177</v>
      </c>
      <c r="H85" s="5" t="str">
        <f t="shared" si="24"/>
        <v/>
      </c>
      <c r="I85" s="24">
        <f t="shared" si="22"/>
        <v>2.1842906856746457E-2</v>
      </c>
      <c r="J85" s="24">
        <f t="shared" si="23"/>
        <v>9.9805334233265663E-3</v>
      </c>
      <c r="K85" s="5" t="str">
        <f t="shared" si="29"/>
        <v/>
      </c>
      <c r="L85" s="5" t="str">
        <f t="shared" si="30"/>
        <v/>
      </c>
      <c r="M85" s="24">
        <f t="shared" si="25"/>
        <v>-2081610410753542.7</v>
      </c>
      <c r="N85" s="24">
        <f t="shared" si="26"/>
        <v>0.12628372573014177</v>
      </c>
      <c r="O85" s="24">
        <f t="shared" si="27"/>
        <v>2500565234938.25</v>
      </c>
      <c r="P85" s="24">
        <f t="shared" si="28"/>
        <v>3.8065764846989474E-6</v>
      </c>
      <c r="Q85" s="5" t="str">
        <f t="shared" si="15"/>
        <v/>
      </c>
      <c r="R85" s="5">
        <f t="shared" si="16"/>
        <v>0.45692331560000005</v>
      </c>
      <c r="S85" s="5" t="str">
        <f t="shared" si="17"/>
        <v/>
      </c>
      <c r="T85" s="5">
        <f t="shared" si="17"/>
        <v>-0.89865261366473759</v>
      </c>
      <c r="U85" s="24">
        <f t="shared" si="32"/>
        <v>1.966595638245499E-2</v>
      </c>
      <c r="V85" s="24">
        <f t="shared" si="31"/>
        <v>1.2463334269197497</v>
      </c>
      <c r="W85" s="63">
        <f>B85+([1]User!D$6-25)*[1]User!C$6*[1]Calc!V$6</f>
        <v>0.45692331560000005</v>
      </c>
      <c r="AH85" s="24"/>
    </row>
    <row r="86" spans="1:34">
      <c r="A86" s="64">
        <v>1.12684E-2</v>
      </c>
      <c r="B86" s="59">
        <v>0.45340000000000003</v>
      </c>
      <c r="C86" s="64">
        <v>9.9202800000000001E-3</v>
      </c>
      <c r="D86" s="61">
        <f t="shared" si="18"/>
        <v>0.11712845225835669</v>
      </c>
      <c r="E86" s="49">
        <f t="shared" si="19"/>
        <v>-0.93133759546673545</v>
      </c>
      <c r="F86" s="49">
        <f t="shared" si="20"/>
        <v>-0.93133759546673545</v>
      </c>
      <c r="G86" s="49">
        <f t="shared" si="21"/>
        <v>0.11749619751674115</v>
      </c>
      <c r="H86" s="5" t="str">
        <f t="shared" si="24"/>
        <v/>
      </c>
      <c r="I86" s="24">
        <f t="shared" si="22"/>
        <v>2.2062595062081473E-2</v>
      </c>
      <c r="J86" s="24">
        <f t="shared" si="23"/>
        <v>1.0009276840339877E-2</v>
      </c>
      <c r="K86" s="5" t="str">
        <f t="shared" si="29"/>
        <v/>
      </c>
      <c r="L86" s="5" t="str">
        <f t="shared" si="30"/>
        <v/>
      </c>
      <c r="M86" s="24">
        <f t="shared" si="25"/>
        <v>-1912948701542104</v>
      </c>
      <c r="N86" s="24">
        <f t="shared" si="26"/>
        <v>0.11749619751674115</v>
      </c>
      <c r="O86" s="24">
        <f t="shared" si="27"/>
        <v>2204122989669</v>
      </c>
      <c r="P86" s="24">
        <f t="shared" si="28"/>
        <v>3.6062494998920777E-6</v>
      </c>
      <c r="Q86" s="5" t="str">
        <f t="shared" ref="Q86:Q132" si="33">IF(G86&gt;0.85,IF(G86&lt;1.15,W86,""),"")</f>
        <v/>
      </c>
      <c r="R86" s="5">
        <f t="shared" si="16"/>
        <v>0.45367631560000005</v>
      </c>
      <c r="S86" s="5" t="str">
        <f t="shared" si="17"/>
        <v/>
      </c>
      <c r="T86" s="5">
        <f t="shared" si="17"/>
        <v>-0.92997618806644344</v>
      </c>
      <c r="U86" s="24">
        <f t="shared" si="32"/>
        <v>1.82580579644562E-2</v>
      </c>
      <c r="V86" s="24">
        <f t="shared" si="31"/>
        <v>1.1630349795088419</v>
      </c>
      <c r="W86" s="63">
        <f>B86+([1]User!D$6-25)*[1]User!C$6*[1]Calc!V$6</f>
        <v>0.45367631560000005</v>
      </c>
      <c r="AH86" s="24"/>
    </row>
    <row r="87" spans="1:34">
      <c r="A87" s="64">
        <v>1.14138E-2</v>
      </c>
      <c r="B87" s="59">
        <v>0.45007599999999998</v>
      </c>
      <c r="C87" s="64">
        <v>9.2358800000000001E-3</v>
      </c>
      <c r="D87" s="61">
        <f t="shared" si="18"/>
        <v>0.1090477617208296</v>
      </c>
      <c r="E87" s="49">
        <f t="shared" si="19"/>
        <v>-0.96238324418219812</v>
      </c>
      <c r="F87" s="49">
        <f t="shared" si="20"/>
        <v>-0.96238324418219812</v>
      </c>
      <c r="G87" s="49">
        <f t="shared" si="21"/>
        <v>0.10937865482904878</v>
      </c>
      <c r="H87" s="5" t="str">
        <f t="shared" si="24"/>
        <v/>
      </c>
      <c r="I87" s="24">
        <f t="shared" si="22"/>
        <v>2.2265533629273783E-2</v>
      </c>
      <c r="J87" s="24">
        <f t="shared" si="23"/>
        <v>1.002733462801312E-2</v>
      </c>
      <c r="K87" s="5" t="str">
        <f t="shared" si="29"/>
        <v/>
      </c>
      <c r="L87" s="5" t="str">
        <f t="shared" si="30"/>
        <v/>
      </c>
      <c r="M87" s="24">
        <f t="shared" si="25"/>
        <v>-1721250042754833.5</v>
      </c>
      <c r="N87" s="24">
        <f t="shared" si="26"/>
        <v>0.10937865482904878</v>
      </c>
      <c r="O87" s="24">
        <f t="shared" si="27"/>
        <v>1936974045525.375</v>
      </c>
      <c r="P87" s="24">
        <f t="shared" si="28"/>
        <v>3.4043560975747676E-6</v>
      </c>
      <c r="Q87" s="5" t="str">
        <f t="shared" si="33"/>
        <v/>
      </c>
      <c r="R87" s="5">
        <f t="shared" ref="R87:R132" si="34">IF(G87&gt;0.06,IF(G87&lt;0.14,W87,""),"")</f>
        <v>0.4503523156</v>
      </c>
      <c r="S87" s="5" t="str">
        <f t="shared" ref="S87:T131" si="35">IF(Q87="","",LOG10($G87))</f>
        <v/>
      </c>
      <c r="T87" s="5">
        <f t="shared" si="35"/>
        <v>-0.96106742201014261</v>
      </c>
      <c r="U87" s="24">
        <f t="shared" si="32"/>
        <v>1.6931983875250509E-2</v>
      </c>
      <c r="V87" s="24">
        <f t="shared" si="31"/>
        <v>1.0883406178011408</v>
      </c>
      <c r="W87" s="63">
        <f>B87+([1]User!D$6-25)*[1]User!C$6*[1]Calc!V$6</f>
        <v>0.4503523156</v>
      </c>
      <c r="AH87" s="24"/>
    </row>
    <row r="88" spans="1:34">
      <c r="A88" s="64">
        <v>1.15592E-2</v>
      </c>
      <c r="B88" s="59">
        <v>0.44662499999999999</v>
      </c>
      <c r="C88" s="64">
        <v>8.6125999999999998E-3</v>
      </c>
      <c r="D88" s="61">
        <f t="shared" si="18"/>
        <v>0.10168871321377247</v>
      </c>
      <c r="E88" s="49">
        <f t="shared" si="19"/>
        <v>-0.99272724826703251</v>
      </c>
      <c r="F88" s="49">
        <f t="shared" si="20"/>
        <v>-0.99272724826703251</v>
      </c>
      <c r="G88" s="49">
        <f t="shared" si="21"/>
        <v>0.10198916420419848</v>
      </c>
      <c r="H88" s="5" t="str">
        <f t="shared" si="24"/>
        <v/>
      </c>
      <c r="I88" s="24">
        <f t="shared" si="22"/>
        <v>2.2450270894895038E-2</v>
      </c>
      <c r="J88" s="24">
        <f t="shared" si="23"/>
        <v>1.0033055598504982E-2</v>
      </c>
      <c r="K88" s="5" t="str">
        <f t="shared" si="29"/>
        <v/>
      </c>
      <c r="L88" s="5" t="str">
        <f t="shared" si="30"/>
        <v/>
      </c>
      <c r="M88" s="24">
        <f t="shared" si="25"/>
        <v>-1562895289357142.2</v>
      </c>
      <c r="N88" s="24">
        <f t="shared" si="26"/>
        <v>0.10198916420419848</v>
      </c>
      <c r="O88" s="24">
        <f t="shared" si="27"/>
        <v>1693785603612.5</v>
      </c>
      <c r="P88" s="24">
        <f t="shared" si="28"/>
        <v>3.1926268538345642E-6</v>
      </c>
      <c r="Q88" s="5" t="str">
        <f t="shared" si="33"/>
        <v/>
      </c>
      <c r="R88" s="5">
        <f t="shared" si="34"/>
        <v>0.44690131560000002</v>
      </c>
      <c r="S88" s="5" t="str">
        <f t="shared" si="35"/>
        <v/>
      </c>
      <c r="T88" s="5">
        <f t="shared" si="35"/>
        <v>-0.9914459672214585</v>
      </c>
      <c r="U88" s="24">
        <f t="shared" si="32"/>
        <v>1.5667418290589995E-2</v>
      </c>
      <c r="V88" s="24">
        <f t="shared" si="31"/>
        <v>1.0254939995480228</v>
      </c>
      <c r="W88" s="63">
        <f>B88+([1]User!D$6-25)*[1]User!C$6*[1]Calc!V$6</f>
        <v>0.44690131560000002</v>
      </c>
      <c r="AH88" s="24"/>
    </row>
    <row r="89" spans="1:34">
      <c r="A89" s="64">
        <v>1.1704600000000001E-2</v>
      </c>
      <c r="B89" s="59">
        <v>0.44307999999999997</v>
      </c>
      <c r="C89" s="64">
        <v>8.0134999999999998E-3</v>
      </c>
      <c r="D89" s="61">
        <f t="shared" si="18"/>
        <v>9.4615157250837814E-2</v>
      </c>
      <c r="E89" s="49">
        <f t="shared" si="19"/>
        <v>-1.0240392844956723</v>
      </c>
      <c r="F89" s="49">
        <f t="shared" si="20"/>
        <v>-1.0240392844956723</v>
      </c>
      <c r="G89" s="49">
        <f t="shared" si="21"/>
        <v>9.4884090262253001E-2</v>
      </c>
      <c r="H89" s="5" t="str">
        <f t="shared" si="24"/>
        <v/>
      </c>
      <c r="I89" s="24">
        <f t="shared" si="22"/>
        <v>2.2627897743443676E-2</v>
      </c>
      <c r="J89" s="24">
        <f t="shared" si="23"/>
        <v>1.0032221373306742E-2</v>
      </c>
      <c r="K89" s="5" t="str">
        <f t="shared" si="29"/>
        <v/>
      </c>
      <c r="L89" s="5" t="str">
        <f t="shared" si="30"/>
        <v/>
      </c>
      <c r="M89" s="24">
        <f t="shared" si="25"/>
        <v>-1398944087677843.2</v>
      </c>
      <c r="N89" s="24">
        <f t="shared" si="26"/>
        <v>9.4884090262253001E-2</v>
      </c>
      <c r="O89" s="24">
        <f t="shared" si="27"/>
        <v>1475697077680.25</v>
      </c>
      <c r="P89" s="24">
        <f t="shared" si="28"/>
        <v>2.9898374472385979E-6</v>
      </c>
      <c r="Q89" s="5" t="str">
        <f t="shared" si="33"/>
        <v/>
      </c>
      <c r="R89" s="5">
        <f t="shared" si="34"/>
        <v>0.44335631559999999</v>
      </c>
      <c r="S89" s="5" t="str">
        <f t="shared" si="35"/>
        <v/>
      </c>
      <c r="T89" s="5">
        <f t="shared" si="35"/>
        <v>-1.0228066020148314</v>
      </c>
      <c r="U89" s="24">
        <f t="shared" si="32"/>
        <v>1.4476447818395131E-2</v>
      </c>
      <c r="V89" s="24">
        <f t="shared" si="31"/>
        <v>0.96299222106210336</v>
      </c>
      <c r="W89" s="63">
        <f>B89+([1]User!D$6-25)*[1]User!C$6*[1]Calc!V$6</f>
        <v>0.44335631559999999</v>
      </c>
      <c r="AH89" s="24"/>
    </row>
    <row r="90" spans="1:34">
      <c r="A90" s="64">
        <v>1.1849999999999999E-2</v>
      </c>
      <c r="B90" s="59">
        <v>0.43937799999999999</v>
      </c>
      <c r="C90" s="64">
        <v>7.4513399999999999E-3</v>
      </c>
      <c r="D90" s="61">
        <f t="shared" si="18"/>
        <v>8.7977750774250685E-2</v>
      </c>
      <c r="E90" s="49">
        <f t="shared" si="19"/>
        <v>-1.0556271453236714</v>
      </c>
      <c r="F90" s="49">
        <f t="shared" si="20"/>
        <v>-1.0556271453236714</v>
      </c>
      <c r="G90" s="49">
        <f t="shared" si="21"/>
        <v>8.8220970332107837E-2</v>
      </c>
      <c r="H90" s="5" t="str">
        <f t="shared" si="24"/>
        <v/>
      </c>
      <c r="I90" s="24">
        <f t="shared" si="22"/>
        <v>2.2794475741697306E-2</v>
      </c>
      <c r="J90" s="24">
        <f t="shared" si="23"/>
        <v>1.0021689631676732E-2</v>
      </c>
      <c r="K90" s="5" t="str">
        <f t="shared" si="29"/>
        <v/>
      </c>
      <c r="L90" s="5" t="str">
        <f t="shared" si="30"/>
        <v/>
      </c>
      <c r="M90" s="24">
        <f t="shared" si="25"/>
        <v>-1265187046697663.7</v>
      </c>
      <c r="N90" s="24">
        <f t="shared" si="26"/>
        <v>8.8220970332107837E-2</v>
      </c>
      <c r="O90" s="24">
        <f t="shared" si="27"/>
        <v>1277840327720.125</v>
      </c>
      <c r="P90" s="24">
        <f t="shared" si="28"/>
        <v>2.7845083054081104E-6</v>
      </c>
      <c r="Q90" s="5" t="str">
        <f t="shared" si="33"/>
        <v/>
      </c>
      <c r="R90" s="5">
        <f t="shared" si="34"/>
        <v>0.43965431560000001</v>
      </c>
      <c r="S90" s="5" t="str">
        <f t="shared" si="35"/>
        <v/>
      </c>
      <c r="T90" s="5">
        <f t="shared" si="35"/>
        <v>-1.0544281697772611</v>
      </c>
      <c r="U90" s="24">
        <f t="shared" si="32"/>
        <v>1.3338599251765485E-2</v>
      </c>
      <c r="V90" s="24">
        <f t="shared" si="31"/>
        <v>0.9064400392228793</v>
      </c>
      <c r="W90" s="63">
        <f>B90+([1]User!D$6-25)*[1]User!C$6*[1]Calc!V$6</f>
        <v>0.43965431560000001</v>
      </c>
      <c r="AH90" s="24"/>
    </row>
    <row r="91" spans="1:34">
      <c r="A91" s="64">
        <v>1.19954E-2</v>
      </c>
      <c r="B91" s="59">
        <v>0.435589</v>
      </c>
      <c r="C91" s="64">
        <v>6.9563400000000001E-3</v>
      </c>
      <c r="D91" s="61">
        <f t="shared" si="18"/>
        <v>8.2133300429312175E-2</v>
      </c>
      <c r="E91" s="49">
        <f t="shared" si="19"/>
        <v>-1.0854807252131231</v>
      </c>
      <c r="F91" s="49">
        <f t="shared" si="20"/>
        <v>-1.0854807252131231</v>
      </c>
      <c r="G91" s="49">
        <f t="shared" si="21"/>
        <v>8.2348151590249385E-2</v>
      </c>
      <c r="H91" s="5" t="str">
        <f t="shared" si="24"/>
        <v/>
      </c>
      <c r="I91" s="24">
        <f t="shared" si="22"/>
        <v>2.2941296210243767E-2</v>
      </c>
      <c r="J91" s="24">
        <f t="shared" si="23"/>
        <v>9.9993153129509845E-3</v>
      </c>
      <c r="K91" s="5" t="str">
        <f t="shared" si="29"/>
        <v/>
      </c>
      <c r="L91" s="5" t="str">
        <f t="shared" si="30"/>
        <v/>
      </c>
      <c r="M91" s="24">
        <f t="shared" si="25"/>
        <v>-1117619438916020.6</v>
      </c>
      <c r="N91" s="24">
        <f t="shared" si="26"/>
        <v>8.2348151590249385E-2</v>
      </c>
      <c r="O91" s="24">
        <f t="shared" si="27"/>
        <v>1102755088800.625</v>
      </c>
      <c r="P91" s="24">
        <f t="shared" si="28"/>
        <v>2.574358187490072E-6</v>
      </c>
      <c r="Q91" s="5" t="str">
        <f t="shared" si="33"/>
        <v/>
      </c>
      <c r="R91" s="5">
        <f t="shared" si="34"/>
        <v>0.43586531560000003</v>
      </c>
      <c r="S91" s="5" t="str">
        <f t="shared" si="35"/>
        <v/>
      </c>
      <c r="T91" s="5">
        <f t="shared" si="35"/>
        <v>-1.0843461446808005</v>
      </c>
      <c r="U91" s="24">
        <f t="shared" si="32"/>
        <v>1.2275273281728191E-2</v>
      </c>
      <c r="V91" s="24">
        <f t="shared" si="31"/>
        <v>0.86249954564914566</v>
      </c>
      <c r="W91" s="63">
        <f>B91+([1]User!D$6-25)*[1]User!C$6*[1]Calc!V$6</f>
        <v>0.43586531560000003</v>
      </c>
      <c r="AH91" s="24"/>
    </row>
    <row r="92" spans="1:34">
      <c r="A92" s="64">
        <v>1.21408E-2</v>
      </c>
      <c r="B92" s="59">
        <v>0.43171599999999999</v>
      </c>
      <c r="C92" s="64">
        <v>6.4962700000000002E-3</v>
      </c>
      <c r="D92" s="61">
        <f t="shared" si="18"/>
        <v>7.670126756022963E-2</v>
      </c>
      <c r="E92" s="49">
        <f t="shared" si="19"/>
        <v>-1.1151974588689531</v>
      </c>
      <c r="F92" s="49">
        <f t="shared" si="20"/>
        <v>-1.1151974588689531</v>
      </c>
      <c r="G92" s="49">
        <f t="shared" si="21"/>
        <v>7.6890188538672799E-2</v>
      </c>
      <c r="H92" s="5" t="str">
        <f t="shared" si="24"/>
        <v/>
      </c>
      <c r="I92" s="24">
        <f t="shared" si="22"/>
        <v>2.3077745286533183E-2</v>
      </c>
      <c r="J92" s="24">
        <f t="shared" si="23"/>
        <v>9.9694086251564552E-3</v>
      </c>
      <c r="K92" s="5" t="str">
        <f t="shared" si="29"/>
        <v/>
      </c>
      <c r="L92" s="5" t="str">
        <f t="shared" si="30"/>
        <v/>
      </c>
      <c r="M92" s="24">
        <f t="shared" si="25"/>
        <v>-982735010628195.62</v>
      </c>
      <c r="N92" s="24">
        <f t="shared" si="26"/>
        <v>7.6890188538672799E-2</v>
      </c>
      <c r="O92" s="24">
        <f t="shared" si="27"/>
        <v>948540533449.5</v>
      </c>
      <c r="P92" s="24">
        <f t="shared" si="28"/>
        <v>2.3715305634686816E-6</v>
      </c>
      <c r="Q92" s="5" t="str">
        <f t="shared" si="33"/>
        <v/>
      </c>
      <c r="R92" s="5">
        <f t="shared" si="34"/>
        <v>0.43199231560000001</v>
      </c>
      <c r="S92" s="5" t="str">
        <f t="shared" si="35"/>
        <v/>
      </c>
      <c r="T92" s="5">
        <f t="shared" si="35"/>
        <v>-1.1141290741825178</v>
      </c>
      <c r="U92" s="24">
        <f t="shared" si="32"/>
        <v>1.1283925915160435E-2</v>
      </c>
      <c r="V92" s="24">
        <f t="shared" si="31"/>
        <v>0.82247082370568614</v>
      </c>
      <c r="W92" s="63">
        <f>B92+([1]User!D$6-25)*[1]User!C$6*[1]Calc!V$6</f>
        <v>0.43199231560000001</v>
      </c>
      <c r="AH92" s="24"/>
    </row>
    <row r="93" spans="1:34">
      <c r="A93" s="64">
        <v>1.2286200000000001E-2</v>
      </c>
      <c r="B93" s="59">
        <v>0.42767899999999998</v>
      </c>
      <c r="C93" s="64">
        <v>6.0388799999999999E-3</v>
      </c>
      <c r="D93" s="61">
        <f t="shared" si="18"/>
        <v>7.1300877371802518E-2</v>
      </c>
      <c r="E93" s="49">
        <f t="shared" si="19"/>
        <v>-1.1469051260332954</v>
      </c>
      <c r="F93" s="49">
        <f t="shared" si="20"/>
        <v>-1.1469051260332954</v>
      </c>
      <c r="G93" s="49">
        <f t="shared" si="21"/>
        <v>7.1469195091386981E-2</v>
      </c>
      <c r="H93" s="5" t="str">
        <f t="shared" si="24"/>
        <v/>
      </c>
      <c r="I93" s="24">
        <f t="shared" si="22"/>
        <v>2.3213270122715325E-2</v>
      </c>
      <c r="J93" s="24">
        <f t="shared" si="23"/>
        <v>9.9342423414746882E-3</v>
      </c>
      <c r="K93" s="5" t="str">
        <f t="shared" si="29"/>
        <v/>
      </c>
      <c r="L93" s="5" t="str">
        <f t="shared" si="30"/>
        <v/>
      </c>
      <c r="M93" s="24">
        <f t="shared" si="25"/>
        <v>-875560339078597.12</v>
      </c>
      <c r="N93" s="24">
        <f t="shared" si="26"/>
        <v>7.1469195091386981E-2</v>
      </c>
      <c r="O93" s="24">
        <f t="shared" si="27"/>
        <v>810692314371.5</v>
      </c>
      <c r="P93" s="24">
        <f t="shared" si="28"/>
        <v>2.1806246777439765E-6</v>
      </c>
      <c r="Q93" s="5" t="str">
        <f t="shared" si="33"/>
        <v/>
      </c>
      <c r="R93" s="5">
        <f t="shared" si="34"/>
        <v>0.4279553156</v>
      </c>
      <c r="S93" s="5" t="str">
        <f t="shared" si="35"/>
        <v/>
      </c>
      <c r="T93" s="5">
        <f t="shared" si="35"/>
        <v>-1.1458811090327008</v>
      </c>
      <c r="U93" s="24">
        <f t="shared" si="32"/>
        <v>1.034324581546597E-2</v>
      </c>
      <c r="V93" s="24">
        <f t="shared" si="31"/>
        <v>0.77890504699647567</v>
      </c>
      <c r="W93" s="63">
        <f>B93+([1]User!D$6-25)*[1]User!C$6*[1]Calc!V$6</f>
        <v>0.4279553156</v>
      </c>
      <c r="AH93" s="24"/>
    </row>
    <row r="94" spans="1:34">
      <c r="A94" s="64">
        <v>1.2431599999999999E-2</v>
      </c>
      <c r="B94" s="59">
        <v>0.42357800000000001</v>
      </c>
      <c r="C94" s="64">
        <v>5.6271699999999999E-3</v>
      </c>
      <c r="D94" s="61">
        <f t="shared" si="18"/>
        <v>6.643982959096488E-2</v>
      </c>
      <c r="E94" s="49">
        <f t="shared" si="19"/>
        <v>-1.1775714901248955</v>
      </c>
      <c r="F94" s="49">
        <f t="shared" si="20"/>
        <v>-1.1775714901248955</v>
      </c>
      <c r="G94" s="49">
        <f t="shared" si="21"/>
        <v>6.658561273329125E-2</v>
      </c>
      <c r="H94" s="5" t="str">
        <f t="shared" si="24"/>
        <v/>
      </c>
      <c r="I94" s="24">
        <f t="shared" si="22"/>
        <v>2.3335359681667719E-2</v>
      </c>
      <c r="J94" s="24">
        <f t="shared" si="23"/>
        <v>9.8907929071531051E-3</v>
      </c>
      <c r="K94" s="5" t="str">
        <f t="shared" si="29"/>
        <v/>
      </c>
      <c r="L94" s="5" t="str">
        <f t="shared" si="30"/>
        <v/>
      </c>
      <c r="M94" s="24">
        <f t="shared" si="25"/>
        <v>-758339275522099.75</v>
      </c>
      <c r="N94" s="24">
        <f t="shared" si="26"/>
        <v>6.658561273329125E-2</v>
      </c>
      <c r="O94" s="24">
        <f t="shared" si="27"/>
        <v>691145261172.25</v>
      </c>
      <c r="P94" s="24">
        <f t="shared" si="28"/>
        <v>1.995412515612754E-6</v>
      </c>
      <c r="Q94" s="5" t="str">
        <f t="shared" si="33"/>
        <v/>
      </c>
      <c r="R94" s="5">
        <f t="shared" si="34"/>
        <v>0.42385431560000003</v>
      </c>
      <c r="S94" s="5" t="str">
        <f t="shared" si="35"/>
        <v/>
      </c>
      <c r="T94" s="5">
        <f t="shared" si="35"/>
        <v>-1.1766195994413238</v>
      </c>
      <c r="U94" s="24">
        <f t="shared" si="32"/>
        <v>9.4747741780444941E-3</v>
      </c>
      <c r="V94" s="24">
        <f t="shared" si="31"/>
        <v>0.7422638958693567</v>
      </c>
      <c r="W94" s="63">
        <f>B94+([1]User!D$6-25)*[1]User!C$6*[1]Calc!V$6</f>
        <v>0.42385431560000003</v>
      </c>
      <c r="AH94" s="24"/>
    </row>
    <row r="95" spans="1:34">
      <c r="A95" s="64">
        <v>1.2577E-2</v>
      </c>
      <c r="B95" s="59">
        <v>0.41922199999999998</v>
      </c>
      <c r="C95" s="64">
        <v>5.2369399999999998E-3</v>
      </c>
      <c r="D95" s="61">
        <f t="shared" si="18"/>
        <v>6.1832395534186381E-2</v>
      </c>
      <c r="E95" s="49">
        <f t="shared" si="19"/>
        <v>-1.208783927573178</v>
      </c>
      <c r="F95" s="49">
        <f t="shared" si="20"/>
        <v>-1.208783927573178</v>
      </c>
      <c r="G95" s="49">
        <f t="shared" si="21"/>
        <v>6.1963113416152057E-2</v>
      </c>
      <c r="H95" s="5" t="str">
        <f t="shared" si="24"/>
        <v/>
      </c>
      <c r="I95" s="24">
        <f t="shared" si="22"/>
        <v>2.34509221645962E-2</v>
      </c>
      <c r="J95" s="24">
        <f t="shared" si="23"/>
        <v>9.8376223473148113E-3</v>
      </c>
      <c r="K95" s="5" t="str">
        <f t="shared" si="29"/>
        <v/>
      </c>
      <c r="L95" s="5" t="str">
        <f t="shared" si="30"/>
        <v/>
      </c>
      <c r="M95" s="24">
        <f t="shared" si="25"/>
        <v>-679972336483956.37</v>
      </c>
      <c r="N95" s="24">
        <f t="shared" si="26"/>
        <v>6.1963113416152057E-2</v>
      </c>
      <c r="O95" s="24">
        <f t="shared" si="27"/>
        <v>583403495939.625</v>
      </c>
      <c r="P95" s="24">
        <f t="shared" si="28"/>
        <v>1.8100040794625114E-6</v>
      </c>
      <c r="Q95" s="5" t="str">
        <f t="shared" si="33"/>
        <v/>
      </c>
      <c r="R95" s="5">
        <f t="shared" si="34"/>
        <v>0.4194983156</v>
      </c>
      <c r="S95" s="5" t="str">
        <f t="shared" si="35"/>
        <v/>
      </c>
      <c r="T95" s="5">
        <f t="shared" si="35"/>
        <v>-1.2078667686810023</v>
      </c>
      <c r="U95" s="24">
        <f t="shared" si="32"/>
        <v>8.6385885102839392E-3</v>
      </c>
      <c r="V95" s="24">
        <f t="shared" si="31"/>
        <v>0.7097433513674658</v>
      </c>
      <c r="W95" s="63">
        <f>B95+([1]User!D$6-25)*[1]User!C$6*[1]Calc!V$6</f>
        <v>0.4194983156</v>
      </c>
      <c r="AH95" s="24"/>
    </row>
    <row r="96" spans="1:34">
      <c r="A96" s="64">
        <v>1.27224E-2</v>
      </c>
      <c r="B96" s="59">
        <v>0.32249699999999998</v>
      </c>
      <c r="C96" s="64">
        <v>2.5638200000000001E-3</v>
      </c>
      <c r="D96" s="61">
        <f t="shared" si="18"/>
        <v>3.0270946835071196E-2</v>
      </c>
      <c r="E96" s="49">
        <f t="shared" si="19"/>
        <v>-1.5189739946755496</v>
      </c>
      <c r="F96" s="49">
        <f t="shared" si="20"/>
        <v>-1.5189739946755496</v>
      </c>
      <c r="G96" s="49">
        <f t="shared" si="21"/>
        <v>3.0338266631009931E-2</v>
      </c>
      <c r="H96" s="5" t="str">
        <f t="shared" si="24"/>
        <v/>
      </c>
      <c r="I96" s="24">
        <f t="shared" si="22"/>
        <v>2.4241543334224753E-2</v>
      </c>
      <c r="J96" s="24">
        <f t="shared" si="23"/>
        <v>7.8245233172488018E-3</v>
      </c>
      <c r="K96" s="5" t="str">
        <f t="shared" si="29"/>
        <v/>
      </c>
      <c r="L96" s="5">
        <f t="shared" si="30"/>
        <v>0.3227733156</v>
      </c>
      <c r="M96" s="24">
        <f t="shared" si="25"/>
        <v>-350186204425371.06</v>
      </c>
      <c r="N96" s="24">
        <f t="shared" si="26"/>
        <v>3.0338266631009931E-2</v>
      </c>
      <c r="O96" s="24">
        <f t="shared" si="27"/>
        <v>13525947315.125</v>
      </c>
      <c r="P96" s="24">
        <f t="shared" si="28"/>
        <v>8.5707866684836705E-8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1.2826466750598595E-3</v>
      </c>
      <c r="V96" s="24">
        <f t="shared" si="31"/>
        <v>1.4191992849687927</v>
      </c>
      <c r="W96" s="63">
        <f>B96+([1]User!D$6-25)*[1]User!C$6*[1]Calc!V$6</f>
        <v>0.3227733156</v>
      </c>
      <c r="AH96" s="24"/>
    </row>
    <row r="97" spans="1:34">
      <c r="A97" s="64">
        <v>1.28678E-2</v>
      </c>
      <c r="B97" s="59">
        <v>0.11089</v>
      </c>
      <c r="C97" s="64">
        <v>4.8174300000000003E-4</v>
      </c>
      <c r="D97" s="61">
        <f t="shared" si="18"/>
        <v>5.687925338427699E-3</v>
      </c>
      <c r="E97" s="49">
        <f t="shared" si="19"/>
        <v>-2.2450461129325925</v>
      </c>
      <c r="F97" s="49">
        <f t="shared" si="20"/>
        <v>-2.2450461129325925</v>
      </c>
      <c r="G97" s="49">
        <f t="shared" si="21"/>
        <v>5.6879643605901751E-3</v>
      </c>
      <c r="H97" s="5" t="str">
        <f t="shared" si="24"/>
        <v/>
      </c>
      <c r="I97" s="24">
        <f t="shared" si="22"/>
        <v>2.4857800890985247E-2</v>
      </c>
      <c r="J97" s="24">
        <f t="shared" si="23"/>
        <v>2.7633501389692271E-3</v>
      </c>
      <c r="K97" s="5" t="str">
        <f t="shared" si="29"/>
        <v/>
      </c>
      <c r="L97" s="5" t="str">
        <f t="shared" si="30"/>
        <v/>
      </c>
      <c r="M97" s="24">
        <f t="shared" si="25"/>
        <v>-202986696193.69025</v>
      </c>
      <c r="N97" s="24">
        <f t="shared" si="26"/>
        <v>5.6879643605901751E-3</v>
      </c>
      <c r="O97" s="24">
        <f t="shared" si="27"/>
        <v>3583778.75</v>
      </c>
      <c r="P97" s="24">
        <f t="shared" si="28"/>
        <v>1.2112340781764601E-10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4.9266734498721399E-5</v>
      </c>
      <c r="V97" s="24">
        <f t="shared" si="31"/>
        <v>1.3915344606864908</v>
      </c>
      <c r="W97" s="63">
        <f>B97+([1]User!D$6-25)*[1]User!C$6*[1]Calc!V$6</f>
        <v>0.1111663156</v>
      </c>
      <c r="AH97" s="24"/>
    </row>
    <row r="98" spans="1:34">
      <c r="A98" s="64">
        <v>1.3013200000000001E-2</v>
      </c>
      <c r="B98" s="59">
        <v>5.4734499999999998E-2</v>
      </c>
      <c r="C98" s="64">
        <v>1.5667E-4</v>
      </c>
      <c r="D98" s="61">
        <f t="shared" si="18"/>
        <v>1.8497980515990219E-3</v>
      </c>
      <c r="E98" s="49">
        <f t="shared" si="19"/>
        <v>-2.7328756823340252</v>
      </c>
      <c r="F98" s="49">
        <f t="shared" si="20"/>
        <v>-2.7328756823340252</v>
      </c>
      <c r="G98" s="49">
        <f t="shared" si="21"/>
        <v>1.8497992156374812E-3</v>
      </c>
      <c r="H98" s="5" t="str">
        <f t="shared" si="24"/>
        <v/>
      </c>
      <c r="I98" s="24">
        <f t="shared" si="22"/>
        <v>2.4953755019609065E-2</v>
      </c>
      <c r="J98" s="24">
        <f t="shared" si="23"/>
        <v>1.3727264159112886E-3</v>
      </c>
      <c r="K98" s="5" t="str">
        <f t="shared" si="29"/>
        <v/>
      </c>
      <c r="L98" s="5" t="str">
        <f t="shared" si="30"/>
        <v/>
      </c>
      <c r="M98" s="24">
        <f t="shared" si="25"/>
        <v>-6055131395.2126341</v>
      </c>
      <c r="N98" s="24">
        <f t="shared" si="26"/>
        <v>1.8497992156374812E-3</v>
      </c>
      <c r="O98" s="24">
        <f t="shared" si="27"/>
        <v>402842.125</v>
      </c>
      <c r="P98" s="24">
        <f t="shared" si="28"/>
        <v>4.1865284326716313E-11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2.1290850986706447E-5</v>
      </c>
      <c r="V98" s="24">
        <f t="shared" si="31"/>
        <v>0.33860316487315678</v>
      </c>
      <c r="W98" s="63">
        <f>B98+([1]User!D$6-25)*[1]User!C$6*[1]Calc!V$6</f>
        <v>5.5010815599999999E-2</v>
      </c>
      <c r="AH98" s="24"/>
    </row>
    <row r="99" spans="1:34">
      <c r="A99" s="64">
        <v>1.3158599999999999E-2</v>
      </c>
      <c r="B99" s="59">
        <v>3.7889800000000001E-2</v>
      </c>
      <c r="C99" s="64">
        <v>3.51035E-5</v>
      </c>
      <c r="D99" s="61">
        <f t="shared" si="18"/>
        <v>4.1446598521929063E-4</v>
      </c>
      <c r="E99" s="49">
        <f t="shared" si="19"/>
        <v>-3.3825111057354871</v>
      </c>
      <c r="F99" s="49">
        <f t="shared" si="20"/>
        <v>-3.3825111057354871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9.5319873711000004E-4</v>
      </c>
      <c r="K99" s="5" t="str">
        <f t="shared" si="29"/>
        <v/>
      </c>
      <c r="L99" s="5" t="str">
        <f t="shared" si="30"/>
        <v/>
      </c>
      <c r="M99" s="24">
        <f t="shared" si="25"/>
        <v>-942899994.40840018</v>
      </c>
      <c r="N99" s="24">
        <f t="shared" si="26"/>
        <v>4.1446616648238555E-4</v>
      </c>
      <c r="O99" s="24">
        <f t="shared" si="27"/>
        <v>209125</v>
      </c>
      <c r="P99" s="24">
        <f t="shared" si="28"/>
        <v>9.6997519342048758E-11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1.4957662944974815E-5</v>
      </c>
      <c r="V99" s="24">
        <f t="shared" si="31"/>
        <v>0.13987373817684284</v>
      </c>
      <c r="W99" s="63">
        <f>B99+([1]User!D$6-25)*[1]User!C$6*[1]Calc!V$6</f>
        <v>3.8166115600000002E-2</v>
      </c>
      <c r="AH99" s="24"/>
    </row>
    <row r="100" spans="1:34">
      <c r="A100" s="64">
        <v>1.3304E-2</v>
      </c>
      <c r="B100" s="59">
        <v>3.2175500000000003E-2</v>
      </c>
      <c r="C100" s="64">
        <v>1.1596199999999999E-5</v>
      </c>
      <c r="D100" s="61">
        <f t="shared" si="18"/>
        <v>1.3691599008075939E-4</v>
      </c>
      <c r="E100" s="49">
        <f t="shared" si="19"/>
        <v>-3.8635458287227427</v>
      </c>
      <c r="F100" s="49">
        <f t="shared" si="20"/>
        <v>-3.8635458287227427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8.1048409461000005E-4</v>
      </c>
      <c r="K100" s="5" t="str">
        <f t="shared" si="29"/>
        <v/>
      </c>
      <c r="L100" s="5" t="str">
        <f t="shared" si="30"/>
        <v/>
      </c>
      <c r="M100" s="24">
        <f t="shared" si="25"/>
        <v>-256079948.38137907</v>
      </c>
      <c r="N100" s="24">
        <f t="shared" si="26"/>
        <v>1.3691603930956868E-4</v>
      </c>
      <c r="O100" s="24">
        <f t="shared" si="27"/>
        <v>167423.375</v>
      </c>
      <c r="P100" s="24">
        <f t="shared" si="28"/>
        <v>2.3507450092993338E-10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1.2933640042150877E-5</v>
      </c>
      <c r="V100" s="24">
        <f t="shared" si="31"/>
        <v>0.1624284361114961</v>
      </c>
      <c r="W100" s="63">
        <f>B100+([1]User!D$6-25)*[1]User!C$6*[1]Calc!V$6</f>
        <v>3.2451815600000003E-2</v>
      </c>
      <c r="AH100" s="24"/>
    </row>
    <row r="101" spans="1:34">
      <c r="A101" s="64">
        <v>1.34494E-2</v>
      </c>
      <c r="B101" s="59">
        <v>3.0353999999999999E-2</v>
      </c>
      <c r="C101" s="64">
        <v>-4.5231599999999999E-6</v>
      </c>
      <c r="D101" s="61">
        <f t="shared" si="18"/>
        <v>-5.3404816206488998E-5</v>
      </c>
      <c r="E101" s="49">
        <f t="shared" si="19"/>
        <v>-3</v>
      </c>
      <c r="F101" s="49">
        <f t="shared" si="20"/>
        <v>-3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7.6499213210999995E-4</v>
      </c>
      <c r="K101" s="5" t="str">
        <f t="shared" si="29"/>
        <v/>
      </c>
      <c r="L101" s="5" t="str">
        <f t="shared" si="30"/>
        <v/>
      </c>
      <c r="M101" s="24">
        <f t="shared" si="25"/>
        <v>-76041833.148393676</v>
      </c>
      <c r="N101" s="24">
        <f t="shared" si="26"/>
        <v>-5.3404801588206997E-5</v>
      </c>
      <c r="O101" s="24">
        <f t="shared" si="27"/>
        <v>155965</v>
      </c>
      <c r="P101" s="24">
        <f t="shared" si="28"/>
        <v>-5.6142351826695805E-10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1.2299735500938591E-5</v>
      </c>
      <c r="V101" s="24">
        <f t="shared" si="31"/>
        <v>0.17101913225846757</v>
      </c>
      <c r="W101" s="63">
        <f>B101+([1]User!D$6-25)*[1]User!C$6*[1]Calc!V$6</f>
        <v>3.0630315599999999E-2</v>
      </c>
      <c r="AH101" s="24"/>
    </row>
    <row r="102" spans="1:34">
      <c r="A102" s="64">
        <v>1.3594800000000001E-2</v>
      </c>
      <c r="B102" s="59">
        <v>2.9861100000000002E-2</v>
      </c>
      <c r="C102" s="64">
        <v>-3.85152E-6</v>
      </c>
      <c r="D102" s="61">
        <f t="shared" si="18"/>
        <v>-4.5474782611186982E-5</v>
      </c>
      <c r="E102" s="49">
        <f t="shared" si="19"/>
        <v>-3</v>
      </c>
      <c r="F102" s="49">
        <f t="shared" si="20"/>
        <v>-3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7.5268195461000004E-4</v>
      </c>
      <c r="K102" s="5" t="str">
        <f t="shared" si="29"/>
        <v/>
      </c>
      <c r="L102" s="5" t="str">
        <f t="shared" si="30"/>
        <v/>
      </c>
      <c r="M102" s="24">
        <f t="shared" si="25"/>
        <v>-20186017.492485024</v>
      </c>
      <c r="N102" s="24">
        <f t="shared" si="26"/>
        <v>-4.5474778730626978E-5</v>
      </c>
      <c r="O102" s="24">
        <f t="shared" si="27"/>
        <v>153001.375</v>
      </c>
      <c r="P102" s="24">
        <f t="shared" si="28"/>
        <v>-6.4679774483851508E-10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1.2129089676156515E-5</v>
      </c>
      <c r="V102" s="24">
        <f t="shared" si="31"/>
        <v>0.17348515469316025</v>
      </c>
      <c r="W102" s="63">
        <f>B102+([1]User!D$6-25)*[1]User!C$6*[1]Calc!V$6</f>
        <v>3.0137415600000002E-2</v>
      </c>
      <c r="AH102" s="24"/>
    </row>
    <row r="103" spans="1:34">
      <c r="A103" s="64">
        <v>1.3740199999999999E-2</v>
      </c>
      <c r="B103" s="59">
        <v>2.9608499999999999E-2</v>
      </c>
      <c r="C103" s="64">
        <v>-1.8365999999999999E-6</v>
      </c>
      <c r="D103" s="61">
        <f t="shared" si="18"/>
        <v>-2.1684681825280928E-5</v>
      </c>
      <c r="E103" s="49">
        <f t="shared" si="19"/>
        <v>-3</v>
      </c>
      <c r="F103" s="49">
        <f t="shared" si="20"/>
        <v>-3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7.4637326961000006E-4</v>
      </c>
      <c r="K103" s="5" t="str">
        <f t="shared" si="29"/>
        <v/>
      </c>
      <c r="L103" s="5" t="str">
        <f t="shared" si="30"/>
        <v/>
      </c>
      <c r="M103" s="24">
        <f t="shared" si="25"/>
        <v>-10243666.508435471</v>
      </c>
      <c r="N103" s="24">
        <f t="shared" si="26"/>
        <v>-2.1684679856038478E-5</v>
      </c>
      <c r="O103" s="24">
        <f t="shared" si="27"/>
        <v>151504.5</v>
      </c>
      <c r="P103" s="24">
        <f t="shared" si="28"/>
        <v>-1.3431245134056968E-9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1.2041781999883619E-5</v>
      </c>
      <c r="V103" s="24">
        <f t="shared" si="31"/>
        <v>0.17477387940562425</v>
      </c>
      <c r="W103" s="63">
        <f>B103+([1]User!D$6-25)*[1]User!C$6*[1]Calc!V$6</f>
        <v>2.98848156E-2</v>
      </c>
      <c r="AH103" s="24"/>
    </row>
    <row r="104" spans="1:34">
      <c r="A104" s="64">
        <v>1.38856E-2</v>
      </c>
      <c r="B104" s="59">
        <v>2.95816E-2</v>
      </c>
      <c r="C104" s="64">
        <v>-6.5380699999999997E-6</v>
      </c>
      <c r="D104" s="61">
        <f t="shared" si="18"/>
        <v>-7.7194798922691112E-5</v>
      </c>
      <c r="E104" s="49">
        <f t="shared" si="19"/>
        <v>-3</v>
      </c>
      <c r="F104" s="49">
        <f>IF($D104&gt;0,LOG10(D104),-3)</f>
        <v>-3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7.4570144211000007E-4</v>
      </c>
      <c r="K104" s="5" t="str">
        <f t="shared" si="29"/>
        <v/>
      </c>
      <c r="L104" s="5" t="str">
        <f t="shared" si="30"/>
        <v/>
      </c>
      <c r="M104" s="24">
        <f t="shared" si="25"/>
        <v>-1089731.9131810702</v>
      </c>
      <c r="N104" s="24">
        <f t="shared" si="26"/>
        <v>-7.7194798713201053E-5</v>
      </c>
      <c r="O104" s="24">
        <f t="shared" si="27"/>
        <v>151346</v>
      </c>
      <c r="P104" s="24">
        <f t="shared" si="28"/>
        <v>-3.769004586448195E-10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1.2032490126238954E-5</v>
      </c>
      <c r="V104" s="24">
        <f t="shared" si="31"/>
        <v>0.17491213547981804</v>
      </c>
      <c r="W104" s="63">
        <f>B104+([1]User!D$6-25)*[1]User!C$6*[1]Calc!V$6</f>
        <v>2.98579156E-2</v>
      </c>
      <c r="AH104" s="24"/>
    </row>
    <row r="105" spans="1:34">
      <c r="A105" s="64">
        <v>1.4031E-2</v>
      </c>
      <c r="B105" s="59">
        <v>2.9569600000000001E-2</v>
      </c>
      <c r="C105" s="64">
        <v>-5.1947999999999998E-6</v>
      </c>
      <c r="D105" s="61">
        <f t="shared" si="18"/>
        <v>-6.1334849801791008E-5</v>
      </c>
      <c r="E105" s="49">
        <f>IF(D105&gt;0,LOG10(D105),-3)</f>
        <v>-3</v>
      </c>
      <c r="F105" s="49">
        <f>IF($D105&gt;0,LOG10(D105),-3)</f>
        <v>-3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7.4540174211000011E-4</v>
      </c>
      <c r="K105" s="5" t="str">
        <f t="shared" si="29"/>
        <v/>
      </c>
      <c r="L105" s="5" t="str">
        <f t="shared" si="30"/>
        <v/>
      </c>
      <c r="M105" s="24">
        <f t="shared" si="25"/>
        <v>-485898.76753102936</v>
      </c>
      <c r="N105" s="24">
        <f t="shared" si="26"/>
        <v>-6.1334849708381828E-5</v>
      </c>
      <c r="O105" s="24">
        <f t="shared" si="27"/>
        <v>151275.375</v>
      </c>
      <c r="P105" s="24">
        <f t="shared" si="28"/>
        <v>-4.7413792041991174E-10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1.202834540802532E-5</v>
      </c>
      <c r="V105" s="24">
        <f t="shared" si="31"/>
        <v>0.17497387466236958</v>
      </c>
      <c r="W105" s="63">
        <f>B105+([1]User!D$6-25)*[1]User!C$6*[1]Calc!V$6</f>
        <v>2.9845915600000002E-2</v>
      </c>
      <c r="AH105" s="24"/>
    </row>
    <row r="106" spans="1:34">
      <c r="A106" s="64">
        <v>1.41764E-2</v>
      </c>
      <c r="B106" s="59">
        <v>2.9529300000000001E-2</v>
      </c>
      <c r="C106" s="64">
        <v>-1.8365999999999999E-6</v>
      </c>
      <c r="D106" s="61">
        <f t="shared" si="18"/>
        <v>-2.1684681825280928E-5</v>
      </c>
      <c r="E106" s="49">
        <f>IF(D106&gt;0,LOG10(D106),-3)</f>
        <v>-3</v>
      </c>
      <c r="F106" s="49">
        <f>IF($D106&gt;0,LOG10(D106),-3)</f>
        <v>-3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7.4439524961000011E-4</v>
      </c>
      <c r="K106" s="5" t="str">
        <f t="shared" si="29"/>
        <v/>
      </c>
      <c r="L106" s="5" t="str">
        <f t="shared" si="30"/>
        <v/>
      </c>
      <c r="M106" s="24">
        <f t="shared" si="25"/>
        <v>-1629252.5132747747</v>
      </c>
      <c r="N106" s="24">
        <f t="shared" si="26"/>
        <v>-2.1684681512073427E-5</v>
      </c>
      <c r="O106" s="24">
        <f t="shared" si="27"/>
        <v>151038.25</v>
      </c>
      <c r="P106" s="24">
        <f t="shared" si="28"/>
        <v>-1.3389909906601021E-9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1.2014427667161864E-5</v>
      </c>
      <c r="V106" s="24">
        <f t="shared" si="31"/>
        <v>0.17518150324185169</v>
      </c>
      <c r="W106" s="63">
        <f>B106+([1]User!D$6-25)*[1]User!C$6*[1]Calc!V$6</f>
        <v>2.9805615600000002E-2</v>
      </c>
      <c r="AH106" s="24"/>
    </row>
    <row r="107" spans="1:34">
      <c r="A107" s="64">
        <v>1.4321800000000001E-2</v>
      </c>
      <c r="B107" s="59">
        <v>2.95185E-2</v>
      </c>
      <c r="C107" s="64">
        <v>-7.8813500000000004E-6</v>
      </c>
      <c r="D107" s="61">
        <f t="shared" si="18"/>
        <v>-9.3054866113295145E-5</v>
      </c>
      <c r="E107" s="49">
        <f>IF(D107&gt;0,LOG10(D107),-3)</f>
        <v>-3</v>
      </c>
      <c r="F107" s="49">
        <f t="shared" ref="F107:F133" si="36">IF($D107&gt;0,LOG10(D107),-3)</f>
        <v>-3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7.4412551960999999E-4</v>
      </c>
      <c r="K107" s="5" t="str">
        <f t="shared" si="29"/>
        <v/>
      </c>
      <c r="L107" s="5" t="str">
        <f t="shared" si="30"/>
        <v/>
      </c>
      <c r="M107" s="24">
        <f t="shared" si="25"/>
        <v>-436440.00759332784</v>
      </c>
      <c r="N107" s="24">
        <f t="shared" si="26"/>
        <v>-9.3054866029393916E-5</v>
      </c>
      <c r="O107" s="24">
        <f t="shared" si="27"/>
        <v>150974.75</v>
      </c>
      <c r="P107" s="24">
        <f t="shared" si="28"/>
        <v>-3.1189541373185325E-10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1.2010698270697347E-5</v>
      </c>
      <c r="V107" s="24">
        <f t="shared" si="31"/>
        <v>0.17523722113260828</v>
      </c>
      <c r="W107" s="63">
        <f>B107+([1]User!D$6-25)*[1]User!C$6*[1]Calc!V$6</f>
        <v>2.97948156E-2</v>
      </c>
      <c r="AH107" s="24"/>
    </row>
    <row r="108" spans="1:34">
      <c r="A108" s="64">
        <v>1.44672E-2</v>
      </c>
      <c r="B108" s="59">
        <v>2.95266E-2</v>
      </c>
      <c r="C108" s="64">
        <v>-5.8664399999999997E-6</v>
      </c>
      <c r="D108" s="61">
        <f t="shared" si="18"/>
        <v>-6.9264883397093032E-5</v>
      </c>
      <c r="E108" s="49">
        <f>IF(D108&gt;0,LOG10(D108),-3)</f>
        <v>-3</v>
      </c>
      <c r="F108" s="49">
        <f t="shared" si="36"/>
        <v>-3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7.4432781711000003E-4</v>
      </c>
      <c r="K108" s="5" t="str">
        <f t="shared" si="29"/>
        <v/>
      </c>
      <c r="L108" s="5" t="str">
        <f t="shared" si="30"/>
        <v/>
      </c>
      <c r="M108" s="24">
        <f t="shared" si="25"/>
        <v>327433.21605347237</v>
      </c>
      <c r="N108" s="24">
        <f t="shared" si="26"/>
        <v>-6.9264883460038788E-5</v>
      </c>
      <c r="O108" s="24">
        <f t="shared" si="27"/>
        <v>151022.375</v>
      </c>
      <c r="P108" s="24">
        <f t="shared" si="28"/>
        <v>-4.1915238891219436E-10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1.2013495301408672E-5</v>
      </c>
      <c r="V108" s="24">
        <f t="shared" si="31"/>
        <v>0.17519542971945956</v>
      </c>
      <c r="W108" s="63">
        <f>B108+([1]User!D$6-25)*[1]User!C$6*[1]Calc!V$6</f>
        <v>2.98029156E-2</v>
      </c>
      <c r="AH108" s="24"/>
    </row>
    <row r="109" spans="1:34">
      <c r="A109" s="60">
        <v>1.46126E-2</v>
      </c>
      <c r="B109" s="63">
        <v>2.9507800000000001E-2</v>
      </c>
      <c r="C109" s="24">
        <v>-2.5082399999999998E-6</v>
      </c>
      <c r="D109" s="61">
        <f t="shared" si="18"/>
        <v>-2.9614715420582945E-5</v>
      </c>
      <c r="E109" s="49">
        <f t="shared" ref="E109:E133" si="37">IF(D109&gt;0,LOG10(D109),-3)</f>
        <v>-3</v>
      </c>
      <c r="F109" s="49">
        <f t="shared" si="36"/>
        <v>-3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7.4385828711000007E-4</v>
      </c>
      <c r="K109" s="5" t="str">
        <f t="shared" si="29"/>
        <v/>
      </c>
      <c r="L109" s="5" t="str">
        <f t="shared" si="30"/>
        <v/>
      </c>
      <c r="M109" s="24">
        <f t="shared" si="25"/>
        <v>-759412.57530726946</v>
      </c>
      <c r="N109" s="24">
        <f t="shared" si="26"/>
        <v>-2.9614715274593472E-5</v>
      </c>
      <c r="O109" s="24">
        <f t="shared" si="27"/>
        <v>150911.875</v>
      </c>
      <c r="P109" s="24">
        <f t="shared" si="28"/>
        <v>-9.7962443943835067E-10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1.2007003580665218E-5</v>
      </c>
      <c r="V109" s="24">
        <f t="shared" si="31"/>
        <v>0.17529245463809445</v>
      </c>
      <c r="W109" s="63">
        <f>B109+([1]User!D$6-25)*[1]User!C$6*[1]Calc!V$6</f>
        <v>2.9784115600000001E-2</v>
      </c>
      <c r="AH109" s="24"/>
    </row>
    <row r="110" spans="1:34">
      <c r="A110" s="60">
        <v>1.4758E-2</v>
      </c>
      <c r="B110" s="63">
        <v>2.9510499999999999E-2</v>
      </c>
      <c r="C110" s="24">
        <v>-7.8813500000000004E-6</v>
      </c>
      <c r="D110" s="61">
        <f t="shared" si="18"/>
        <v>-9.3054866113295145E-5</v>
      </c>
      <c r="E110" s="49">
        <f t="shared" si="37"/>
        <v>-3</v>
      </c>
      <c r="F110" s="49">
        <f t="shared" si="36"/>
        <v>-3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7.4392571960999994E-4</v>
      </c>
      <c r="K110" s="5" t="str">
        <f t="shared" si="29"/>
        <v/>
      </c>
      <c r="L110" s="5" t="str">
        <f t="shared" si="30"/>
        <v/>
      </c>
      <c r="M110" s="24">
        <f t="shared" si="25"/>
        <v>109076.03382372245</v>
      </c>
      <c r="N110" s="24">
        <f t="shared" si="26"/>
        <v>-9.3054866134263927E-5</v>
      </c>
      <c r="O110" s="24">
        <f t="shared" si="27"/>
        <v>150927.75</v>
      </c>
      <c r="P110" s="24">
        <f t="shared" si="28"/>
        <v>-3.1179831711473024E-10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1.2007935869198912E-5</v>
      </c>
      <c r="V110" s="24">
        <f t="shared" si="31"/>
        <v>0.17527851425037805</v>
      </c>
      <c r="W110" s="63">
        <f>B110+([1]User!D$6-25)*[1]User!C$6*[1]Calc!V$6</f>
        <v>2.9786815599999999E-2</v>
      </c>
      <c r="AH110" s="24"/>
    </row>
    <row r="111" spans="1:34">
      <c r="A111" s="60">
        <v>1.4903400000000001E-2</v>
      </c>
      <c r="B111" s="63">
        <v>2.9506399999999999E-2</v>
      </c>
      <c r="C111" s="24">
        <v>-4.5231599999999999E-6</v>
      </c>
      <c r="D111" s="61">
        <f t="shared" si="18"/>
        <v>-5.3404816206488998E-5</v>
      </c>
      <c r="E111" s="49">
        <f t="shared" si="37"/>
        <v>-3</v>
      </c>
      <c r="F111" s="49">
        <f t="shared" si="36"/>
        <v>-3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7.4382332211000003E-4</v>
      </c>
      <c r="K111" s="5" t="str">
        <f t="shared" si="29"/>
        <v/>
      </c>
      <c r="L111" s="5" t="str">
        <f t="shared" si="30"/>
        <v/>
      </c>
      <c r="M111" s="24">
        <f t="shared" si="25"/>
        <v>-165607.54817267033</v>
      </c>
      <c r="N111" s="24">
        <f t="shared" si="26"/>
        <v>-5.3404816174652601E-5</v>
      </c>
      <c r="O111" s="24">
        <f t="shared" si="27"/>
        <v>150903.625</v>
      </c>
      <c r="P111" s="24">
        <f t="shared" si="28"/>
        <v>-5.4320405813453219E-10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1.2006520176161058E-5</v>
      </c>
      <c r="V111" s="24">
        <f t="shared" si="31"/>
        <v>0.1752996837744214</v>
      </c>
      <c r="W111" s="63">
        <f>B111+([1]User!D$6-25)*[1]User!C$6*[1]Calc!V$6</f>
        <v>2.9782715599999999E-2</v>
      </c>
      <c r="AH111" s="24"/>
    </row>
    <row r="112" spans="1:34">
      <c r="A112" s="60">
        <v>1.5048799999999999E-2</v>
      </c>
      <c r="B112" s="63">
        <v>2.9491699999999999E-2</v>
      </c>
      <c r="C112" s="24">
        <v>-4.5231599999999999E-6</v>
      </c>
      <c r="D112" s="61">
        <f t="shared" si="18"/>
        <v>-5.3404816206488998E-5</v>
      </c>
      <c r="E112" s="49">
        <f t="shared" si="37"/>
        <v>-3</v>
      </c>
      <c r="F112" s="49">
        <f t="shared" si="36"/>
        <v>-3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7.4345618960999999E-4</v>
      </c>
      <c r="K112" s="5" t="str">
        <f t="shared" si="29"/>
        <v/>
      </c>
      <c r="L112" s="5" t="str">
        <f t="shared" si="30"/>
        <v/>
      </c>
      <c r="M112" s="24">
        <f t="shared" si="25"/>
        <v>-593424.03032816574</v>
      </c>
      <c r="N112" s="24">
        <f t="shared" si="26"/>
        <v>-5.3404816092409165E-5</v>
      </c>
      <c r="O112" s="24">
        <f t="shared" si="27"/>
        <v>150817.375</v>
      </c>
      <c r="P112" s="24">
        <f t="shared" si="28"/>
        <v>-5.4289358697222473E-10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1.2001444608828731E-5</v>
      </c>
      <c r="V112" s="24">
        <f t="shared" si="31"/>
        <v>0.17537562217743369</v>
      </c>
      <c r="W112" s="63">
        <f>B112+([1]User!D$6-25)*[1]User!C$6*[1]Calc!V$6</f>
        <v>2.9768015599999999E-2</v>
      </c>
      <c r="AH112" s="24"/>
    </row>
    <row r="113" spans="1:34">
      <c r="A113" s="5">
        <v>1.51942E-2</v>
      </c>
      <c r="B113" s="63">
        <v>2.9484900000000001E-2</v>
      </c>
      <c r="C113" s="24">
        <v>2.8648699999999999E-6</v>
      </c>
      <c r="D113" s="61">
        <f t="shared" si="18"/>
        <v>3.3825435272129249E-5</v>
      </c>
      <c r="E113" s="49">
        <f t="shared" si="37"/>
        <v>-4.4707566061104558</v>
      </c>
      <c r="F113" s="49">
        <f t="shared" si="36"/>
        <v>-4.4707566061104558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7.432863596100001E-4</v>
      </c>
      <c r="K113" s="5" t="str">
        <f t="shared" si="29"/>
        <v/>
      </c>
      <c r="L113" s="5" t="str">
        <f t="shared" si="30"/>
        <v/>
      </c>
      <c r="M113" s="24">
        <f t="shared" si="25"/>
        <v>-274436.43252663274</v>
      </c>
      <c r="N113" s="24">
        <f t="shared" si="26"/>
        <v>3.3825435324886906E-5</v>
      </c>
      <c r="O113" s="24">
        <f t="shared" si="27"/>
        <v>150777.5</v>
      </c>
      <c r="P113" s="24">
        <f t="shared" si="28"/>
        <v>8.5691333523427188E-10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1.1999096838494173E-5</v>
      </c>
      <c r="V113" s="24">
        <f t="shared" si="31"/>
        <v>0.17541077021746229</v>
      </c>
      <c r="W113" s="63">
        <f>B113+([1]User!D$6-25)*[1]User!C$6*[1]Calc!V$6</f>
        <v>2.9761215600000002E-2</v>
      </c>
      <c r="AH113" s="24"/>
    </row>
    <row r="114" spans="1:34">
      <c r="A114" s="5">
        <v>1.53396E-2</v>
      </c>
      <c r="B114" s="63">
        <v>2.94688E-2</v>
      </c>
      <c r="C114" s="24">
        <v>-2.5082399999999998E-6</v>
      </c>
      <c r="D114" s="61">
        <f t="shared" si="18"/>
        <v>-2.9614715420582945E-5</v>
      </c>
      <c r="E114" s="49">
        <f t="shared" si="37"/>
        <v>-3</v>
      </c>
      <c r="F114" s="49">
        <f t="shared" si="36"/>
        <v>-3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7.4288426211000002E-4</v>
      </c>
      <c r="K114" s="5" t="str">
        <f t="shared" si="29"/>
        <v/>
      </c>
      <c r="L114" s="5" t="str">
        <f t="shared" si="30"/>
        <v/>
      </c>
      <c r="M114" s="24">
        <f t="shared" si="25"/>
        <v>-649361.57657841884</v>
      </c>
      <c r="N114" s="24">
        <f t="shared" si="26"/>
        <v>-2.9614715295749675E-5</v>
      </c>
      <c r="O114" s="24">
        <f t="shared" si="27"/>
        <v>150683</v>
      </c>
      <c r="P114" s="24">
        <f t="shared" si="28"/>
        <v>-9.7813872700499678E-10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1.1993538427205346E-5</v>
      </c>
      <c r="V114" s="24">
        <f t="shared" si="31"/>
        <v>0.17549403903848595</v>
      </c>
      <c r="W114" s="63">
        <f>B114+([1]User!D$6-25)*[1]User!C$6*[1]Calc!V$6</f>
        <v>2.97451156E-2</v>
      </c>
      <c r="AH114" s="24"/>
    </row>
    <row r="115" spans="1:34">
      <c r="A115" s="5">
        <v>1.5485000000000001E-2</v>
      </c>
      <c r="B115" s="63">
        <v>2.9460799999999999E-2</v>
      </c>
      <c r="C115" s="24">
        <v>-1.2582799999999999E-5</v>
      </c>
      <c r="D115" s="61">
        <f t="shared" si="18"/>
        <v>-1.4856474707129744E-4</v>
      </c>
      <c r="E115" s="49">
        <f t="shared" si="37"/>
        <v>-3</v>
      </c>
      <c r="F115" s="49">
        <f t="shared" si="36"/>
        <v>-3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7.4268446210999997E-4</v>
      </c>
      <c r="K115" s="5" t="str">
        <f t="shared" si="29"/>
        <v/>
      </c>
      <c r="L115" s="5" t="str">
        <f t="shared" si="30"/>
        <v/>
      </c>
      <c r="M115" s="24">
        <f t="shared" si="25"/>
        <v>-322563.68578268419</v>
      </c>
      <c r="N115" s="24">
        <f t="shared" si="26"/>
        <v>-1.485647470092878E-4</v>
      </c>
      <c r="O115" s="24">
        <f t="shared" si="27"/>
        <v>150636.125</v>
      </c>
      <c r="P115" s="24">
        <f t="shared" si="28"/>
        <v>-1.9492032432290018E-10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1.1990776630224473E-5</v>
      </c>
      <c r="V115" s="24">
        <f t="shared" si="31"/>
        <v>0.17553544136787763</v>
      </c>
      <c r="W115" s="63">
        <f>B115+([1]User!D$6-25)*[1]User!C$6*[1]Calc!V$6</f>
        <v>2.9737115599999999E-2</v>
      </c>
      <c r="AH115" s="24"/>
    </row>
    <row r="116" spans="1:34">
      <c r="A116" s="5">
        <v>1.5630399999999999E-2</v>
      </c>
      <c r="B116" s="63">
        <v>2.9439300000000002E-2</v>
      </c>
      <c r="C116" s="24">
        <v>-2.5082399999999998E-6</v>
      </c>
      <c r="D116" s="61">
        <f t="shared" si="18"/>
        <v>-2.9614715420582945E-5</v>
      </c>
      <c r="E116" s="49">
        <f t="shared" si="37"/>
        <v>-3</v>
      </c>
      <c r="F116" s="49">
        <f t="shared" si="36"/>
        <v>-3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7.4214749961000004E-4</v>
      </c>
      <c r="K116" s="5" t="str">
        <f t="shared" si="29"/>
        <v/>
      </c>
      <c r="L116" s="5" t="str">
        <f t="shared" si="30"/>
        <v/>
      </c>
      <c r="M116" s="24">
        <f t="shared" si="25"/>
        <v>-866164.79419703782</v>
      </c>
      <c r="N116" s="24">
        <f t="shared" si="26"/>
        <v>-2.9614715254071426E-5</v>
      </c>
      <c r="O116" s="24">
        <f t="shared" si="27"/>
        <v>150510.125</v>
      </c>
      <c r="P116" s="24">
        <f t="shared" si="28"/>
        <v>-9.7701653322572941E-10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1.1983354782689394E-5</v>
      </c>
      <c r="V116" s="24">
        <f t="shared" si="31"/>
        <v>0.17564679747006309</v>
      </c>
      <c r="W116" s="63">
        <f>B116+([1]User!D$6-25)*[1]User!C$6*[1]Calc!V$6</f>
        <v>2.9715615600000002E-2</v>
      </c>
      <c r="AH116" s="24"/>
    </row>
    <row r="117" spans="1:34">
      <c r="A117" s="5">
        <v>1.57758E-2</v>
      </c>
      <c r="B117" s="63">
        <v>2.94769E-2</v>
      </c>
      <c r="C117" s="24">
        <v>-6.5380699999999997E-6</v>
      </c>
      <c r="D117" s="61">
        <f t="shared" si="18"/>
        <v>-7.7194798922691112E-5</v>
      </c>
      <c r="E117" s="49">
        <f t="shared" si="37"/>
        <v>-3</v>
      </c>
      <c r="F117" s="49">
        <f t="shared" si="36"/>
        <v>-3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7.4308655961000006E-4</v>
      </c>
      <c r="K117" s="5" t="str">
        <f t="shared" si="29"/>
        <v/>
      </c>
      <c r="L117" s="5" t="str">
        <f t="shared" si="30"/>
        <v/>
      </c>
      <c r="M117" s="24">
        <f t="shared" si="25"/>
        <v>1516999.6199953198</v>
      </c>
      <c r="N117" s="24">
        <f t="shared" si="26"/>
        <v>-7.7194799214319121E-5</v>
      </c>
      <c r="O117" s="24">
        <f t="shared" si="27"/>
        <v>150730.5</v>
      </c>
      <c r="P117" s="24">
        <f t="shared" si="28"/>
        <v>-3.7536766226376895E-10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1.1996334845747311E-5</v>
      </c>
      <c r="V117" s="24">
        <f t="shared" si="31"/>
        <v>0.1754521371204262</v>
      </c>
      <c r="W117" s="63">
        <f>B117+([1]User!D$6-25)*[1]User!C$6*[1]Calc!V$6</f>
        <v>2.9753215600000001E-2</v>
      </c>
      <c r="AH117" s="24"/>
    </row>
    <row r="118" spans="1:34">
      <c r="A118" s="5">
        <v>1.59212E-2</v>
      </c>
      <c r="B118" s="63">
        <v>2.94822E-2</v>
      </c>
      <c r="C118" s="24">
        <v>-6.5380699999999997E-6</v>
      </c>
      <c r="D118" s="61">
        <f t="shared" si="18"/>
        <v>-7.7194798922691112E-5</v>
      </c>
      <c r="E118" s="49">
        <f t="shared" si="37"/>
        <v>-3</v>
      </c>
      <c r="F118" s="49">
        <f t="shared" si="36"/>
        <v>-3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7.4321892711000002E-4</v>
      </c>
      <c r="K118" s="5" t="str">
        <f t="shared" si="29"/>
        <v/>
      </c>
      <c r="L118" s="5" t="str">
        <f t="shared" si="30"/>
        <v/>
      </c>
      <c r="M118" s="24">
        <f t="shared" si="25"/>
        <v>213876.50741787819</v>
      </c>
      <c r="N118" s="24">
        <f t="shared" si="26"/>
        <v>-7.7194798963806728E-5</v>
      </c>
      <c r="O118" s="24">
        <f t="shared" si="27"/>
        <v>150761.625</v>
      </c>
      <c r="P118" s="24">
        <f t="shared" si="28"/>
        <v>-3.7544517479200357E-10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1.1998164655065277E-5</v>
      </c>
      <c r="V118" s="24">
        <f t="shared" si="31"/>
        <v>0.17542472958057906</v>
      </c>
      <c r="W118" s="63">
        <f>B118+([1]User!D$6-25)*[1]User!C$6*[1]Calc!V$6</f>
        <v>2.97585156E-2</v>
      </c>
      <c r="AH118" s="24"/>
    </row>
    <row r="119" spans="1:34">
      <c r="A119" s="5">
        <v>1.60666E-2</v>
      </c>
      <c r="B119" s="63">
        <v>2.9460799999999999E-2</v>
      </c>
      <c r="C119" s="24">
        <v>6.8947000000000002E-6</v>
      </c>
      <c r="D119" s="61">
        <f t="shared" si="18"/>
        <v>8.1405518774237419E-5</v>
      </c>
      <c r="E119" s="49">
        <f t="shared" si="37"/>
        <v>-4.0893461517207079</v>
      </c>
      <c r="F119" s="49">
        <f t="shared" si="36"/>
        <v>-4.0893461517207079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7.4268446210999997E-4</v>
      </c>
      <c r="K119" s="5" t="str">
        <f t="shared" si="29"/>
        <v/>
      </c>
      <c r="L119" s="5" t="str">
        <f t="shared" si="30"/>
        <v/>
      </c>
      <c r="M119" s="24">
        <f t="shared" si="25"/>
        <v>-862857.85946861724</v>
      </c>
      <c r="N119" s="24">
        <f t="shared" si="26"/>
        <v>8.1405518940113209E-5</v>
      </c>
      <c r="O119" s="24">
        <f t="shared" si="27"/>
        <v>150636.125</v>
      </c>
      <c r="P119" s="24">
        <f t="shared" si="28"/>
        <v>3.5572881356242499E-10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1.1990776630224473E-5</v>
      </c>
      <c r="V119" s="24">
        <f t="shared" si="31"/>
        <v>0.17553544136787763</v>
      </c>
      <c r="W119" s="63">
        <f>B119+([1]User!D$6-25)*[1]User!C$6*[1]Calc!V$6</f>
        <v>2.9737115599999999E-2</v>
      </c>
      <c r="AH119" s="24"/>
    </row>
    <row r="120" spans="1:34">
      <c r="A120" s="5">
        <v>1.6212000000000001E-2</v>
      </c>
      <c r="B120" s="63">
        <v>2.9471500000000001E-2</v>
      </c>
      <c r="C120" s="24">
        <v>4.2081399999999998E-6</v>
      </c>
      <c r="D120" s="61">
        <f t="shared" si="18"/>
        <v>4.9685384393029339E-5</v>
      </c>
      <c r="E120" s="49">
        <f t="shared" si="37"/>
        <v>-4.3037713458936766</v>
      </c>
      <c r="F120" s="49">
        <f t="shared" si="36"/>
        <v>-4.3037713458936766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7.429516946100001E-4</v>
      </c>
      <c r="K120" s="5" t="str">
        <f t="shared" si="29"/>
        <v/>
      </c>
      <c r="L120" s="5" t="str">
        <f t="shared" si="30"/>
        <v/>
      </c>
      <c r="M120" s="24">
        <f t="shared" si="25"/>
        <v>431608.63775737589</v>
      </c>
      <c r="N120" s="24">
        <f t="shared" si="26"/>
        <v>4.9685384310056891E-5</v>
      </c>
      <c r="O120" s="24">
        <f t="shared" si="27"/>
        <v>150698.875</v>
      </c>
      <c r="P120" s="24">
        <f t="shared" si="28"/>
        <v>5.8307593132848255E-10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1.19944705556392E-5</v>
      </c>
      <c r="V120" s="24">
        <f t="shared" si="31"/>
        <v>0.17548006972727948</v>
      </c>
      <c r="W120" s="63">
        <f>B120+([1]User!D$6-25)*[1]User!C$6*[1]Calc!V$6</f>
        <v>2.9747815600000001E-2</v>
      </c>
      <c r="AH120" s="24"/>
    </row>
    <row r="121" spans="1:34">
      <c r="A121" s="5">
        <v>1.6357400000000001E-2</v>
      </c>
      <c r="B121" s="63">
        <v>2.9460799999999999E-2</v>
      </c>
      <c r="C121" s="24">
        <v>-5.8664399999999997E-6</v>
      </c>
      <c r="D121" s="61">
        <f t="shared" si="18"/>
        <v>-6.9264883397093032E-5</v>
      </c>
      <c r="E121" s="49">
        <f t="shared" si="37"/>
        <v>-3</v>
      </c>
      <c r="F121" s="49">
        <f t="shared" si="36"/>
        <v>-3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7.4268446210999997E-4</v>
      </c>
      <c r="K121" s="5" t="str">
        <f t="shared" si="29"/>
        <v/>
      </c>
      <c r="L121" s="5" t="str">
        <f t="shared" si="30"/>
        <v/>
      </c>
      <c r="M121" s="24">
        <f t="shared" si="25"/>
        <v>-431428.92973437853</v>
      </c>
      <c r="N121" s="24">
        <f t="shared" si="26"/>
        <v>-6.926488331415513E-5</v>
      </c>
      <c r="O121" s="24">
        <f t="shared" si="27"/>
        <v>150636.125</v>
      </c>
      <c r="P121" s="24">
        <f t="shared" si="28"/>
        <v>-4.1808037903793038E-10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1.1990776630224473E-5</v>
      </c>
      <c r="V121" s="24">
        <f t="shared" si="31"/>
        <v>0.17553544136787763</v>
      </c>
      <c r="W121" s="63">
        <f>B121+([1]User!D$6-25)*[1]User!C$6*[1]Calc!V$6</f>
        <v>2.9737115599999999E-2</v>
      </c>
      <c r="AH121" s="24"/>
    </row>
    <row r="122" spans="1:34">
      <c r="A122" s="5">
        <v>1.6502800000000001E-2</v>
      </c>
      <c r="B122" s="63">
        <v>2.9429899999999998E-2</v>
      </c>
      <c r="C122" s="24">
        <v>8.4995000000000001E-7</v>
      </c>
      <c r="D122" s="61">
        <f t="shared" si="18"/>
        <v>1.0035334486223199E-5</v>
      </c>
      <c r="E122" s="49">
        <f t="shared" si="37"/>
        <v>-4.9984681475312467</v>
      </c>
      <c r="F122" s="49">
        <f t="shared" si="36"/>
        <v>-4.9984681475312467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7.4191273460999995E-4</v>
      </c>
      <c r="K122" s="5" t="str">
        <f t="shared" si="29"/>
        <v/>
      </c>
      <c r="L122" s="5" t="str">
        <f t="shared" si="30"/>
        <v/>
      </c>
      <c r="M122" s="24">
        <f t="shared" si="25"/>
        <v>-1244404.741590885</v>
      </c>
      <c r="N122" s="24">
        <f t="shared" si="26"/>
        <v>1.0035334725447566E-5</v>
      </c>
      <c r="O122" s="24">
        <f t="shared" si="27"/>
        <v>150455</v>
      </c>
      <c r="P122" s="24">
        <f t="shared" si="28"/>
        <v>2.8821628766059955E-9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1.1980110102518903E-5</v>
      </c>
      <c r="V122" s="24">
        <f t="shared" si="31"/>
        <v>0.17569552343472444</v>
      </c>
      <c r="W122" s="63">
        <f>B122+([1]User!D$6-25)*[1]User!C$6*[1]Calc!V$6</f>
        <v>2.9706215599999999E-2</v>
      </c>
      <c r="AH122" s="24"/>
    </row>
    <row r="123" spans="1:34">
      <c r="A123" s="5">
        <v>1.6648199999999998E-2</v>
      </c>
      <c r="B123" s="63">
        <v>2.9458100000000001E-2</v>
      </c>
      <c r="C123" s="24">
        <v>-7.2097099999999996E-6</v>
      </c>
      <c r="D123" s="61">
        <f t="shared" si="18"/>
        <v>-8.5124832517993122E-5</v>
      </c>
      <c r="E123" s="49">
        <f t="shared" si="37"/>
        <v>-3</v>
      </c>
      <c r="F123" s="49">
        <f t="shared" si="36"/>
        <v>-3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7.426170296100001E-4</v>
      </c>
      <c r="K123" s="5" t="str">
        <f t="shared" si="29"/>
        <v/>
      </c>
      <c r="L123" s="5" t="str">
        <f t="shared" si="30"/>
        <v/>
      </c>
      <c r="M123" s="24">
        <f t="shared" si="25"/>
        <v>1136917.5111967074</v>
      </c>
      <c r="N123" s="24">
        <f t="shared" si="26"/>
        <v>-8.5124832736554145E-5</v>
      </c>
      <c r="O123" s="24">
        <f t="shared" si="27"/>
        <v>150620.25</v>
      </c>
      <c r="P123" s="24">
        <f t="shared" si="28"/>
        <v>-3.401502937410894E-10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1.1989844545694336E-5</v>
      </c>
      <c r="V123" s="24">
        <f t="shared" si="31"/>
        <v>0.17554941863044576</v>
      </c>
      <c r="W123" s="63">
        <f>B123+([1]User!D$6-25)*[1]User!C$6*[1]Calc!V$6</f>
        <v>2.9734415600000001E-2</v>
      </c>
      <c r="AH123" s="24"/>
    </row>
    <row r="124" spans="1:34">
      <c r="A124" s="5">
        <v>1.6793599999999999E-2</v>
      </c>
      <c r="B124" s="63">
        <v>2.9466099999999999E-2</v>
      </c>
      <c r="C124" s="24">
        <v>-9.89627E-6</v>
      </c>
      <c r="D124" s="61">
        <f t="shared" si="18"/>
        <v>-1.1684496689920119E-4</v>
      </c>
      <c r="E124" s="49">
        <f t="shared" si="37"/>
        <v>-3</v>
      </c>
      <c r="F124" s="49">
        <f t="shared" si="36"/>
        <v>-3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7.4281682961000004E-4</v>
      </c>
      <c r="K124" s="5" t="str">
        <f t="shared" si="29"/>
        <v/>
      </c>
      <c r="L124" s="5" t="str">
        <f t="shared" si="30"/>
        <v/>
      </c>
      <c r="M124" s="24">
        <f t="shared" si="25"/>
        <v>322630.23150230036</v>
      </c>
      <c r="N124" s="24">
        <f t="shared" si="26"/>
        <v>-1.1684496696122362E-4</v>
      </c>
      <c r="O124" s="24">
        <f t="shared" si="27"/>
        <v>150667.125</v>
      </c>
      <c r="P124" s="24">
        <f t="shared" si="28"/>
        <v>-2.4788614232406022E-10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1.199260630985086E-5</v>
      </c>
      <c r="V124" s="24">
        <f t="shared" si="31"/>
        <v>0.17550801035546221</v>
      </c>
      <c r="W124" s="63">
        <f>B124+([1]User!D$6-25)*[1]User!C$6*[1]Calc!V$6</f>
        <v>2.9742415599999999E-2</v>
      </c>
      <c r="AH124" s="24"/>
    </row>
    <row r="125" spans="1:34">
      <c r="A125" s="5">
        <v>1.6938999999999999E-2</v>
      </c>
      <c r="B125" s="63">
        <v>2.9440600000000001E-2</v>
      </c>
      <c r="C125" s="24">
        <v>-1.2582799999999999E-5</v>
      </c>
      <c r="D125" s="61">
        <f t="shared" si="18"/>
        <v>-1.4856474707129744E-4</v>
      </c>
      <c r="E125" s="49">
        <f t="shared" si="37"/>
        <v>-3</v>
      </c>
      <c r="F125" s="49">
        <f t="shared" si="36"/>
        <v>-3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7.4217996711000008E-4</v>
      </c>
      <c r="K125" s="5" t="str">
        <f t="shared" si="29"/>
        <v/>
      </c>
      <c r="L125" s="5" t="str">
        <f t="shared" si="30"/>
        <v/>
      </c>
      <c r="M125" s="24">
        <f t="shared" si="25"/>
        <v>-1027363.7131672769</v>
      </c>
      <c r="N125" s="24">
        <f t="shared" si="26"/>
        <v>-1.4856474687379703E-4</v>
      </c>
      <c r="O125" s="24">
        <f t="shared" si="27"/>
        <v>150517.75</v>
      </c>
      <c r="P125" s="24">
        <f t="shared" si="28"/>
        <v>-1.9476714946770102E-10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1.1983803525617049E-5</v>
      </c>
      <c r="V125" s="24">
        <f t="shared" si="31"/>
        <v>0.17564006069140836</v>
      </c>
      <c r="W125" s="63">
        <f>B125+([1]User!D$6-25)*[1]User!C$6*[1]Calc!V$6</f>
        <v>2.9716915600000001E-2</v>
      </c>
      <c r="AH125" s="24"/>
    </row>
    <row r="126" spans="1:34">
      <c r="A126" s="5">
        <v>1.70844E-2</v>
      </c>
      <c r="B126" s="63">
        <v>2.94688E-2</v>
      </c>
      <c r="C126" s="24">
        <v>-1.52694E-5</v>
      </c>
      <c r="D126" s="61">
        <f t="shared" si="18"/>
        <v>-1.8028535373132125E-4</v>
      </c>
      <c r="E126" s="49">
        <f t="shared" si="37"/>
        <v>-3</v>
      </c>
      <c r="F126" s="49">
        <f t="shared" si="36"/>
        <v>-3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7.4288426211000002E-4</v>
      </c>
      <c r="K126" s="5" t="str">
        <f t="shared" si="29"/>
        <v/>
      </c>
      <c r="L126" s="5" t="str">
        <f t="shared" si="30"/>
        <v/>
      </c>
      <c r="M126" s="24">
        <f t="shared" si="25"/>
        <v>1137391.0844415568</v>
      </c>
      <c r="N126" s="24">
        <f t="shared" si="26"/>
        <v>-1.8028535394997331E-4</v>
      </c>
      <c r="O126" s="24">
        <f t="shared" si="27"/>
        <v>150683</v>
      </c>
      <c r="P126" s="24">
        <f t="shared" si="28"/>
        <v>-1.6067472640089231E-10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1.1993538427205346E-5</v>
      </c>
      <c r="V126" s="24">
        <f t="shared" si="31"/>
        <v>0.17549403903848595</v>
      </c>
      <c r="W126" s="63">
        <f>B126+([1]User!D$6-25)*[1]User!C$6*[1]Calc!V$6</f>
        <v>2.97451156E-2</v>
      </c>
      <c r="AH126" s="24"/>
    </row>
    <row r="127" spans="1:34">
      <c r="A127" s="5">
        <v>1.72298E-2</v>
      </c>
      <c r="B127" s="63">
        <v>2.94769E-2</v>
      </c>
      <c r="C127" s="24">
        <v>-3.85152E-6</v>
      </c>
      <c r="D127" s="61">
        <f t="shared" si="18"/>
        <v>-4.5474782611186982E-5</v>
      </c>
      <c r="E127" s="49">
        <f t="shared" si="37"/>
        <v>-3</v>
      </c>
      <c r="F127" s="49">
        <f t="shared" si="36"/>
        <v>-3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7.4308655961000006E-4</v>
      </c>
      <c r="K127" s="5" t="str">
        <f t="shared" si="29"/>
        <v/>
      </c>
      <c r="L127" s="5" t="str">
        <f t="shared" si="30"/>
        <v/>
      </c>
      <c r="M127" s="24">
        <f t="shared" si="25"/>
        <v>326800.45005221304</v>
      </c>
      <c r="N127" s="24">
        <f t="shared" si="26"/>
        <v>-4.5474782674011097E-5</v>
      </c>
      <c r="O127" s="24">
        <f t="shared" si="27"/>
        <v>150730.5</v>
      </c>
      <c r="P127" s="24">
        <f t="shared" si="28"/>
        <v>-6.3719779658364528E-10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1.1996334845747311E-5</v>
      </c>
      <c r="V127" s="24">
        <f t="shared" si="31"/>
        <v>0.1754521371204262</v>
      </c>
      <c r="W127" s="63">
        <f>B127+([1]User!D$6-25)*[1]User!C$6*[1]Calc!V$6</f>
        <v>2.9753215600000001E-2</v>
      </c>
      <c r="AH127" s="24"/>
    </row>
    <row r="128" spans="1:34">
      <c r="A128" s="5">
        <v>1.73752E-2</v>
      </c>
      <c r="B128" s="63">
        <v>2.9451399999999999E-2</v>
      </c>
      <c r="C128" s="24">
        <v>-1.12395E-5</v>
      </c>
      <c r="D128" s="61">
        <f t="shared" si="18"/>
        <v>-1.3270444374128553E-4</v>
      </c>
      <c r="E128" s="49">
        <f t="shared" si="37"/>
        <v>-3</v>
      </c>
      <c r="F128" s="49">
        <f t="shared" si="36"/>
        <v>-3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7.4244969710999999E-4</v>
      </c>
      <c r="K128" s="5" t="str">
        <f t="shared" si="29"/>
        <v/>
      </c>
      <c r="L128" s="5" t="str">
        <f t="shared" si="30"/>
        <v/>
      </c>
      <c r="M128" s="24">
        <f t="shared" si="25"/>
        <v>-1027795.6529925012</v>
      </c>
      <c r="N128" s="24">
        <f t="shared" si="26"/>
        <v>-1.327044435437021E-4</v>
      </c>
      <c r="O128" s="24">
        <f t="shared" si="27"/>
        <v>150581</v>
      </c>
      <c r="P128" s="24">
        <f t="shared" si="28"/>
        <v>-2.1813656473731392E-10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1.1987531643041084E-5</v>
      </c>
      <c r="V128" s="24">
        <f t="shared" si="31"/>
        <v>0.17558411162125592</v>
      </c>
      <c r="W128" s="63">
        <f>B128+([1]User!D$6-25)*[1]User!C$6*[1]Calc!V$6</f>
        <v>2.9727715599999999E-2</v>
      </c>
      <c r="AH128" s="24"/>
    </row>
    <row r="129" spans="1:34">
      <c r="A129" s="5">
        <v>1.7520600000000001E-2</v>
      </c>
      <c r="B129" s="63">
        <v>2.9480900000000001E-2</v>
      </c>
      <c r="C129" s="24">
        <v>-3.1798800000000001E-6</v>
      </c>
      <c r="D129" s="61">
        <f t="shared" si="18"/>
        <v>-3.7544749015884965E-5</v>
      </c>
      <c r="E129" s="49">
        <f t="shared" si="37"/>
        <v>-3</v>
      </c>
      <c r="F129" s="49">
        <f t="shared" si="36"/>
        <v>-3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7.4318645961000008E-4</v>
      </c>
      <c r="K129" s="5" t="str">
        <f t="shared" si="29"/>
        <v/>
      </c>
      <c r="L129" s="5" t="str">
        <f t="shared" si="30"/>
        <v/>
      </c>
      <c r="M129" s="24">
        <f t="shared" si="25"/>
        <v>1190384.4793352634</v>
      </c>
      <c r="N129" s="24">
        <f t="shared" si="26"/>
        <v>-3.7544749244724475E-5</v>
      </c>
      <c r="O129" s="24">
        <f t="shared" si="27"/>
        <v>150754</v>
      </c>
      <c r="P129" s="24">
        <f t="shared" si="28"/>
        <v>-7.7190418215596944E-10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1.199771582995947E-5</v>
      </c>
      <c r="V129" s="24">
        <f t="shared" si="31"/>
        <v>0.17543145146997577</v>
      </c>
      <c r="W129" s="63">
        <f>B129+([1]User!D$6-25)*[1]User!C$6*[1]Calc!V$6</f>
        <v>2.9757215600000001E-2</v>
      </c>
      <c r="AH129" s="24"/>
    </row>
    <row r="130" spans="1:34">
      <c r="A130" s="5">
        <v>1.7666000000000001E-2</v>
      </c>
      <c r="B130" s="63">
        <v>2.9444600000000001E-2</v>
      </c>
      <c r="C130" s="24">
        <v>6.8947000000000002E-6</v>
      </c>
      <c r="D130" s="61">
        <f t="shared" si="18"/>
        <v>8.1405518774237419E-5</v>
      </c>
      <c r="E130" s="49">
        <f t="shared" si="37"/>
        <v>-4.0893461517207079</v>
      </c>
      <c r="F130" s="49">
        <f t="shared" si="36"/>
        <v>-4.0893461517207079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7.4227986711000011E-4</v>
      </c>
      <c r="K130" s="5" t="str">
        <f t="shared" si="29"/>
        <v/>
      </c>
      <c r="L130" s="5" t="str">
        <f t="shared" si="30"/>
        <v/>
      </c>
      <c r="M130" s="24">
        <f t="shared" si="25"/>
        <v>-1462710.1651175255</v>
      </c>
      <c r="N130" s="24">
        <f t="shared" si="26"/>
        <v>8.1405519055428817E-5</v>
      </c>
      <c r="O130" s="24">
        <f t="shared" si="27"/>
        <v>150541.125</v>
      </c>
      <c r="P130" s="24">
        <f t="shared" si="28"/>
        <v>3.5550446954701927E-10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1.1985184289188151E-5</v>
      </c>
      <c r="V130" s="24">
        <f t="shared" si="31"/>
        <v>0.17561933506462762</v>
      </c>
      <c r="W130" s="63">
        <f>B130+([1]User!D$6-25)*[1]User!C$6*[1]Calc!V$6</f>
        <v>2.9720915600000002E-2</v>
      </c>
      <c r="AH130" s="24"/>
    </row>
    <row r="131" spans="1:34">
      <c r="A131" s="5">
        <v>1.7811400000000002E-2</v>
      </c>
      <c r="B131" s="63">
        <v>2.9460799999999999E-2</v>
      </c>
      <c r="C131" s="24">
        <v>3.5364999999999999E-6</v>
      </c>
      <c r="D131" s="61">
        <f t="shared" si="18"/>
        <v>4.1755350797727329E-5</v>
      </c>
      <c r="E131" s="49">
        <f t="shared" si="37"/>
        <v>-4.3792878633414407</v>
      </c>
      <c r="F131" s="49">
        <f t="shared" si="36"/>
        <v>-4.3792878633414407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7.4268446210999997E-4</v>
      </c>
      <c r="K131" s="5" t="str">
        <f t="shared" si="29"/>
        <v/>
      </c>
      <c r="L131" s="5" t="str">
        <f t="shared" si="30"/>
        <v/>
      </c>
      <c r="M131" s="24">
        <f t="shared" si="25"/>
        <v>653191.4637097466</v>
      </c>
      <c r="N131" s="24">
        <f t="shared" si="26"/>
        <v>4.1755350672157805E-5</v>
      </c>
      <c r="O131" s="24">
        <f t="shared" si="27"/>
        <v>150636.125</v>
      </c>
      <c r="P131" s="24">
        <f t="shared" si="28"/>
        <v>6.9352282291594303E-10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1.1990776630224473E-5</v>
      </c>
      <c r="V131" s="24">
        <f t="shared" si="31"/>
        <v>0.17553544136787763</v>
      </c>
      <c r="W131" s="63">
        <f>B131+([1]User!D$6-25)*[1]User!C$6*[1]Calc!V$6</f>
        <v>2.9737115599999999E-2</v>
      </c>
      <c r="AH131" s="24"/>
    </row>
    <row r="132" spans="1:34">
      <c r="A132" s="5">
        <v>1.7956799999999998E-2</v>
      </c>
      <c r="B132" s="63">
        <v>2.9443299999999999E-2</v>
      </c>
      <c r="C132" s="24">
        <v>-4.9332700000000001E-7</v>
      </c>
      <c r="D132" s="61">
        <f t="shared" si="18"/>
        <v>-5.8246972834696534E-6</v>
      </c>
      <c r="E132" s="49">
        <f t="shared" si="37"/>
        <v>-3</v>
      </c>
      <c r="F132" s="49">
        <f t="shared" si="36"/>
        <v>-3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7.4224739960999995E-4</v>
      </c>
      <c r="K132" s="5" t="str">
        <f t="shared" si="29"/>
        <v/>
      </c>
      <c r="M132" s="24">
        <f t="shared" si="25"/>
        <v>-705127.62428609421</v>
      </c>
      <c r="N132" s="24">
        <f>IF($X$76,D132-1.602E-19*$P$6*M132/$B$6,D132)</f>
        <v>-5.824697147915919E-6</v>
      </c>
      <c r="O132" s="24">
        <f t="shared" si="27"/>
        <v>150533.5</v>
      </c>
      <c r="P132" s="24">
        <f>O132/(($B$6*D132)/(1.602E-19*$P$6)-M132)</f>
        <v>-4.9682514481210809E-9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1.1984735538361627E-5</v>
      </c>
      <c r="V132" s="24">
        <f t="shared" si="31"/>
        <v>0.17562607040944631</v>
      </c>
      <c r="W132" s="63">
        <f>B132+([1]User!D$6-25)*[1]User!C$6*[1]Calc!V$6</f>
        <v>2.9719615599999999E-2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-377164576.13246751</v>
      </c>
      <c r="N133" s="24">
        <f>IF($X$76,D133-1.602E-19*$P$6*M133/$B$6,D133)</f>
        <v>7.2506118115705544E-11</v>
      </c>
      <c r="O133" s="24">
        <f t="shared" si="27"/>
        <v>47857.25</v>
      </c>
      <c r="P133" s="24">
        <f>O133/(($B$6*D133)/(1.602E-19*$P$6)-M133)</f>
        <v>1.268869162919256E-4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0.90528568575094237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-2.5390599999999999E-2</v>
      </c>
      <c r="D150" s="5" t="s">
        <v>104</v>
      </c>
      <c r="O150" s="66"/>
    </row>
    <row r="152" spans="1:15">
      <c r="A152" s="5" t="s">
        <v>105</v>
      </c>
      <c r="B152" s="5">
        <v>0.71382900000000005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-3.0813799999999999E-2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H508"/>
  <sheetViews>
    <sheetView workbookViewId="0">
      <selection activeCell="B9" sqref="B9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0.709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0.53850694444444447</v>
      </c>
      <c r="K3" s="21"/>
      <c r="M3" s="23"/>
      <c r="Q3" s="24">
        <f>100*(SUM(V22:V132))</f>
        <v>86360.886371785527</v>
      </c>
      <c r="R3" s="24">
        <f>100*SUM(V114:V132)</f>
        <v>83.137448642582157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1.1870684843058283</v>
      </c>
      <c r="D6" s="36">
        <f>INTERCEPT(K$15:K$102,H$15:H$102)</f>
        <v>0.52968902424339237</v>
      </c>
      <c r="E6" s="36">
        <f>INDEX(W9:W133,MATCH(O6,J9:J133,0))</f>
        <v>0.4484393156</v>
      </c>
      <c r="F6" s="36">
        <f>INDEX(I9:I133,MATCH(O6,J9:J133,0))</f>
        <v>2.2981022664892065E-2</v>
      </c>
      <c r="G6" s="37">
        <f>E6*F6/B6/D6</f>
        <v>0.77823731313691413</v>
      </c>
      <c r="H6" s="38">
        <f>1000*MAX(J20:J110)</f>
        <v>10.305594075632287</v>
      </c>
      <c r="I6" s="35">
        <f>-SLOPE(K20:K129,I20:I129)</f>
        <v>1.3124436598657581</v>
      </c>
      <c r="J6" s="39">
        <f>AVERAGE(L20:L131)/(0.025*$B$6)</f>
        <v>617.5573049599999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1.5423859441276813</v>
      </c>
      <c r="O6" s="42">
        <f>MAX(J16:J132)</f>
        <v>1.0305594075632286E-2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0.52971672138611181</v>
      </c>
      <c r="T6" s="44">
        <f>(LOG(0.1)-INTERCEPT(T25:T120,R25:R120))/SLOPE(T25:T120,R25:R120)</f>
        <v>0.45674369453903552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97034.677735319812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1.1870684843058283</v>
      </c>
      <c r="T7" s="49">
        <f>SLOPE(R25:R120, T25:T120)/0.06</f>
        <v>1.5423859441276813</v>
      </c>
      <c r="X7" s="47"/>
      <c r="Y7" s="5">
        <f>1/Y6</f>
        <v>1.0305594075632287E-5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0.59728700000000001</v>
      </c>
      <c r="C9" s="60">
        <v>0.56595600000000001</v>
      </c>
      <c r="D9" s="61">
        <f t="shared" ref="D9:D72" si="0">C9/$A$6</f>
        <v>6.6822257362020547</v>
      </c>
      <c r="E9" s="49">
        <f t="shared" ref="E9:E72" si="1">IF(D9&gt;0,LOG10(D9),-3)</f>
        <v>0.82492114270752914</v>
      </c>
      <c r="F9" s="49">
        <f t="shared" ref="F9:F72" si="2">IF($D9&gt;0,LOG10(D9),-3)</f>
        <v>0.82492114270752914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0.61982300000000001</v>
      </c>
      <c r="C10" s="60">
        <v>0.69611299999999998</v>
      </c>
      <c r="D10" s="61">
        <f t="shared" si="0"/>
        <v>8.2189855817498554</v>
      </c>
      <c r="E10" s="49">
        <f t="shared" si="1"/>
        <v>0.91481821858204315</v>
      </c>
      <c r="F10" s="49">
        <f t="shared" si="2"/>
        <v>0.91481821858204315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907883311597447.37</v>
      </c>
      <c r="P10" s="24" t="e">
        <f>O10/(($B$6*D10)/(1.602E-19*$P$6)-M10)</f>
        <v>#DIV/0!</v>
      </c>
      <c r="W10" s="63">
        <f>B10+([1]User!D$6-25)*[1]User!C$6*[1]Calc!V$6</f>
        <v>0.62009931559999998</v>
      </c>
      <c r="AH10" s="24"/>
    </row>
    <row r="11" spans="1:34">
      <c r="A11" s="24">
        <v>3.634E-4</v>
      </c>
      <c r="B11" s="59">
        <v>0.62260400000000005</v>
      </c>
      <c r="C11" s="64">
        <v>0.71000300000000005</v>
      </c>
      <c r="D11" s="61">
        <f t="shared" si="0"/>
        <v>8.3829844005199483</v>
      </c>
      <c r="E11" s="49">
        <f t="shared" si="1"/>
        <v>0.92339865800239884</v>
      </c>
      <c r="F11" s="49">
        <f t="shared" si="2"/>
        <v>0.92339865800239884</v>
      </c>
      <c r="G11" s="49">
        <f t="shared" si="3"/>
        <v>8.2815726361742623</v>
      </c>
      <c r="H11" s="5" t="str">
        <f t="shared" si="6"/>
        <v/>
      </c>
      <c r="I11" s="24">
        <f t="shared" si="4"/>
        <v>-0.18203931590435657</v>
      </c>
      <c r="J11" s="24">
        <f t="shared" si="5"/>
        <v>-0.11338870654211372</v>
      </c>
      <c r="M11" s="24">
        <f t="shared" ref="M11:M74" si="7">2.88E+21*(EXP(38.921*W11)/SQRT($X$21^2+296000000000000000000*EXP(38.921*W11)))*SLOPE(W10:W11,A10:A11)</f>
        <v>5.2752686405371661E+17</v>
      </c>
      <c r="N11" s="24">
        <f t="shared" ref="N11:N74" si="8">IF($X$76,D11-1.602E-19*$P$6*M11/$B$6,D11)</f>
        <v>8.2815726361742623</v>
      </c>
      <c r="O11" s="24">
        <f t="shared" ref="O11:O74" si="9">(SQRT($X$21^2+296000000000000000000*EXP(38.921*W11))-$X$21)/2</f>
        <v>982147894815861.37</v>
      </c>
      <c r="P11" s="24">
        <f t="shared" ref="P11:P74" si="10">O11/(($B$6*D11)/(1.602E-19*$P$6)-M11)</f>
        <v>2.2798581814603583E-5</v>
      </c>
      <c r="W11" s="63">
        <f>B11+([1]User!D$6-25)*[1]User!C$6*[1]Calc!V$6</f>
        <v>0.62288031560000001</v>
      </c>
      <c r="X11" s="5" t="s">
        <v>62</v>
      </c>
      <c r="AH11" s="24"/>
    </row>
    <row r="12" spans="1:34">
      <c r="A12" s="24">
        <v>5.0880000000000001E-4</v>
      </c>
      <c r="B12" s="59">
        <v>0.62114100000000005</v>
      </c>
      <c r="C12" s="64">
        <v>0.70958600000000005</v>
      </c>
      <c r="D12" s="61">
        <f t="shared" si="0"/>
        <v>8.3780608938657277</v>
      </c>
      <c r="E12" s="49">
        <f t="shared" si="1"/>
        <v>0.92314351259881722</v>
      </c>
      <c r="F12" s="49">
        <f t="shared" si="2"/>
        <v>0.92314351259881722</v>
      </c>
      <c r="G12" s="49">
        <f t="shared" si="3"/>
        <v>8.4296173455779826</v>
      </c>
      <c r="H12" s="5" t="str">
        <f t="shared" si="6"/>
        <v/>
      </c>
      <c r="I12" s="24">
        <f>B$6-G12*B$6</f>
        <v>-0.18574043363944959</v>
      </c>
      <c r="J12" s="24">
        <f t="shared" si="5"/>
        <v>-0.1154223216706067</v>
      </c>
      <c r="M12" s="24">
        <f t="shared" si="7"/>
        <v>-2.6818795106250224E+17</v>
      </c>
      <c r="N12" s="24">
        <f t="shared" si="8"/>
        <v>8.4296173455779826</v>
      </c>
      <c r="O12" s="24">
        <f t="shared" si="9"/>
        <v>942476105396974.87</v>
      </c>
      <c r="P12" s="24">
        <f t="shared" si="10"/>
        <v>2.1493455642628769E-5</v>
      </c>
      <c r="W12" s="63">
        <f>B12+([1]User!D$6-25)*[1]User!C$6*[1]Calc!V$6</f>
        <v>0.62141731560000002</v>
      </c>
      <c r="X12" s="62">
        <f>MAX(B9:B133)</f>
        <v>0.62260400000000005</v>
      </c>
      <c r="AH12" s="24"/>
    </row>
    <row r="13" spans="1:34">
      <c r="A13" s="24">
        <v>6.5419999999999996E-4</v>
      </c>
      <c r="B13" s="59">
        <v>0.61890299999999998</v>
      </c>
      <c r="C13" s="64">
        <v>0.70487299999999997</v>
      </c>
      <c r="D13" s="61">
        <f t="shared" si="0"/>
        <v>8.322414642399675</v>
      </c>
      <c r="E13" s="49">
        <f t="shared" si="1"/>
        <v>0.920249349575186</v>
      </c>
      <c r="F13" s="49">
        <f t="shared" si="2"/>
        <v>0.920249349575186</v>
      </c>
      <c r="G13" s="49">
        <f t="shared" si="3"/>
        <v>8.3972247981490575</v>
      </c>
      <c r="H13" s="5" t="str">
        <f t="shared" si="6"/>
        <v/>
      </c>
      <c r="I13" s="24">
        <f t="shared" si="4"/>
        <v>-0.18493061995372645</v>
      </c>
      <c r="J13" s="24">
        <f t="shared" si="5"/>
        <v>-0.11450521469643203</v>
      </c>
      <c r="M13" s="24">
        <f t="shared" si="7"/>
        <v>-3.8914979062308986E+17</v>
      </c>
      <c r="N13" s="24">
        <f t="shared" si="8"/>
        <v>8.3972247981490575</v>
      </c>
      <c r="O13" s="24">
        <f t="shared" si="9"/>
        <v>884366623053790.37</v>
      </c>
      <c r="P13" s="24">
        <f t="shared" si="10"/>
        <v>2.0246050773028596E-5</v>
      </c>
      <c r="W13" s="63">
        <f>B13+([1]User!D$6-25)*[1]User!C$6*[1]Calc!V$6</f>
        <v>0.61917931559999995</v>
      </c>
      <c r="AH13" s="24"/>
    </row>
    <row r="14" spans="1:34">
      <c r="A14" s="24">
        <v>7.9960000000000003E-4</v>
      </c>
      <c r="B14" s="59">
        <v>0.616622</v>
      </c>
      <c r="C14" s="64">
        <v>0.69921800000000001</v>
      </c>
      <c r="D14" s="61">
        <f t="shared" si="0"/>
        <v>8.2556462248226516</v>
      </c>
      <c r="E14" s="49">
        <f t="shared" si="1"/>
        <v>0.9167510740724657</v>
      </c>
      <c r="F14" s="49">
        <f t="shared" si="2"/>
        <v>0.9167510740724657</v>
      </c>
      <c r="G14" s="49">
        <f t="shared" si="3"/>
        <v>8.3278493074561926</v>
      </c>
      <c r="H14" s="5" t="str">
        <f t="shared" si="6"/>
        <v/>
      </c>
      <c r="I14" s="24">
        <f>B$6-G14*B$6</f>
        <v>-0.18319623268640484</v>
      </c>
      <c r="J14" s="24">
        <f t="shared" si="5"/>
        <v>-0.1130134473685088</v>
      </c>
      <c r="M14" s="24">
        <f t="shared" si="7"/>
        <v>-3.7558823675374637E+17</v>
      </c>
      <c r="N14" s="24">
        <f t="shared" si="8"/>
        <v>8.3278493074561926</v>
      </c>
      <c r="O14" s="24">
        <f t="shared" si="9"/>
        <v>828234242814180.87</v>
      </c>
      <c r="P14" s="24">
        <f t="shared" si="10"/>
        <v>1.9118951959906807E-5</v>
      </c>
      <c r="W14" s="63">
        <f>B14+([1]User!D$6-25)*[1]User!C$6*[1]Calc!V$6</f>
        <v>0.61689831559999997</v>
      </c>
      <c r="X14" s="9" t="s">
        <v>63</v>
      </c>
      <c r="AH14" s="24"/>
    </row>
    <row r="15" spans="1:34">
      <c r="A15" s="24">
        <v>9.4499999999999998E-4</v>
      </c>
      <c r="B15" s="59">
        <v>0.61423000000000005</v>
      </c>
      <c r="C15" s="64">
        <v>0.69303499999999996</v>
      </c>
      <c r="D15" s="61">
        <f t="shared" si="0"/>
        <v>8.182643726877691</v>
      </c>
      <c r="E15" s="49">
        <f t="shared" si="1"/>
        <v>0.91289364236277115</v>
      </c>
      <c r="F15" s="49">
        <f t="shared" si="2"/>
        <v>0.91289364236277115</v>
      </c>
      <c r="G15" s="49">
        <f>IF(N15&lt;0.001, 0.001, N15)</f>
        <v>8.2540996681090899</v>
      </c>
      <c r="H15" s="5" t="str">
        <f t="shared" si="6"/>
        <v/>
      </c>
      <c r="I15" s="24">
        <f t="shared" si="4"/>
        <v>-0.18135249170272727</v>
      </c>
      <c r="J15" s="24">
        <f t="shared" si="5"/>
        <v>-0.11144225150112251</v>
      </c>
      <c r="K15" s="5" t="str">
        <f t="shared" ref="K15:K78" si="11">IF(G15&gt;0.85,IF(G15&lt;1.1,W15,""),"")</f>
        <v/>
      </c>
      <c r="M15" s="24">
        <f t="shared" si="7"/>
        <v>-3.7170173341343322E+17</v>
      </c>
      <c r="N15" s="24">
        <f t="shared" si="8"/>
        <v>8.2540996681090899</v>
      </c>
      <c r="O15" s="24">
        <f t="shared" si="9"/>
        <v>772586378725974.12</v>
      </c>
      <c r="P15" s="24">
        <f t="shared" si="10"/>
        <v>1.79937257142796E-5</v>
      </c>
      <c r="W15" s="63">
        <f>B15+([1]User!D$6-25)*[1]User!C$6*[1]Calc!V$6</f>
        <v>0.61450631560000002</v>
      </c>
      <c r="X15" s="9">
        <f>AVERAGE(B9:B133)</f>
        <v>0.39461218160000017</v>
      </c>
      <c r="AH15" s="24"/>
    </row>
    <row r="16" spans="1:34">
      <c r="A16" s="24">
        <v>1.0904E-3</v>
      </c>
      <c r="B16" s="59">
        <v>0.61187100000000005</v>
      </c>
      <c r="C16" s="64">
        <v>0.686303</v>
      </c>
      <c r="D16" s="61">
        <f t="shared" si="0"/>
        <v>8.1031592021865286</v>
      </c>
      <c r="E16" s="49">
        <f t="shared" si="1"/>
        <v>0.90865437154340989</v>
      </c>
      <c r="F16" s="49">
        <f t="shared" si="2"/>
        <v>0.90865437154340989</v>
      </c>
      <c r="G16" s="49">
        <f t="shared" si="3"/>
        <v>8.1696636491455976</v>
      </c>
      <c r="H16" s="5" t="str">
        <f t="shared" si="6"/>
        <v/>
      </c>
      <c r="I16" s="24">
        <f t="shared" si="4"/>
        <v>-0.17924159122863995</v>
      </c>
      <c r="J16" s="24">
        <f t="shared" si="5"/>
        <v>-0.10972225891448445</v>
      </c>
      <c r="K16" s="5" t="str">
        <f t="shared" si="11"/>
        <v/>
      </c>
      <c r="M16" s="24">
        <f t="shared" si="7"/>
        <v>-3.4594489679083174E+17</v>
      </c>
      <c r="N16" s="24">
        <f t="shared" si="8"/>
        <v>8.1696636491455976</v>
      </c>
      <c r="O16" s="24">
        <f t="shared" si="9"/>
        <v>720794467309383.37</v>
      </c>
      <c r="P16" s="24">
        <f t="shared" si="10"/>
        <v>1.6960983260314193E-5</v>
      </c>
      <c r="W16" s="63">
        <f>B16+([1]User!D$6-25)*[1]User!C$6*[1]Calc!V$6</f>
        <v>0.61214731560000002</v>
      </c>
      <c r="AH16" s="24"/>
    </row>
    <row r="17" spans="1:34">
      <c r="A17" s="24">
        <v>1.2358E-3</v>
      </c>
      <c r="B17" s="59">
        <v>0.60951100000000002</v>
      </c>
      <c r="C17" s="64">
        <v>0.67905099999999996</v>
      </c>
      <c r="D17" s="61">
        <f t="shared" si="0"/>
        <v>8.0175350528905795</v>
      </c>
      <c r="E17" s="49">
        <f>IF(D17&gt;0,LOG10(D17),-3)</f>
        <v>0.90404086735241762</v>
      </c>
      <c r="F17" s="49">
        <f t="shared" si="2"/>
        <v>0.90404086735241762</v>
      </c>
      <c r="G17" s="49">
        <f t="shared" si="3"/>
        <v>8.0802698019808723</v>
      </c>
      <c r="H17" s="5" t="str">
        <f t="shared" si="6"/>
        <v/>
      </c>
      <c r="I17" s="24">
        <f t="shared" si="4"/>
        <v>-0.17700674504952182</v>
      </c>
      <c r="J17" s="24">
        <f t="shared" si="5"/>
        <v>-0.1079364679068415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-3.2633556538853894E+17</v>
      </c>
      <c r="N17" s="24">
        <f t="shared" si="8"/>
        <v>8.0802698019808723</v>
      </c>
      <c r="O17" s="24">
        <f t="shared" si="9"/>
        <v>671917010443362.12</v>
      </c>
      <c r="P17" s="24">
        <f t="shared" si="10"/>
        <v>1.5985768947463382E-5</v>
      </c>
      <c r="W17" s="63">
        <f>B17+([1]User!D$6-25)*[1]User!C$6*[1]Calc!V$6</f>
        <v>0.60978731559999999</v>
      </c>
      <c r="AH17" s="24"/>
    </row>
    <row r="18" spans="1:34">
      <c r="A18" s="24">
        <v>1.3812E-3</v>
      </c>
      <c r="B18" s="59">
        <v>0.60720200000000002</v>
      </c>
      <c r="C18" s="64">
        <v>0.67116799999999999</v>
      </c>
      <c r="D18" s="61">
        <f t="shared" si="0"/>
        <v>7.924460705276136</v>
      </c>
      <c r="E18" s="49">
        <f t="shared" si="1"/>
        <v>0.89896971622832278</v>
      </c>
      <c r="F18" s="49">
        <f t="shared" si="2"/>
        <v>0.89896971622832278</v>
      </c>
      <c r="G18" s="49">
        <f t="shared" si="3"/>
        <v>7.9823610138519836</v>
      </c>
      <c r="H18" s="5" t="str">
        <f t="shared" si="6"/>
        <v/>
      </c>
      <c r="I18" s="24">
        <f t="shared" si="4"/>
        <v>-0.17455902534629961</v>
      </c>
      <c r="J18" s="24">
        <f t="shared" si="5"/>
        <v>-0.10604082269014779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-3.0118762263757491E+17</v>
      </c>
      <c r="N18" s="24">
        <f t="shared" si="8"/>
        <v>7.9823610138519836</v>
      </c>
      <c r="O18" s="24">
        <f t="shared" si="9"/>
        <v>626815970886592.62</v>
      </c>
      <c r="P18" s="24">
        <f t="shared" si="10"/>
        <v>1.5095671823678928E-5</v>
      </c>
      <c r="U18" s="24">
        <f>(K$6*EXP(W18/0.02585)+L$6*EXP(W18/(2*0.02585))+W18/M$6)/B$6</f>
        <v>1.5761124772873281</v>
      </c>
      <c r="V18" s="24">
        <f t="shared" ref="V18:V81" si="13">((U18)-G18)*((U18)-G18)*U$22/U18</f>
        <v>29.616049109429543</v>
      </c>
      <c r="W18" s="63">
        <f>B18+([1]User!D$6-25)*[1]User!C$6*[1]Calc!V$6</f>
        <v>0.60747831559999999</v>
      </c>
      <c r="AH18" s="24"/>
    </row>
    <row r="19" spans="1:34" ht="15">
      <c r="A19" s="5">
        <v>1.5265999999999999E-3</v>
      </c>
      <c r="B19" s="59">
        <v>0.60481499999999999</v>
      </c>
      <c r="C19" s="64">
        <v>0.66257900000000003</v>
      </c>
      <c r="D19" s="61">
        <f t="shared" si="0"/>
        <v>7.8230506365636581</v>
      </c>
      <c r="E19" s="49">
        <f t="shared" si="1"/>
        <v>0.89337614132988119</v>
      </c>
      <c r="F19" s="49">
        <f t="shared" si="2"/>
        <v>0.89337614132988119</v>
      </c>
      <c r="G19" s="49">
        <f t="shared" si="3"/>
        <v>7.8793522961114091</v>
      </c>
      <c r="H19" s="5" t="str">
        <f t="shared" si="6"/>
        <v/>
      </c>
      <c r="I19" s="24">
        <f t="shared" si="4"/>
        <v>-0.17198380740278524</v>
      </c>
      <c r="J19" s="24">
        <f t="shared" si="5"/>
        <v>-0.10406590828324833</v>
      </c>
      <c r="K19" s="5" t="str">
        <f t="shared" si="11"/>
        <v/>
      </c>
      <c r="L19" s="5" t="str">
        <f t="shared" si="12"/>
        <v/>
      </c>
      <c r="M19" s="24">
        <f t="shared" si="7"/>
        <v>-2.9287172049392E+17</v>
      </c>
      <c r="N19" s="24">
        <f t="shared" si="8"/>
        <v>7.8793522961114091</v>
      </c>
      <c r="O19" s="24">
        <f t="shared" si="9"/>
        <v>582896122111540.62</v>
      </c>
      <c r="P19" s="24">
        <f t="shared" si="10"/>
        <v>1.42214672353239E-5</v>
      </c>
      <c r="U19" s="24">
        <f t="shared" ref="U19:U82" si="14">(K$6*EXP(W19/0.02585)+L$6*EXP(W19/(2*0.02585))+W19/M$6)/B$6</f>
        <v>1.4495814808546232</v>
      </c>
      <c r="V19" s="24">
        <f t="shared" si="13"/>
        <v>32.438078148752055</v>
      </c>
      <c r="W19" s="63">
        <f>B19+([1]User!D$6-25)*[1]User!C$6*[1]Calc!V$6</f>
        <v>0.60509131559999996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0.60245700000000002</v>
      </c>
      <c r="C20" s="64">
        <v>0.65300999999999998</v>
      </c>
      <c r="D20" s="61">
        <f t="shared" si="0"/>
        <v>7.7100697368652398</v>
      </c>
      <c r="E20" s="49">
        <f t="shared" si="1"/>
        <v>0.88705830622200621</v>
      </c>
      <c r="F20" s="49">
        <f t="shared" si="2"/>
        <v>0.88705830622200621</v>
      </c>
      <c r="G20" s="49">
        <f t="shared" si="3"/>
        <v>7.7623745813381886</v>
      </c>
      <c r="H20" s="5" t="str">
        <f t="shared" si="6"/>
        <v/>
      </c>
      <c r="I20" s="24">
        <f t="shared" si="4"/>
        <v>-0.16905936453345474</v>
      </c>
      <c r="J20" s="24">
        <f t="shared" si="5"/>
        <v>-0.10189771131847822</v>
      </c>
      <c r="K20" s="5" t="str">
        <f t="shared" si="11"/>
        <v/>
      </c>
      <c r="L20" s="5" t="str">
        <f t="shared" si="12"/>
        <v/>
      </c>
      <c r="M20" s="24">
        <f t="shared" si="7"/>
        <v>-2.7208096375857706E+17</v>
      </c>
      <c r="N20" s="24">
        <f t="shared" si="8"/>
        <v>7.7623745813381886</v>
      </c>
      <c r="O20" s="24">
        <f t="shared" si="9"/>
        <v>542090174077823.87</v>
      </c>
      <c r="P20" s="24">
        <f t="shared" si="10"/>
        <v>1.3425197917562409E-5</v>
      </c>
      <c r="U20" s="24">
        <f t="shared" si="14"/>
        <v>1.3349967654156232</v>
      </c>
      <c r="V20" s="24">
        <f t="shared" si="13"/>
        <v>35.196072786562119</v>
      </c>
      <c r="W20" s="63">
        <f>B20+([1]User!D$6-25)*[1]User!C$6*[1]Calc!V$6</f>
        <v>0.60273331559999999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0.60018000000000005</v>
      </c>
      <c r="C21" s="64">
        <v>0.64237999999999995</v>
      </c>
      <c r="D21" s="61">
        <f t="shared" si="0"/>
        <v>7.5845616415789845</v>
      </c>
      <c r="E21" s="49">
        <f t="shared" si="1"/>
        <v>0.8799304853014237</v>
      </c>
      <c r="F21" s="49">
        <f t="shared" si="2"/>
        <v>0.8799304853014237</v>
      </c>
      <c r="G21" s="49">
        <f t="shared" si="3"/>
        <v>7.6321184495227756</v>
      </c>
      <c r="H21" s="5" t="str">
        <f t="shared" si="6"/>
        <v/>
      </c>
      <c r="I21" s="24">
        <f t="shared" si="4"/>
        <v>-0.1658029612380694</v>
      </c>
      <c r="J21" s="24">
        <f t="shared" si="5"/>
        <v>-9.9557435220580762E-2</v>
      </c>
      <c r="K21" s="5" t="str">
        <f t="shared" si="11"/>
        <v/>
      </c>
      <c r="L21" s="5" t="str">
        <f t="shared" si="12"/>
        <v/>
      </c>
      <c r="M21" s="24">
        <f t="shared" si="7"/>
        <v>-2.473824799406513E+17</v>
      </c>
      <c r="N21" s="24">
        <f t="shared" si="8"/>
        <v>7.6321184495227756</v>
      </c>
      <c r="O21" s="24">
        <f t="shared" si="9"/>
        <v>505011083091009.87</v>
      </c>
      <c r="P21" s="24">
        <f t="shared" si="10"/>
        <v>1.2720364765759918E-5</v>
      </c>
      <c r="Q21" s="5" t="str">
        <f>IF(G21&gt;0.85,IF(G21&lt;1.15,W21,""),"")</f>
        <v/>
      </c>
      <c r="U21" s="24">
        <f t="shared" si="14"/>
        <v>1.2333394743336239</v>
      </c>
      <c r="V21" s="24">
        <f t="shared" si="13"/>
        <v>37.758814301749119</v>
      </c>
      <c r="W21" s="63">
        <f>B21+([1]User!D$6-25)*[1]User!C$6*[1]Calc!V$6</f>
        <v>0.60045631560000001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0.59784199999999998</v>
      </c>
      <c r="C22" s="64">
        <v>0.63034999999999997</v>
      </c>
      <c r="D22" s="61">
        <f t="shared" si="0"/>
        <v>7.4425237877413881</v>
      </c>
      <c r="E22" s="49">
        <f t="shared" si="1"/>
        <v>0.87172023140990273</v>
      </c>
      <c r="F22" s="49">
        <f t="shared" si="2"/>
        <v>0.87172023140990273</v>
      </c>
      <c r="G22" s="49">
        <f t="shared" si="3"/>
        <v>7.4883835752321959</v>
      </c>
      <c r="H22" s="5" t="str">
        <f t="shared" si="6"/>
        <v/>
      </c>
      <c r="I22" s="24">
        <f t="shared" si="4"/>
        <v>-0.1622095893808049</v>
      </c>
      <c r="J22" s="24">
        <f t="shared" si="5"/>
        <v>-9.7020526374614668E-2</v>
      </c>
      <c r="K22" s="5" t="str">
        <f t="shared" si="11"/>
        <v/>
      </c>
      <c r="L22" s="5" t="str">
        <f t="shared" si="12"/>
        <v/>
      </c>
      <c r="M22" s="24">
        <f t="shared" si="7"/>
        <v>-2.3855486626512762E+17</v>
      </c>
      <c r="N22" s="24">
        <f t="shared" si="8"/>
        <v>7.4883835752321959</v>
      </c>
      <c r="O22" s="24">
        <f t="shared" si="9"/>
        <v>469208565746190.12</v>
      </c>
      <c r="P22" s="24">
        <f t="shared" si="10"/>
        <v>1.2045410571299517E-5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1.1373830756952195</v>
      </c>
      <c r="V22" s="24">
        <f t="shared" si="13"/>
        <v>40.335207345118924</v>
      </c>
      <c r="W22" s="63">
        <f>B22+([1]User!D$6-25)*[1]User!C$6*[1]Calc!V$6</f>
        <v>0.59811831559999995</v>
      </c>
      <c r="AH22" s="24"/>
    </row>
    <row r="23" spans="1:34">
      <c r="A23" s="5">
        <v>2.1082000000000002E-3</v>
      </c>
      <c r="B23" s="59">
        <v>0.59549099999999999</v>
      </c>
      <c r="C23" s="64">
        <v>0.61638999999999999</v>
      </c>
      <c r="D23" s="61">
        <f t="shared" si="0"/>
        <v>7.2776984810437284</v>
      </c>
      <c r="E23" s="49">
        <f t="shared" si="1"/>
        <v>0.8619940585693312</v>
      </c>
      <c r="F23" s="49">
        <f t="shared" si="2"/>
        <v>0.8619940585693312</v>
      </c>
      <c r="G23" s="49">
        <f t="shared" si="3"/>
        <v>7.3209493702685799</v>
      </c>
      <c r="H23" s="5" t="str">
        <f t="shared" si="6"/>
        <v/>
      </c>
      <c r="I23" s="24">
        <f t="shared" si="4"/>
        <v>-0.15802373425671451</v>
      </c>
      <c r="J23" s="24">
        <f t="shared" si="5"/>
        <v>-9.4145375959210562E-2</v>
      </c>
      <c r="K23" s="5" t="str">
        <f t="shared" si="11"/>
        <v/>
      </c>
      <c r="L23" s="5" t="str">
        <f t="shared" si="12"/>
        <v/>
      </c>
      <c r="M23" s="24">
        <f t="shared" si="7"/>
        <v>-2.2498381827326054E+17</v>
      </c>
      <c r="N23" s="24">
        <f t="shared" si="8"/>
        <v>7.3209493702685799</v>
      </c>
      <c r="O23" s="24">
        <f t="shared" si="9"/>
        <v>435419805708381.62</v>
      </c>
      <c r="P23" s="24">
        <f t="shared" si="10"/>
        <v>1.1433640531556964E-5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1.0487826859630374</v>
      </c>
      <c r="V23" s="24">
        <f t="shared" si="13"/>
        <v>42.663495502528022</v>
      </c>
      <c r="W23" s="63">
        <f>B23+([1]User!D$6-25)*[1]User!C$6*[1]Calc!V$6</f>
        <v>0.59576731559999996</v>
      </c>
      <c r="AH23" s="24"/>
    </row>
    <row r="24" spans="1:34">
      <c r="A24" s="5">
        <v>2.2536000000000001E-3</v>
      </c>
      <c r="B24" s="59">
        <v>0.59319</v>
      </c>
      <c r="C24" s="64">
        <v>0.59990699999999997</v>
      </c>
      <c r="D24" s="61">
        <f t="shared" si="0"/>
        <v>7.0830841880424735</v>
      </c>
      <c r="E24" s="49">
        <f t="shared" si="1"/>
        <v>0.85022240376154079</v>
      </c>
      <c r="F24" s="49">
        <f t="shared" si="2"/>
        <v>0.85022240376154079</v>
      </c>
      <c r="G24" s="49">
        <f t="shared" si="3"/>
        <v>7.1228014826015675</v>
      </c>
      <c r="H24" s="5" t="str">
        <f t="shared" si="6"/>
        <v/>
      </c>
      <c r="I24" s="24">
        <f t="shared" si="4"/>
        <v>-0.15307003706503922</v>
      </c>
      <c r="J24" s="24">
        <f t="shared" si="5"/>
        <v>-9.0841910925744257E-2</v>
      </c>
      <c r="K24" s="5" t="str">
        <f t="shared" si="11"/>
        <v/>
      </c>
      <c r="L24" s="5" t="str">
        <f t="shared" si="12"/>
        <v/>
      </c>
      <c r="M24" s="24">
        <f t="shared" si="7"/>
        <v>-2.066026558421447E+17</v>
      </c>
      <c r="N24" s="24">
        <f t="shared" si="8"/>
        <v>7.1228014826015675</v>
      </c>
      <c r="O24" s="24">
        <f t="shared" si="9"/>
        <v>404397637976579.12</v>
      </c>
      <c r="P24" s="24">
        <f t="shared" si="10"/>
        <v>1.0914441756450987E-5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0.96908744844621164</v>
      </c>
      <c r="V24" s="24">
        <f t="shared" si="13"/>
        <v>44.444539837582312</v>
      </c>
      <c r="W24" s="63">
        <f>B24+([1]User!D$6-25)*[1]User!C$6*[1]Calc!V$6</f>
        <v>0.59346631559999996</v>
      </c>
      <c r="X24" s="69"/>
      <c r="AH24" s="24"/>
    </row>
    <row r="25" spans="1:34">
      <c r="A25" s="5">
        <v>2.3990000000000001E-3</v>
      </c>
      <c r="B25" s="59">
        <v>0.59087699999999999</v>
      </c>
      <c r="C25" s="64">
        <v>0.57985699999999996</v>
      </c>
      <c r="D25" s="61">
        <f t="shared" si="0"/>
        <v>6.8463544316464793</v>
      </c>
      <c r="E25" s="49">
        <f t="shared" si="1"/>
        <v>0.83545937854767138</v>
      </c>
      <c r="F25" s="49">
        <f t="shared" si="2"/>
        <v>0.83545937854767138</v>
      </c>
      <c r="G25" s="49">
        <f t="shared" si="3"/>
        <v>6.8837640985067976</v>
      </c>
      <c r="H25" s="5" t="str">
        <f t="shared" si="6"/>
        <v/>
      </c>
      <c r="I25" s="24">
        <f t="shared" si="4"/>
        <v>-0.14709410246266996</v>
      </c>
      <c r="J25" s="24">
        <f t="shared" si="5"/>
        <v>-8.6955166376013471E-2</v>
      </c>
      <c r="K25" s="5" t="str">
        <f t="shared" si="11"/>
        <v/>
      </c>
      <c r="L25" s="5" t="str">
        <f t="shared" si="12"/>
        <v/>
      </c>
      <c r="M25" s="24">
        <f t="shared" si="7"/>
        <v>-1.9459876643944186E+17</v>
      </c>
      <c r="N25" s="24">
        <f t="shared" si="8"/>
        <v>6.8837640985067976</v>
      </c>
      <c r="O25" s="24">
        <f t="shared" si="9"/>
        <v>375158272961469.87</v>
      </c>
      <c r="P25" s="24">
        <f t="shared" si="10"/>
        <v>1.0476888133013895E-5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0.89539442113536172</v>
      </c>
      <c r="V25" s="24">
        <f t="shared" si="13"/>
        <v>45.552223717546461</v>
      </c>
      <c r="W25" s="63">
        <f>B25+([1]User!D$6-25)*[1]User!C$6*[1]Calc!V$6</f>
        <v>0.59115331559999995</v>
      </c>
      <c r="AH25" s="24"/>
    </row>
    <row r="26" spans="1:34">
      <c r="A26" s="5">
        <v>2.5444E-3</v>
      </c>
      <c r="B26" s="59">
        <v>0.58853699999999998</v>
      </c>
      <c r="C26" s="64">
        <v>0.55525599999999997</v>
      </c>
      <c r="D26" s="61">
        <f t="shared" si="0"/>
        <v>6.5558911529882327</v>
      </c>
      <c r="E26" s="49">
        <f t="shared" si="1"/>
        <v>0.81663173439678305</v>
      </c>
      <c r="F26" s="49">
        <f t="shared" si="2"/>
        <v>0.81663173439678305</v>
      </c>
      <c r="G26" s="49">
        <f t="shared" si="3"/>
        <v>6.5912904991119765</v>
      </c>
      <c r="H26" s="5" t="str">
        <f t="shared" si="6"/>
        <v/>
      </c>
      <c r="I26" s="24">
        <f t="shared" si="4"/>
        <v>-0.13978226247779943</v>
      </c>
      <c r="J26" s="24">
        <f t="shared" si="5"/>
        <v>-8.2305657431622548E-2</v>
      </c>
      <c r="K26" s="5" t="str">
        <f t="shared" si="11"/>
        <v/>
      </c>
      <c r="L26" s="5" t="str">
        <f t="shared" si="12"/>
        <v/>
      </c>
      <c r="M26" s="24">
        <f t="shared" si="7"/>
        <v>-1.8414141762247261E+17</v>
      </c>
      <c r="N26" s="24">
        <f t="shared" si="8"/>
        <v>6.5912904991119765</v>
      </c>
      <c r="O26" s="24">
        <f t="shared" si="9"/>
        <v>347465163022888.12</v>
      </c>
      <c r="P26" s="24">
        <f t="shared" si="10"/>
        <v>1.013408572244226E-5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0.82684613492563352</v>
      </c>
      <c r="V26" s="24">
        <f t="shared" si="13"/>
        <v>45.70849951845176</v>
      </c>
      <c r="W26" s="63">
        <f>B26+([1]User!D$6-25)*[1]User!C$6*[1]Calc!V$6</f>
        <v>0.58881331559999994</v>
      </c>
      <c r="AH26" s="24"/>
    </row>
    <row r="27" spans="1:34">
      <c r="A27" s="5">
        <v>2.6898E-3</v>
      </c>
      <c r="B27" s="59">
        <v>0.58627099999999999</v>
      </c>
      <c r="C27" s="64">
        <v>0.52547200000000005</v>
      </c>
      <c r="D27" s="61">
        <f t="shared" si="0"/>
        <v>6.2042323467788423</v>
      </c>
      <c r="E27" s="49">
        <f t="shared" si="1"/>
        <v>0.79268805365388961</v>
      </c>
      <c r="F27" s="49">
        <f t="shared" si="2"/>
        <v>0.79268805365388961</v>
      </c>
      <c r="G27" s="49">
        <f t="shared" si="3"/>
        <v>6.236331990770327</v>
      </c>
      <c r="H27" s="5" t="str">
        <f t="shared" si="6"/>
        <v/>
      </c>
      <c r="I27" s="24">
        <f t="shared" si="4"/>
        <v>-0.13090829976925819</v>
      </c>
      <c r="J27" s="24">
        <f t="shared" si="5"/>
        <v>-7.6783911819418488E-2</v>
      </c>
      <c r="K27" s="5" t="str">
        <f t="shared" si="11"/>
        <v/>
      </c>
      <c r="L27" s="5" t="str">
        <f t="shared" si="12"/>
        <v/>
      </c>
      <c r="M27" s="24">
        <f t="shared" si="7"/>
        <v>-1.6697692463319155E+17</v>
      </c>
      <c r="N27" s="24">
        <f t="shared" si="8"/>
        <v>6.236331990770327</v>
      </c>
      <c r="O27" s="24">
        <f t="shared" si="9"/>
        <v>322367867119966.62</v>
      </c>
      <c r="P27" s="24">
        <f t="shared" si="10"/>
        <v>9.9372513950283516E-6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0.76574774953350633</v>
      </c>
      <c r="V27" s="24">
        <f t="shared" si="13"/>
        <v>44.451707987670105</v>
      </c>
      <c r="W27" s="63">
        <f>B27+([1]User!D$6-25)*[1]User!C$6*[1]Calc!V$6</f>
        <v>0.58654731559999995</v>
      </c>
      <c r="AH27" s="24"/>
    </row>
    <row r="28" spans="1:34">
      <c r="A28" s="5">
        <v>2.8352E-3</v>
      </c>
      <c r="B28" s="59">
        <v>0.58399599999999996</v>
      </c>
      <c r="C28" s="64">
        <v>0.49216900000000002</v>
      </c>
      <c r="D28" s="61">
        <f t="shared" si="0"/>
        <v>5.8110248117536161</v>
      </c>
      <c r="E28" s="49">
        <f t="shared" si="1"/>
        <v>0.76425272978134373</v>
      </c>
      <c r="F28" s="49">
        <f t="shared" si="2"/>
        <v>0.76425272978134373</v>
      </c>
      <c r="G28" s="49">
        <f t="shared" si="3"/>
        <v>5.8411649089325604</v>
      </c>
      <c r="H28" s="5" t="str">
        <f t="shared" si="6"/>
        <v/>
      </c>
      <c r="I28" s="24">
        <f t="shared" si="4"/>
        <v>-0.12102912272331401</v>
      </c>
      <c r="J28" s="24">
        <f t="shared" si="5"/>
        <v>-7.0713965788587241E-2</v>
      </c>
      <c r="K28" s="5" t="str">
        <f t="shared" si="11"/>
        <v/>
      </c>
      <c r="L28" s="5" t="str">
        <f t="shared" si="12"/>
        <v/>
      </c>
      <c r="M28" s="24">
        <f t="shared" si="7"/>
        <v>-1.5678369319051267E+17</v>
      </c>
      <c r="N28" s="24">
        <f t="shared" si="8"/>
        <v>5.8411649089325604</v>
      </c>
      <c r="O28" s="24">
        <f t="shared" si="9"/>
        <v>298787877759943.87</v>
      </c>
      <c r="P28" s="24">
        <f t="shared" si="10"/>
        <v>9.8334805669898893E-6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0.70920717104215381</v>
      </c>
      <c r="V28" s="24">
        <f t="shared" si="13"/>
        <v>42.23765377461357</v>
      </c>
      <c r="W28" s="63">
        <f>B28+([1]User!D$6-25)*[1]User!C$6*[1]Calc!V$6</f>
        <v>0.58427231559999993</v>
      </c>
      <c r="AH28" s="24"/>
    </row>
    <row r="29" spans="1:34">
      <c r="A29" s="5">
        <v>2.9805999999999999E-3</v>
      </c>
      <c r="B29" s="59">
        <v>0.58169400000000004</v>
      </c>
      <c r="C29" s="64">
        <v>0.45819500000000002</v>
      </c>
      <c r="D29" s="61">
        <f t="shared" si="0"/>
        <v>5.4098947995941389</v>
      </c>
      <c r="E29" s="49">
        <f t="shared" si="1"/>
        <v>0.73318881993097262</v>
      </c>
      <c r="F29" s="49">
        <f t="shared" si="2"/>
        <v>0.73318881993097262</v>
      </c>
      <c r="G29" s="49">
        <f t="shared" si="3"/>
        <v>5.4383665570496094</v>
      </c>
      <c r="H29" s="5" t="str">
        <f t="shared" si="6"/>
        <v/>
      </c>
      <c r="I29" s="24">
        <f t="shared" si="4"/>
        <v>-0.11095916392624025</v>
      </c>
      <c r="J29" s="24">
        <f t="shared" si="5"/>
        <v>-6.4574939648866181E-2</v>
      </c>
      <c r="K29" s="5" t="str">
        <f t="shared" si="11"/>
        <v/>
      </c>
      <c r="L29" s="5" t="str">
        <f t="shared" si="12"/>
        <v/>
      </c>
      <c r="M29" s="24">
        <f t="shared" si="7"/>
        <v>-1.4810527182412694E+17</v>
      </c>
      <c r="N29" s="24">
        <f t="shared" si="8"/>
        <v>5.4383665570496094</v>
      </c>
      <c r="O29" s="24">
        <f t="shared" si="9"/>
        <v>276492905548477.37</v>
      </c>
      <c r="P29" s="24">
        <f t="shared" si="10"/>
        <v>9.7737060577019163E-6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0.6564937799963334</v>
      </c>
      <c r="V29" s="24">
        <f t="shared" si="13"/>
        <v>39.616142100659516</v>
      </c>
      <c r="W29" s="63">
        <f>B29+([1]User!D$6-25)*[1]User!C$6*[1]Calc!V$6</f>
        <v>0.58197031560000001</v>
      </c>
      <c r="AH29" s="24"/>
    </row>
    <row r="30" spans="1:34">
      <c r="A30" s="5">
        <v>3.1259999999999999E-3</v>
      </c>
      <c r="B30" s="59">
        <v>0.57940499999999995</v>
      </c>
      <c r="C30" s="64">
        <v>0.42593199999999998</v>
      </c>
      <c r="D30" s="61">
        <f t="shared" si="0"/>
        <v>5.0289665137784798</v>
      </c>
      <c r="E30" s="49">
        <f t="shared" si="1"/>
        <v>0.70147874380751607</v>
      </c>
      <c r="F30" s="49">
        <f t="shared" si="2"/>
        <v>0.70147874380751607</v>
      </c>
      <c r="G30" s="49">
        <f t="shared" si="3"/>
        <v>5.0553809095604239</v>
      </c>
      <c r="H30" s="5" t="str">
        <f t="shared" si="6"/>
        <v/>
      </c>
      <c r="I30" s="24">
        <f t="shared" si="4"/>
        <v>-0.10138452273901061</v>
      </c>
      <c r="J30" s="24">
        <f t="shared" si="5"/>
        <v>-5.8770713522827776E-2</v>
      </c>
      <c r="K30" s="5" t="str">
        <f t="shared" si="11"/>
        <v/>
      </c>
      <c r="L30" s="5" t="str">
        <f t="shared" si="12"/>
        <v/>
      </c>
      <c r="M30" s="24">
        <f t="shared" si="7"/>
        <v>-1.37403224000956E+17</v>
      </c>
      <c r="N30" s="24">
        <f t="shared" si="8"/>
        <v>5.0553809095604239</v>
      </c>
      <c r="O30" s="24">
        <f t="shared" si="9"/>
        <v>255802737069799.75</v>
      </c>
      <c r="P30" s="24">
        <f t="shared" si="10"/>
        <v>9.7273616081630182E-6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0.60819950092045461</v>
      </c>
      <c r="V30" s="24">
        <f t="shared" si="13"/>
        <v>36.985406231214675</v>
      </c>
      <c r="W30" s="63">
        <f>B30+([1]User!D$6-25)*[1]User!C$6*[1]Calc!V$6</f>
        <v>0.57968131559999991</v>
      </c>
      <c r="AH30" s="24"/>
    </row>
    <row r="31" spans="1:34">
      <c r="A31" s="5">
        <v>3.2713999999999998E-3</v>
      </c>
      <c r="B31" s="59">
        <v>0.57717700000000005</v>
      </c>
      <c r="C31" s="64">
        <v>0.39583000000000002</v>
      </c>
      <c r="D31" s="61">
        <f t="shared" si="0"/>
        <v>4.673553090983857</v>
      </c>
      <c r="E31" s="49">
        <f t="shared" si="1"/>
        <v>0.66964718058524697</v>
      </c>
      <c r="F31" s="49">
        <f t="shared" si="2"/>
        <v>0.66964718058524697</v>
      </c>
      <c r="G31" s="49">
        <f t="shared" si="3"/>
        <v>4.6975631020616193</v>
      </c>
      <c r="H31" s="5" t="str">
        <f t="shared" si="6"/>
        <v/>
      </c>
      <c r="I31" s="24">
        <f t="shared" si="4"/>
        <v>-9.2439077551540488E-2</v>
      </c>
      <c r="J31" s="24">
        <f t="shared" si="5"/>
        <v>-5.3379251823142584E-2</v>
      </c>
      <c r="K31" s="5" t="str">
        <f t="shared" si="11"/>
        <v/>
      </c>
      <c r="L31" s="5" t="str">
        <f t="shared" si="12"/>
        <v/>
      </c>
      <c r="M31" s="24">
        <f t="shared" si="7"/>
        <v>-1.2489602100375918E+17</v>
      </c>
      <c r="N31" s="24">
        <f t="shared" si="8"/>
        <v>4.6975631020616193</v>
      </c>
      <c r="O31" s="24">
        <f t="shared" si="9"/>
        <v>237004678613592.12</v>
      </c>
      <c r="P31" s="24">
        <f t="shared" si="10"/>
        <v>9.6990244573151656E-6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0.56482055696535338</v>
      </c>
      <c r="V31" s="24">
        <f t="shared" si="13"/>
        <v>34.393230413633368</v>
      </c>
      <c r="W31" s="63">
        <f>B31+([1]User!D$6-25)*[1]User!C$6*[1]Calc!V$6</f>
        <v>0.57745331560000002</v>
      </c>
      <c r="AH31" s="24"/>
    </row>
    <row r="32" spans="1:34">
      <c r="A32" s="5">
        <v>3.4167999999999998E-3</v>
      </c>
      <c r="B32" s="59">
        <v>0.57492900000000002</v>
      </c>
      <c r="C32" s="64">
        <v>0.36798700000000001</v>
      </c>
      <c r="D32" s="61">
        <f t="shared" si="0"/>
        <v>4.3448116143088606</v>
      </c>
      <c r="E32" s="49">
        <f t="shared" si="1"/>
        <v>0.63797095071798748</v>
      </c>
      <c r="F32" s="49">
        <f t="shared" si="2"/>
        <v>0.63797095071798748</v>
      </c>
      <c r="G32" s="49">
        <f t="shared" si="3"/>
        <v>4.3674001686382065</v>
      </c>
      <c r="H32" s="5" t="str">
        <f t="shared" si="6"/>
        <v/>
      </c>
      <c r="I32" s="24">
        <f t="shared" si="4"/>
        <v>-8.4185004215955178E-2</v>
      </c>
      <c r="J32" s="24">
        <f t="shared" si="5"/>
        <v>-4.8423661918825828E-2</v>
      </c>
      <c r="K32" s="5" t="str">
        <f t="shared" si="11"/>
        <v/>
      </c>
      <c r="L32" s="5" t="str">
        <f t="shared" si="12"/>
        <v/>
      </c>
      <c r="M32" s="24">
        <f t="shared" si="7"/>
        <v>-1.175018431613904E+17</v>
      </c>
      <c r="N32" s="24">
        <f t="shared" si="8"/>
        <v>4.3674001686382065</v>
      </c>
      <c r="O32" s="24">
        <f t="shared" si="9"/>
        <v>219305762742378.37</v>
      </c>
      <c r="P32" s="24">
        <f t="shared" si="10"/>
        <v>9.6531891289321595E-6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0.52438982063342221</v>
      </c>
      <c r="V32" s="24">
        <f t="shared" si="13"/>
        <v>32.032852706427406</v>
      </c>
      <c r="W32" s="63">
        <f>B32+([1]User!D$6-25)*[1]User!C$6*[1]Calc!V$6</f>
        <v>0.57520531559999999</v>
      </c>
      <c r="AH32" s="24"/>
    </row>
    <row r="33" spans="1:34">
      <c r="A33" s="5">
        <v>3.5622000000000002E-3</v>
      </c>
      <c r="B33" s="59">
        <v>0.57271000000000005</v>
      </c>
      <c r="C33" s="64">
        <v>0.34217700000000001</v>
      </c>
      <c r="D33" s="61">
        <f t="shared" si="0"/>
        <v>4.0400737084444911</v>
      </c>
      <c r="E33" s="49">
        <f t="shared" si="1"/>
        <v>0.60638928859543151</v>
      </c>
      <c r="F33" s="49">
        <f t="shared" si="2"/>
        <v>0.60638928859543151</v>
      </c>
      <c r="G33" s="49">
        <f t="shared" si="3"/>
        <v>4.0608643793838581</v>
      </c>
      <c r="H33" s="5" t="str">
        <f t="shared" si="6"/>
        <v/>
      </c>
      <c r="I33" s="24">
        <f t="shared" si="4"/>
        <v>-7.6521609484596465E-2</v>
      </c>
      <c r="J33" s="24">
        <f t="shared" si="5"/>
        <v>-4.3845835082360944E-2</v>
      </c>
      <c r="K33" s="5" t="str">
        <f t="shared" si="11"/>
        <v/>
      </c>
      <c r="L33" s="5" t="str">
        <f t="shared" si="12"/>
        <v/>
      </c>
      <c r="M33" s="24">
        <f t="shared" si="7"/>
        <v>-1.0814955752895656E+17</v>
      </c>
      <c r="N33" s="24">
        <f t="shared" si="8"/>
        <v>4.0608643793838581</v>
      </c>
      <c r="O33" s="24">
        <f t="shared" si="9"/>
        <v>203015683903509.62</v>
      </c>
      <c r="P33" s="24">
        <f t="shared" si="10"/>
        <v>9.6106964989390351E-6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0.48750878562904476</v>
      </c>
      <c r="V33" s="24">
        <f t="shared" si="13"/>
        <v>29.790431041829308</v>
      </c>
      <c r="W33" s="63">
        <f>B33+([1]User!D$6-25)*[1]User!C$6*[1]Calc!V$6</f>
        <v>0.57298631560000002</v>
      </c>
      <c r="AH33" s="24"/>
    </row>
    <row r="34" spans="1:34">
      <c r="A34" s="70">
        <v>3.7076000000000001E-3</v>
      </c>
      <c r="B34" s="59">
        <v>0.570523</v>
      </c>
      <c r="C34" s="64">
        <v>0.31834899999999999</v>
      </c>
      <c r="D34" s="61">
        <f t="shared" si="0"/>
        <v>3.7587372179006637</v>
      </c>
      <c r="E34" s="49">
        <f t="shared" si="1"/>
        <v>0.57504196423337672</v>
      </c>
      <c r="F34" s="49">
        <f t="shared" si="2"/>
        <v>0.57504196423337672</v>
      </c>
      <c r="G34" s="49">
        <f t="shared" si="3"/>
        <v>3.7778466528124697</v>
      </c>
      <c r="H34" s="5" t="str">
        <f t="shared" si="6"/>
        <v/>
      </c>
      <c r="I34" s="24">
        <f t="shared" si="4"/>
        <v>-6.9446166320311753E-2</v>
      </c>
      <c r="J34" s="24">
        <f t="shared" si="5"/>
        <v>-3.9639824206677714E-2</v>
      </c>
      <c r="K34" s="5" t="str">
        <f t="shared" si="11"/>
        <v/>
      </c>
      <c r="L34" s="5" t="str">
        <f t="shared" si="12"/>
        <v/>
      </c>
      <c r="M34" s="24">
        <f t="shared" si="7"/>
        <v>-9.9404051767612096E+16</v>
      </c>
      <c r="N34" s="24">
        <f t="shared" si="8"/>
        <v>3.7778466528124697</v>
      </c>
      <c r="O34" s="24">
        <f t="shared" si="9"/>
        <v>188044155411172.37</v>
      </c>
      <c r="P34" s="24">
        <f t="shared" si="10"/>
        <v>9.5688395423175004E-6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0.4538724809457324</v>
      </c>
      <c r="V34" s="24">
        <f t="shared" si="13"/>
        <v>27.68778355075893</v>
      </c>
      <c r="W34" s="63">
        <f>B34+([1]User!D$6-25)*[1]User!C$6*[1]Calc!V$6</f>
        <v>0.57079931559999997</v>
      </c>
      <c r="AH34" s="24"/>
    </row>
    <row r="35" spans="1:34">
      <c r="A35" s="70">
        <v>3.8530000000000001E-3</v>
      </c>
      <c r="B35" s="59">
        <v>0.56834300000000004</v>
      </c>
      <c r="C35" s="64">
        <v>0.296402</v>
      </c>
      <c r="D35" s="61">
        <f t="shared" si="0"/>
        <v>3.4996096386676023</v>
      </c>
      <c r="E35" s="49">
        <f t="shared" si="1"/>
        <v>0.54401960399958871</v>
      </c>
      <c r="F35" s="49">
        <f t="shared" si="2"/>
        <v>0.54401960399958871</v>
      </c>
      <c r="G35" s="49">
        <f t="shared" si="3"/>
        <v>3.5173631455549565</v>
      </c>
      <c r="H35" s="5" t="str">
        <f t="shared" si="6"/>
        <v/>
      </c>
      <c r="I35" s="24">
        <f t="shared" si="4"/>
        <v>-6.293407863887393E-2</v>
      </c>
      <c r="J35" s="24">
        <f t="shared" si="5"/>
        <v>-3.5785532723553073E-2</v>
      </c>
      <c r="K35" s="5" t="str">
        <f t="shared" si="11"/>
        <v/>
      </c>
      <c r="L35" s="5" t="str">
        <f t="shared" si="12"/>
        <v/>
      </c>
      <c r="M35" s="24">
        <f t="shared" si="7"/>
        <v>-9.2350743275874592E+16</v>
      </c>
      <c r="N35" s="24">
        <f t="shared" si="8"/>
        <v>3.5173631455549565</v>
      </c>
      <c r="O35" s="24">
        <f t="shared" si="9"/>
        <v>174130775377072.62</v>
      </c>
      <c r="P35" s="24">
        <f t="shared" si="10"/>
        <v>9.5170441246000179E-6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0.42281638899407004</v>
      </c>
      <c r="V35" s="24">
        <f t="shared" si="13"/>
        <v>25.760189098999717</v>
      </c>
      <c r="W35" s="63">
        <f>B35+([1]User!D$6-25)*[1]User!C$6*[1]Calc!V$6</f>
        <v>0.56861931560000001</v>
      </c>
      <c r="AH35" s="24"/>
    </row>
    <row r="36" spans="1:34">
      <c r="A36" s="70">
        <v>3.9984E-3</v>
      </c>
      <c r="B36" s="59">
        <v>0.56618900000000005</v>
      </c>
      <c r="C36" s="64">
        <v>0.27599000000000001</v>
      </c>
      <c r="D36" s="61">
        <f t="shared" si="0"/>
        <v>3.2586057589890474</v>
      </c>
      <c r="E36" s="49">
        <f t="shared" si="1"/>
        <v>0.51303182071292941</v>
      </c>
      <c r="F36" s="49">
        <f t="shared" si="2"/>
        <v>0.51303182071292941</v>
      </c>
      <c r="G36" s="49">
        <f t="shared" si="3"/>
        <v>3.2749560872101795</v>
      </c>
      <c r="H36" s="5" t="str">
        <f t="shared" si="6"/>
        <v/>
      </c>
      <c r="I36" s="24">
        <f t="shared" si="4"/>
        <v>-5.6873902180254489E-2</v>
      </c>
      <c r="J36" s="24">
        <f t="shared" si="5"/>
        <v>-3.2217092947941388E-2</v>
      </c>
      <c r="K36" s="5" t="str">
        <f t="shared" si="11"/>
        <v/>
      </c>
      <c r="L36" s="5" t="str">
        <f t="shared" si="12"/>
        <v/>
      </c>
      <c r="M36" s="24">
        <f t="shared" si="7"/>
        <v>-8.505164492890272E+16</v>
      </c>
      <c r="N36" s="24">
        <f t="shared" si="8"/>
        <v>3.2749560872101795</v>
      </c>
      <c r="O36" s="24">
        <f t="shared" si="9"/>
        <v>161317473094777.25</v>
      </c>
      <c r="P36" s="24">
        <f t="shared" si="10"/>
        <v>9.4693394970549739E-6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0.39436955370077109</v>
      </c>
      <c r="V36" s="24">
        <f t="shared" si="13"/>
        <v>23.931241796683818</v>
      </c>
      <c r="W36" s="63">
        <f>B36+([1]User!D$6-25)*[1]User!C$6*[1]Calc!V$6</f>
        <v>0.56646531560000002</v>
      </c>
      <c r="AH36" s="24"/>
    </row>
    <row r="37" spans="1:34">
      <c r="A37" s="70">
        <v>4.1437999999999996E-3</v>
      </c>
      <c r="B37" s="59">
        <v>0.56406999999999996</v>
      </c>
      <c r="C37" s="64">
        <v>0.257185</v>
      </c>
      <c r="D37" s="61">
        <f t="shared" si="0"/>
        <v>3.0365756807333528</v>
      </c>
      <c r="E37" s="49">
        <f t="shared" si="1"/>
        <v>0.48238410953738881</v>
      </c>
      <c r="F37" s="49">
        <f t="shared" si="2"/>
        <v>0.48238410953738881</v>
      </c>
      <c r="G37" s="49">
        <f t="shared" si="3"/>
        <v>3.0515739454003543</v>
      </c>
      <c r="H37" s="5" t="str">
        <f t="shared" si="6"/>
        <v/>
      </c>
      <c r="I37" s="24">
        <f t="shared" si="4"/>
        <v>-5.1289348635008856E-2</v>
      </c>
      <c r="J37" s="24">
        <f t="shared" si="5"/>
        <v>-2.8944954931691132E-2</v>
      </c>
      <c r="K37" s="5" t="str">
        <f t="shared" si="11"/>
        <v/>
      </c>
      <c r="L37" s="5" t="str">
        <f t="shared" si="12"/>
        <v/>
      </c>
      <c r="M37" s="24">
        <f t="shared" si="7"/>
        <v>-7.8018438758851088E+16</v>
      </c>
      <c r="N37" s="24">
        <f t="shared" si="8"/>
        <v>3.0515739454003543</v>
      </c>
      <c r="O37" s="24">
        <f t="shared" si="9"/>
        <v>149566203731311.25</v>
      </c>
      <c r="P37" s="24">
        <f t="shared" si="10"/>
        <v>9.4222219483313353E-6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0.36839206862283658</v>
      </c>
      <c r="V37" s="24">
        <f t="shared" si="13"/>
        <v>22.227811954047699</v>
      </c>
      <c r="W37" s="63">
        <f>B37+([1]User!D$6-25)*[1]User!C$6*[1]Calc!V$6</f>
        <v>0.56434631559999993</v>
      </c>
      <c r="AH37" s="24"/>
    </row>
    <row r="38" spans="1:34">
      <c r="A38" s="71">
        <v>4.2892E-3</v>
      </c>
      <c r="B38" s="59">
        <v>0.56187900000000002</v>
      </c>
      <c r="C38" s="64">
        <v>0.23976800000000001</v>
      </c>
      <c r="D38" s="61">
        <f t="shared" si="0"/>
        <v>2.8309336773842744</v>
      </c>
      <c r="E38" s="49">
        <f t="shared" si="1"/>
        <v>0.45192969490963336</v>
      </c>
      <c r="F38" s="49">
        <f t="shared" si="2"/>
        <v>0.45192969490963336</v>
      </c>
      <c r="G38" s="49">
        <f t="shared" si="3"/>
        <v>2.8453490748383361</v>
      </c>
      <c r="H38" s="5" t="str">
        <f t="shared" si="6"/>
        <v/>
      </c>
      <c r="I38" s="24">
        <f t="shared" si="4"/>
        <v>-4.6133726870958409E-2</v>
      </c>
      <c r="J38" s="24">
        <f t="shared" si="5"/>
        <v>-2.5934319788947825E-2</v>
      </c>
      <c r="K38" s="5" t="str">
        <f t="shared" si="11"/>
        <v/>
      </c>
      <c r="L38" s="5" t="str">
        <f t="shared" si="12"/>
        <v/>
      </c>
      <c r="M38" s="24">
        <f t="shared" si="7"/>
        <v>-7.4986461995744384E+16</v>
      </c>
      <c r="N38" s="24">
        <f t="shared" si="8"/>
        <v>2.8453490748383361</v>
      </c>
      <c r="O38" s="24">
        <f t="shared" si="9"/>
        <v>138253748625581.5</v>
      </c>
      <c r="P38" s="24">
        <f t="shared" si="10"/>
        <v>9.3408224919790726E-6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0.34346687729645536</v>
      </c>
      <c r="V38" s="24">
        <f t="shared" si="13"/>
        <v>20.727914745812967</v>
      </c>
      <c r="W38" s="63">
        <f>B38+([1]User!D$6-25)*[1]User!C$6*[1]Calc!V$6</f>
        <v>0.56215531559999998</v>
      </c>
      <c r="X38" s="72" t="s">
        <v>67</v>
      </c>
      <c r="AH38" s="24"/>
    </row>
    <row r="39" spans="1:34">
      <c r="A39" s="70">
        <v>4.4346000000000003E-3</v>
      </c>
      <c r="B39" s="59">
        <v>0.55980099999999999</v>
      </c>
      <c r="C39" s="64">
        <v>0.223639</v>
      </c>
      <c r="D39" s="61">
        <f t="shared" si="0"/>
        <v>2.6404990519024296</v>
      </c>
      <c r="E39" s="49">
        <f t="shared" si="1"/>
        <v>0.42168601588676807</v>
      </c>
      <c r="F39" s="49">
        <f t="shared" si="2"/>
        <v>0.42168601588676807</v>
      </c>
      <c r="G39" s="49">
        <f t="shared" si="3"/>
        <v>2.6532472025975413</v>
      </c>
      <c r="H39" s="5" t="str">
        <f t="shared" si="6"/>
        <v/>
      </c>
      <c r="I39" s="24">
        <f t="shared" si="4"/>
        <v>-4.1331180064938529E-2</v>
      </c>
      <c r="J39" s="24">
        <f t="shared" si="5"/>
        <v>-2.3148656381351003E-2</v>
      </c>
      <c r="K39" s="5" t="str">
        <f t="shared" si="11"/>
        <v/>
      </c>
      <c r="L39" s="5" t="str">
        <f t="shared" si="12"/>
        <v/>
      </c>
      <c r="M39" s="24">
        <f t="shared" si="7"/>
        <v>-6.6313726046148216E+16</v>
      </c>
      <c r="N39" s="24">
        <f t="shared" si="8"/>
        <v>2.6532472025975413</v>
      </c>
      <c r="O39" s="24">
        <f t="shared" si="9"/>
        <v>128265387246761.87</v>
      </c>
      <c r="P39" s="24">
        <f t="shared" si="10"/>
        <v>9.293419030151981E-6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0.32150923668740933</v>
      </c>
      <c r="V39" s="24">
        <f t="shared" si="13"/>
        <v>19.234140999147051</v>
      </c>
      <c r="W39" s="63">
        <f>B39+([1]User!D$6-25)*[1]User!C$6*[1]Calc!V$6</f>
        <v>0.56007731559999996</v>
      </c>
      <c r="X39" s="9" t="s">
        <v>68</v>
      </c>
      <c r="AH39" s="24"/>
    </row>
    <row r="40" spans="1:34">
      <c r="A40" s="70">
        <v>4.5799999999999999E-3</v>
      </c>
      <c r="B40" s="59">
        <v>0.55773099999999998</v>
      </c>
      <c r="C40" s="64">
        <v>0.20858599999999999</v>
      </c>
      <c r="D40" s="61">
        <f t="shared" si="0"/>
        <v>2.4627687265643297</v>
      </c>
      <c r="E40" s="49">
        <f t="shared" si="1"/>
        <v>0.39142363007180075</v>
      </c>
      <c r="F40" s="49">
        <f t="shared" si="2"/>
        <v>0.39142363007180075</v>
      </c>
      <c r="G40" s="49">
        <f t="shared" si="3"/>
        <v>2.4746054975263259</v>
      </c>
      <c r="H40" s="5" t="str">
        <f t="shared" si="6"/>
        <v/>
      </c>
      <c r="I40" s="24">
        <f t="shared" si="4"/>
        <v>-3.6865137438158148E-2</v>
      </c>
      <c r="J40" s="24">
        <f t="shared" si="5"/>
        <v>-2.0571016381091687E-2</v>
      </c>
      <c r="K40" s="5" t="str">
        <f t="shared" si="11"/>
        <v/>
      </c>
      <c r="L40" s="5" t="str">
        <f t="shared" si="12"/>
        <v/>
      </c>
      <c r="M40" s="24">
        <f t="shared" si="7"/>
        <v>-6.1572882657074512E+16</v>
      </c>
      <c r="N40" s="24">
        <f t="shared" si="8"/>
        <v>2.4746054975263259</v>
      </c>
      <c r="O40" s="24">
        <f t="shared" si="9"/>
        <v>118989440684880.37</v>
      </c>
      <c r="P40" s="24">
        <f t="shared" si="10"/>
        <v>9.2437077748866738E-6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0.30114382335191203</v>
      </c>
      <c r="V40" s="24">
        <f t="shared" si="13"/>
        <v>17.841722264669105</v>
      </c>
      <c r="W40" s="63">
        <f>B40+([1]User!D$6-25)*[1]User!C$6*[1]Calc!V$6</f>
        <v>0.55800731559999994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0.555589</v>
      </c>
      <c r="C41" s="64">
        <v>0.194713</v>
      </c>
      <c r="D41" s="61">
        <f t="shared" si="0"/>
        <v>2.2989706262909322</v>
      </c>
      <c r="E41" s="49">
        <f t="shared" si="1"/>
        <v>0.36153342236921066</v>
      </c>
      <c r="F41" s="49">
        <f t="shared" si="2"/>
        <v>0.36153342236921066</v>
      </c>
      <c r="G41" s="49">
        <f t="shared" si="3"/>
        <v>2.3103522886121426</v>
      </c>
      <c r="H41" s="5" t="str">
        <f t="shared" si="6"/>
        <v/>
      </c>
      <c r="I41" s="24">
        <f t="shared" si="4"/>
        <v>-3.2758807215303568E-2</v>
      </c>
      <c r="J41" s="24">
        <f t="shared" si="5"/>
        <v>-1.8209484711414273E-2</v>
      </c>
      <c r="K41" s="5" t="str">
        <f t="shared" si="11"/>
        <v/>
      </c>
      <c r="L41" s="5" t="str">
        <f t="shared" si="12"/>
        <v/>
      </c>
      <c r="M41" s="24">
        <f t="shared" si="7"/>
        <v>-5.9205484400802664E+16</v>
      </c>
      <c r="N41" s="24">
        <f t="shared" si="8"/>
        <v>2.3103522886121426</v>
      </c>
      <c r="O41" s="24">
        <f t="shared" si="9"/>
        <v>110056215758351.62</v>
      </c>
      <c r="P41" s="24">
        <f t="shared" si="10"/>
        <v>9.1575674505012018E-6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0.28153831405915608</v>
      </c>
      <c r="V41" s="24">
        <f t="shared" si="13"/>
        <v>16.628524373973963</v>
      </c>
      <c r="W41" s="63">
        <f>B41+([1]User!D$6-25)*[1]User!C$6*[1]Calc!V$6</f>
        <v>0.55586531559999997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0.55349599999999999</v>
      </c>
      <c r="C42" s="64">
        <v>0.181841</v>
      </c>
      <c r="D42" s="61">
        <f t="shared" si="0"/>
        <v>2.1469913033817432</v>
      </c>
      <c r="E42" s="49">
        <f t="shared" si="1"/>
        <v>0.33183028528349157</v>
      </c>
      <c r="F42" s="49">
        <f t="shared" si="2"/>
        <v>0.33183028528349157</v>
      </c>
      <c r="G42" s="49">
        <f t="shared" si="3"/>
        <v>2.1573367307227258</v>
      </c>
      <c r="H42" s="5" t="str">
        <f t="shared" si="6"/>
        <v/>
      </c>
      <c r="I42" s="24">
        <f t="shared" si="4"/>
        <v>-2.8933418268068146E-2</v>
      </c>
      <c r="J42" s="24">
        <f t="shared" si="5"/>
        <v>-1.6022526032531438E-2</v>
      </c>
      <c r="K42" s="5" t="str">
        <f t="shared" si="11"/>
        <v/>
      </c>
      <c r="L42" s="5" t="str">
        <f t="shared" si="12"/>
        <v/>
      </c>
      <c r="M42" s="24">
        <f t="shared" si="7"/>
        <v>-5.381516511122812E+16</v>
      </c>
      <c r="N42" s="24">
        <f t="shared" si="8"/>
        <v>2.1573367307227258</v>
      </c>
      <c r="O42" s="24">
        <f t="shared" si="9"/>
        <v>101940789163328.62</v>
      </c>
      <c r="P42" s="24">
        <f t="shared" si="10"/>
        <v>9.0839306769662701E-6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0.26371822997011429</v>
      </c>
      <c r="V42" s="24">
        <f t="shared" si="13"/>
        <v>15.465059153706898</v>
      </c>
      <c r="W42" s="63">
        <f>B42+([1]User!D$6-25)*[1]User!C$6*[1]Calc!V$6</f>
        <v>0.55377231559999995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0.55141700000000005</v>
      </c>
      <c r="C43" s="64">
        <v>0.16986000000000001</v>
      </c>
      <c r="D43" s="61">
        <f t="shared" si="0"/>
        <v>2.0055319910934437</v>
      </c>
      <c r="E43" s="49">
        <f t="shared" si="1"/>
        <v>0.30222959398884042</v>
      </c>
      <c r="F43" s="49">
        <f t="shared" si="2"/>
        <v>0.30222959398884042</v>
      </c>
      <c r="G43" s="49">
        <f t="shared" si="3"/>
        <v>2.0150905839658964</v>
      </c>
      <c r="H43" s="5" t="str">
        <f t="shared" si="6"/>
        <v/>
      </c>
      <c r="I43" s="24">
        <f t="shared" si="4"/>
        <v>-2.5377264599147409E-2</v>
      </c>
      <c r="J43" s="24">
        <f t="shared" si="5"/>
        <v>-1.400046724756214E-2</v>
      </c>
      <c r="K43" s="5" t="str">
        <f t="shared" si="11"/>
        <v/>
      </c>
      <c r="L43" s="5" t="str">
        <f t="shared" si="12"/>
        <v/>
      </c>
      <c r="M43" s="24">
        <f t="shared" si="7"/>
        <v>-4.972218514592552E+16</v>
      </c>
      <c r="N43" s="24">
        <f t="shared" si="8"/>
        <v>2.0150905839658964</v>
      </c>
      <c r="O43" s="24">
        <f t="shared" si="9"/>
        <v>94442326536752</v>
      </c>
      <c r="P43" s="24">
        <f t="shared" si="10"/>
        <v>9.00981474375867E-6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0.24722990175406073</v>
      </c>
      <c r="V43" s="24">
        <f t="shared" si="13"/>
        <v>14.378111246456944</v>
      </c>
      <c r="W43" s="63">
        <f>B43+([1]User!D$6-25)*[1]User!C$6*[1]Calc!V$6</f>
        <v>0.55169331560000001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0.54928500000000002</v>
      </c>
      <c r="C44" s="64">
        <v>0.15871299999999999</v>
      </c>
      <c r="D44" s="61">
        <f t="shared" si="0"/>
        <v>1.8739196921135861</v>
      </c>
      <c r="E44" s="49">
        <f t="shared" si="1"/>
        <v>0.27275097501533746</v>
      </c>
      <c r="F44" s="49">
        <f t="shared" si="2"/>
        <v>0.27275097501533746</v>
      </c>
      <c r="G44" s="49">
        <f t="shared" si="3"/>
        <v>1.8830155937461761</v>
      </c>
      <c r="H44" s="5" t="str">
        <f t="shared" si="6"/>
        <v/>
      </c>
      <c r="I44" s="24">
        <f t="shared" si="4"/>
        <v>-2.2075389843654404E-2</v>
      </c>
      <c r="J44" s="24">
        <f t="shared" si="5"/>
        <v>-1.2131780284861593E-2</v>
      </c>
      <c r="K44" s="5" t="str">
        <f t="shared" si="11"/>
        <v/>
      </c>
      <c r="L44" s="5" t="str">
        <f t="shared" si="12"/>
        <v/>
      </c>
      <c r="M44" s="24">
        <f t="shared" si="7"/>
        <v>-4.7315343490376392E+16</v>
      </c>
      <c r="N44" s="24">
        <f t="shared" si="8"/>
        <v>1.8830155937461761</v>
      </c>
      <c r="O44" s="24">
        <f t="shared" si="9"/>
        <v>87298168762035.25</v>
      </c>
      <c r="P44" s="24">
        <f t="shared" si="10"/>
        <v>8.912406258636558E-6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0.2314849346393143</v>
      </c>
      <c r="V44" s="24">
        <f t="shared" si="13"/>
        <v>13.401620344000982</v>
      </c>
      <c r="W44" s="63">
        <f>B44+([1]User!D$6-25)*[1]User!C$6*[1]Calc!V$6</f>
        <v>0.54956131559999999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0.54719600000000002</v>
      </c>
      <c r="C45" s="64">
        <v>0.14832000000000001</v>
      </c>
      <c r="D45" s="61">
        <f t="shared" si="0"/>
        <v>1.7512098488106651</v>
      </c>
      <c r="E45" s="49">
        <f t="shared" si="1"/>
        <v>0.24333819104051566</v>
      </c>
      <c r="F45" s="49">
        <f t="shared" si="2"/>
        <v>0.24333819104051566</v>
      </c>
      <c r="G45" s="49">
        <f t="shared" si="3"/>
        <v>1.7594882623306134</v>
      </c>
      <c r="H45" s="5" t="str">
        <f t="shared" si="6"/>
        <v/>
      </c>
      <c r="I45" s="24">
        <f t="shared" si="4"/>
        <v>-1.8987206558265336E-2</v>
      </c>
      <c r="J45" s="24">
        <f t="shared" si="5"/>
        <v>-1.0394969941229029E-2</v>
      </c>
      <c r="K45" s="5" t="str">
        <f t="shared" si="11"/>
        <v/>
      </c>
      <c r="L45" s="5" t="str">
        <f t="shared" si="12"/>
        <v/>
      </c>
      <c r="M45" s="24">
        <f t="shared" si="7"/>
        <v>-4.306290844750508E+16</v>
      </c>
      <c r="N45" s="24">
        <f t="shared" si="8"/>
        <v>1.7594882623306134</v>
      </c>
      <c r="O45" s="24">
        <f t="shared" si="9"/>
        <v>80799379067448.125</v>
      </c>
      <c r="P45" s="24">
        <f t="shared" si="10"/>
        <v>8.8280626614419252E-6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0.21711749022644644</v>
      </c>
      <c r="V45" s="24">
        <f t="shared" si="13"/>
        <v>12.462051023688941</v>
      </c>
      <c r="W45" s="63">
        <f>B45+([1]User!D$6-25)*[1]User!C$6*[1]Calc!V$6</f>
        <v>0.54747231559999998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0.54509099999999999</v>
      </c>
      <c r="C46" s="64">
        <v>0.13869300000000001</v>
      </c>
      <c r="D46" s="61">
        <f t="shared" si="0"/>
        <v>1.6375441448294066</v>
      </c>
      <c r="E46" s="49">
        <f t="shared" si="1"/>
        <v>0.21419301650955905</v>
      </c>
      <c r="F46" s="49">
        <f t="shared" si="2"/>
        <v>0.21419301650955905</v>
      </c>
      <c r="G46" s="49">
        <f t="shared" si="3"/>
        <v>1.645284348674259</v>
      </c>
      <c r="H46" s="5" t="str">
        <f t="shared" si="6"/>
        <v/>
      </c>
      <c r="I46" s="24">
        <f t="shared" si="4"/>
        <v>-1.6132108716856476E-2</v>
      </c>
      <c r="J46" s="24">
        <f t="shared" si="5"/>
        <v>-8.7979248258793757E-3</v>
      </c>
      <c r="K46" s="5" t="str">
        <f t="shared" si="11"/>
        <v/>
      </c>
      <c r="L46" s="5" t="str">
        <f t="shared" si="12"/>
        <v/>
      </c>
      <c r="M46" s="24">
        <f t="shared" si="7"/>
        <v>-4.0263232651125736E+16</v>
      </c>
      <c r="N46" s="24">
        <f t="shared" si="8"/>
        <v>1.645284348674259</v>
      </c>
      <c r="O46" s="24">
        <f t="shared" si="9"/>
        <v>74719860388871.875</v>
      </c>
      <c r="P46" s="24">
        <f t="shared" si="10"/>
        <v>8.7304945025041416E-6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0.20362410326780461</v>
      </c>
      <c r="V46" s="24">
        <f t="shared" si="13"/>
        <v>11.609230183468732</v>
      </c>
      <c r="W46" s="63">
        <f>B46+([1]User!D$6-25)*[1]User!C$6*[1]Calc!V$6</f>
        <v>0.54536731559999996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0.54301200000000005</v>
      </c>
      <c r="C47" s="64">
        <v>0.12975100000000001</v>
      </c>
      <c r="D47" s="61">
        <f t="shared" si="0"/>
        <v>1.5319662155679115</v>
      </c>
      <c r="E47" s="49">
        <f t="shared" si="1"/>
        <v>0.18524918791132786</v>
      </c>
      <c r="F47" s="49">
        <f t="shared" si="2"/>
        <v>0.18524918791132786</v>
      </c>
      <c r="G47" s="49">
        <f t="shared" si="3"/>
        <v>1.5390627927355829</v>
      </c>
      <c r="H47" s="5" t="str">
        <f t="shared" si="6"/>
        <v/>
      </c>
      <c r="I47" s="24">
        <f t="shared" si="4"/>
        <v>-1.3476569818389572E-2</v>
      </c>
      <c r="J47" s="24">
        <f t="shared" si="5"/>
        <v>-7.3216629166986688E-3</v>
      </c>
      <c r="K47" s="5" t="str">
        <f t="shared" si="11"/>
        <v/>
      </c>
      <c r="L47" s="5" t="str">
        <f t="shared" si="12"/>
        <v/>
      </c>
      <c r="M47" s="24">
        <f t="shared" si="7"/>
        <v>-3.6915195420678944E+16</v>
      </c>
      <c r="N47" s="24">
        <f t="shared" si="8"/>
        <v>1.5390627927355829</v>
      </c>
      <c r="O47" s="24">
        <f t="shared" si="9"/>
        <v>69147208819684</v>
      </c>
      <c r="P47" s="24">
        <f t="shared" si="10"/>
        <v>8.6369831602964475E-6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0.19119728104148337</v>
      </c>
      <c r="V47" s="24">
        <f t="shared" si="13"/>
        <v>10.807323999594395</v>
      </c>
      <c r="W47" s="63">
        <f>B47+([1]User!D$6-25)*[1]User!C$6*[1]Calc!V$6</f>
        <v>0.54328831560000002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0.54088499999999995</v>
      </c>
      <c r="C48" s="64">
        <v>0.121444</v>
      </c>
      <c r="D48" s="61">
        <f t="shared" si="0"/>
        <v>1.4338857125064888</v>
      </c>
      <c r="E48" s="49">
        <f t="shared" si="1"/>
        <v>0.15651453738074952</v>
      </c>
      <c r="F48" s="49">
        <f t="shared" si="2"/>
        <v>0.15651453738074952</v>
      </c>
      <c r="G48" s="49">
        <f t="shared" si="3"/>
        <v>1.4406110882870737</v>
      </c>
      <c r="H48" s="5" t="str">
        <f t="shared" si="6"/>
        <v/>
      </c>
      <c r="I48" s="24">
        <f t="shared" si="4"/>
        <v>-1.1015277207176842E-2</v>
      </c>
      <c r="J48" s="24">
        <f t="shared" si="5"/>
        <v>-5.9610419051345127E-3</v>
      </c>
      <c r="K48" s="5" t="str">
        <f t="shared" si="11"/>
        <v/>
      </c>
      <c r="L48" s="5" t="str">
        <f t="shared" si="12"/>
        <v/>
      </c>
      <c r="M48" s="24">
        <f t="shared" si="7"/>
        <v>-3.4984268521561552E+16</v>
      </c>
      <c r="N48" s="24">
        <f t="shared" si="8"/>
        <v>1.4406110882870737</v>
      </c>
      <c r="O48" s="24">
        <f t="shared" si="9"/>
        <v>63860261148039.5</v>
      </c>
      <c r="P48" s="24">
        <f t="shared" si="10"/>
        <v>8.5217285240364247E-6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0.17934231772729536</v>
      </c>
      <c r="V48" s="24">
        <f t="shared" si="13"/>
        <v>10.088794333679751</v>
      </c>
      <c r="W48" s="63">
        <f>B48+([1]User!D$6-25)*[1]User!C$6*[1]Calc!V$6</f>
        <v>0.54116131559999991</v>
      </c>
      <c r="AH48" s="24"/>
    </row>
    <row r="49" spans="1:34">
      <c r="A49" s="64">
        <v>5.8885999999999999E-3</v>
      </c>
      <c r="B49" s="59">
        <v>0.53878000000000004</v>
      </c>
      <c r="C49" s="64">
        <v>0.11369799999999999</v>
      </c>
      <c r="D49" s="61">
        <f t="shared" si="0"/>
        <v>1.3424289198359964</v>
      </c>
      <c r="E49" s="49">
        <f t="shared" si="1"/>
        <v>0.12789129955576872</v>
      </c>
      <c r="F49" s="49">
        <f t="shared" si="2"/>
        <v>0.12789129955576872</v>
      </c>
      <c r="G49" s="49">
        <f t="shared" si="3"/>
        <v>1.3485965390496213</v>
      </c>
      <c r="H49" s="5" t="str">
        <f t="shared" si="6"/>
        <v/>
      </c>
      <c r="I49" s="24">
        <f t="shared" si="4"/>
        <v>-8.7149134762405309E-3</v>
      </c>
      <c r="J49" s="24">
        <f t="shared" si="5"/>
        <v>-4.6978291492750087E-3</v>
      </c>
      <c r="K49" s="5" t="str">
        <f t="shared" si="11"/>
        <v/>
      </c>
      <c r="L49" s="5" t="str">
        <f t="shared" si="12"/>
        <v/>
      </c>
      <c r="M49" s="24">
        <f t="shared" si="7"/>
        <v>-3.2082913096258884E+16</v>
      </c>
      <c r="N49" s="24">
        <f t="shared" si="8"/>
        <v>1.3485965390496213</v>
      </c>
      <c r="O49" s="24">
        <f t="shared" si="9"/>
        <v>59012704518711.875</v>
      </c>
      <c r="P49" s="24">
        <f t="shared" si="10"/>
        <v>8.4121544051061428E-6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0.16840362059279654</v>
      </c>
      <c r="V49" s="24">
        <f t="shared" si="13"/>
        <v>9.4072209832259546</v>
      </c>
      <c r="W49" s="63">
        <f>B49+([1]User!D$6-25)*[1]User!C$6*[1]Calc!V$6</f>
        <v>0.5390563156</v>
      </c>
      <c r="AH49" s="24"/>
    </row>
    <row r="50" spans="1:34">
      <c r="A50" s="64">
        <v>6.0340000000000003E-3</v>
      </c>
      <c r="B50" s="59">
        <v>0.536713</v>
      </c>
      <c r="C50" s="64">
        <v>0.10646799999999999</v>
      </c>
      <c r="D50" s="61">
        <f t="shared" si="0"/>
        <v>1.2570645238887128</v>
      </c>
      <c r="E50" s="49">
        <f t="shared" si="1"/>
        <v>9.9357570167760659E-2</v>
      </c>
      <c r="F50" s="49">
        <f t="shared" si="2"/>
        <v>9.9357570167760659E-2</v>
      </c>
      <c r="G50" s="49">
        <f t="shared" si="3"/>
        <v>1.2626821564323223</v>
      </c>
      <c r="H50" s="5" t="str">
        <f t="shared" si="6"/>
        <v/>
      </c>
      <c r="I50" s="24">
        <f t="shared" si="4"/>
        <v>-6.5670539108080572E-3</v>
      </c>
      <c r="J50" s="24">
        <f t="shared" si="5"/>
        <v>-3.5264377850731219E-3</v>
      </c>
      <c r="K50" s="5" t="str">
        <f t="shared" si="11"/>
        <v/>
      </c>
      <c r="L50" s="5" t="str">
        <f t="shared" si="12"/>
        <v/>
      </c>
      <c r="M50" s="24">
        <f t="shared" si="7"/>
        <v>-2.92219753620962E+16</v>
      </c>
      <c r="N50" s="24">
        <f t="shared" si="8"/>
        <v>1.2626821564323223</v>
      </c>
      <c r="O50" s="24">
        <f t="shared" si="9"/>
        <v>54599651895587.125</v>
      </c>
      <c r="P50" s="24">
        <f t="shared" si="10"/>
        <v>8.3126517840915165E-6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0.15837566925298641</v>
      </c>
      <c r="V50" s="24">
        <f t="shared" si="13"/>
        <v>8.7578508633449648</v>
      </c>
      <c r="W50" s="63">
        <f>B50+([1]User!D$6-25)*[1]User!C$6*[1]Calc!V$6</f>
        <v>0.53698931559999996</v>
      </c>
      <c r="AH50" s="24"/>
    </row>
    <row r="51" spans="1:34">
      <c r="A51" s="64">
        <v>6.1793999999999998E-3</v>
      </c>
      <c r="B51" s="59">
        <v>0.53467100000000001</v>
      </c>
      <c r="C51" s="64">
        <v>9.9711499999999995E-2</v>
      </c>
      <c r="D51" s="61">
        <f t="shared" si="0"/>
        <v>1.1772907284229006</v>
      </c>
      <c r="E51" s="49">
        <f t="shared" si="1"/>
        <v>7.0883723810753321E-2</v>
      </c>
      <c r="F51" s="49">
        <f t="shared" si="2"/>
        <v>7.0883723810753321E-2</v>
      </c>
      <c r="G51" s="49">
        <f t="shared" si="3"/>
        <v>1.1824413367426576</v>
      </c>
      <c r="H51" s="5" t="str">
        <f t="shared" si="6"/>
        <v/>
      </c>
      <c r="I51" s="24">
        <f t="shared" si="4"/>
        <v>-4.561033418566441E-3</v>
      </c>
      <c r="J51" s="24">
        <f t="shared" si="5"/>
        <v>-2.4399125836240087E-3</v>
      </c>
      <c r="K51" s="5" t="str">
        <f t="shared" si="11"/>
        <v/>
      </c>
      <c r="L51" s="5" t="str">
        <f t="shared" si="12"/>
        <v/>
      </c>
      <c r="M51" s="24">
        <f t="shared" si="7"/>
        <v>-2.6792594255914712E+16</v>
      </c>
      <c r="N51" s="24">
        <f t="shared" si="8"/>
        <v>1.1824413367426576</v>
      </c>
      <c r="O51" s="24">
        <f t="shared" si="9"/>
        <v>50554634005688.875</v>
      </c>
      <c r="P51" s="24">
        <f t="shared" si="10"/>
        <v>8.2191162802427931E-6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0.14911413168009502</v>
      </c>
      <c r="V51" s="24">
        <f t="shared" si="13"/>
        <v>8.1444860681194591</v>
      </c>
      <c r="W51" s="63">
        <f>B51+([1]User!D$6-25)*[1]User!C$6*[1]Calc!V$6</f>
        <v>0.53494731559999997</v>
      </c>
      <c r="AH51" s="24"/>
    </row>
    <row r="52" spans="1:34">
      <c r="A52" s="64">
        <v>6.3248000000000002E-3</v>
      </c>
      <c r="B52" s="59">
        <v>0.53258399999999995</v>
      </c>
      <c r="C52" s="64">
        <v>9.3334299999999995E-2</v>
      </c>
      <c r="D52" s="61">
        <f t="shared" si="0"/>
        <v>1.1019953168274625</v>
      </c>
      <c r="E52" s="49">
        <f t="shared" si="1"/>
        <v>4.2179748889348355E-2</v>
      </c>
      <c r="F52" s="49">
        <f t="shared" si="2"/>
        <v>4.2179748889348355E-2</v>
      </c>
      <c r="G52" s="49">
        <f t="shared" si="3"/>
        <v>1.1068712041566975</v>
      </c>
      <c r="H52" s="5" t="str">
        <f t="shared" si="6"/>
        <v/>
      </c>
      <c r="I52" s="24">
        <f t="shared" si="4"/>
        <v>-2.6717801039174358E-3</v>
      </c>
      <c r="J52" s="24">
        <f t="shared" si="5"/>
        <v>-1.4236855893872454E-3</v>
      </c>
      <c r="K52" s="5" t="str">
        <f t="shared" si="11"/>
        <v/>
      </c>
      <c r="L52" s="5" t="str">
        <f t="shared" si="12"/>
        <v/>
      </c>
      <c r="M52" s="24">
        <f t="shared" si="7"/>
        <v>-2.5363542078833704E+16</v>
      </c>
      <c r="N52" s="24">
        <f t="shared" si="8"/>
        <v>1.1068712041566975</v>
      </c>
      <c r="O52" s="24">
        <f t="shared" si="9"/>
        <v>46721521639305.875</v>
      </c>
      <c r="P52" s="24">
        <f t="shared" si="10"/>
        <v>8.1145351746531038E-6</v>
      </c>
      <c r="Q52" s="5">
        <f t="shared" si="15"/>
        <v>0.53286031559999991</v>
      </c>
      <c r="R52" s="5" t="str">
        <f t="shared" si="16"/>
        <v/>
      </c>
      <c r="S52" s="5">
        <f t="shared" si="17"/>
        <v>4.4097089191065059E-2</v>
      </c>
      <c r="T52" s="5" t="str">
        <f t="shared" si="17"/>
        <v/>
      </c>
      <c r="U52" s="24">
        <f t="shared" si="14"/>
        <v>0.14026466945754978</v>
      </c>
      <c r="V52" s="24">
        <f t="shared" si="13"/>
        <v>7.5763132504100899</v>
      </c>
      <c r="W52" s="63">
        <f>B52+([1]User!D$6-25)*[1]User!C$6*[1]Calc!V$6</f>
        <v>0.53286031559999991</v>
      </c>
      <c r="AH52" s="24"/>
    </row>
    <row r="53" spans="1:34">
      <c r="A53" s="64">
        <v>6.4701999999999997E-3</v>
      </c>
      <c r="B53" s="59">
        <v>0.53057299999999996</v>
      </c>
      <c r="C53" s="64">
        <v>8.74225E-2</v>
      </c>
      <c r="D53" s="61">
        <f t="shared" si="0"/>
        <v>1.0321948692533063</v>
      </c>
      <c r="E53" s="49">
        <f t="shared" si="1"/>
        <v>1.376169598512938E-2</v>
      </c>
      <c r="F53" s="49">
        <f t="shared" si="2"/>
        <v>1.376169598512938E-2</v>
      </c>
      <c r="G53" s="49">
        <f t="shared" si="3"/>
        <v>1.0365575242876039</v>
      </c>
      <c r="H53" s="5">
        <f t="shared" si="6"/>
        <v>-9.139381071901001E-4</v>
      </c>
      <c r="I53" s="24">
        <f t="shared" si="4"/>
        <v>-9.139381071901001E-4</v>
      </c>
      <c r="J53" s="24">
        <f t="shared" si="5"/>
        <v>-4.8516341870262399E-4</v>
      </c>
      <c r="K53" s="5">
        <f t="shared" si="11"/>
        <v>0.53084931559999993</v>
      </c>
      <c r="L53" s="5" t="str">
        <f t="shared" si="12"/>
        <v/>
      </c>
      <c r="M53" s="24">
        <f t="shared" si="7"/>
        <v>-2.2693794393973996E+16</v>
      </c>
      <c r="N53" s="24">
        <f t="shared" si="8"/>
        <v>1.0365575242876039</v>
      </c>
      <c r="O53" s="24">
        <f t="shared" si="9"/>
        <v>43296203861699.625</v>
      </c>
      <c r="P53" s="24">
        <f t="shared" si="10"/>
        <v>8.029715703519179E-6</v>
      </c>
      <c r="Q53" s="5">
        <f t="shared" si="15"/>
        <v>0.53084931559999993</v>
      </c>
      <c r="R53" s="5" t="str">
        <f t="shared" si="16"/>
        <v/>
      </c>
      <c r="S53" s="5">
        <f t="shared" si="17"/>
        <v>1.5593408492070913E-2</v>
      </c>
      <c r="T53" s="5" t="str">
        <f t="shared" si="17"/>
        <v/>
      </c>
      <c r="U53" s="24">
        <f t="shared" si="14"/>
        <v>0.13228598024781313</v>
      </c>
      <c r="V53" s="24">
        <f t="shared" si="13"/>
        <v>7.030572172345094</v>
      </c>
      <c r="W53" s="63">
        <f>B53+([1]User!D$6-25)*[1]User!C$6*[1]Calc!V$6</f>
        <v>0.53084931559999993</v>
      </c>
      <c r="AH53" s="24"/>
    </row>
    <row r="54" spans="1:34">
      <c r="A54" s="64">
        <v>6.6156000000000001E-3</v>
      </c>
      <c r="B54" s="59">
        <v>0.52850799999999998</v>
      </c>
      <c r="C54" s="64">
        <v>8.1884200000000004E-2</v>
      </c>
      <c r="D54" s="61">
        <f t="shared" si="0"/>
        <v>0.9668043251212397</v>
      </c>
      <c r="E54" s="49">
        <f t="shared" si="1"/>
        <v>-1.4661415388832439E-2</v>
      </c>
      <c r="F54" s="49">
        <f t="shared" si="2"/>
        <v>-1.4661415388832439E-2</v>
      </c>
      <c r="G54" s="49">
        <f t="shared" si="3"/>
        <v>0.97095458214549468</v>
      </c>
      <c r="H54" s="5">
        <f t="shared" si="6"/>
        <v>7.2613544636263364E-4</v>
      </c>
      <c r="I54" s="24">
        <f t="shared" si="4"/>
        <v>7.2613544636263364E-4</v>
      </c>
      <c r="J54" s="24">
        <f t="shared" si="5"/>
        <v>3.8396903503776572E-4</v>
      </c>
      <c r="K54" s="5">
        <f t="shared" si="11"/>
        <v>0.52878431559999994</v>
      </c>
      <c r="L54" s="5" t="str">
        <f t="shared" si="12"/>
        <v/>
      </c>
      <c r="M54" s="24">
        <f t="shared" si="7"/>
        <v>-2.1588935831538376E+16</v>
      </c>
      <c r="N54" s="24">
        <f t="shared" si="8"/>
        <v>0.97095458214549468</v>
      </c>
      <c r="O54" s="24">
        <f t="shared" si="9"/>
        <v>40033881830553.5</v>
      </c>
      <c r="P54" s="24">
        <f t="shared" si="10"/>
        <v>7.926337219707731E-6</v>
      </c>
      <c r="Q54" s="5">
        <f t="shared" si="15"/>
        <v>0.52878431559999994</v>
      </c>
      <c r="R54" s="5" t="str">
        <f t="shared" si="16"/>
        <v/>
      </c>
      <c r="S54" s="5">
        <f t="shared" si="17"/>
        <v>-1.2801084391594615E-2</v>
      </c>
      <c r="T54" s="5" t="str">
        <f t="shared" si="17"/>
        <v/>
      </c>
      <c r="U54" s="24">
        <f t="shared" si="14"/>
        <v>0.12461449476290302</v>
      </c>
      <c r="V54" s="24">
        <f t="shared" si="13"/>
        <v>6.5377457125099188</v>
      </c>
      <c r="W54" s="63">
        <f>B54+([1]User!D$6-25)*[1]User!C$6*[1]Calc!V$6</f>
        <v>0.52878431559999994</v>
      </c>
      <c r="AH54" s="24"/>
    </row>
    <row r="55" spans="1:34">
      <c r="A55" s="64">
        <v>6.7609999999999996E-3</v>
      </c>
      <c r="B55" s="59">
        <v>0.52647900000000003</v>
      </c>
      <c r="C55" s="64">
        <v>7.6734800000000006E-2</v>
      </c>
      <c r="D55" s="61">
        <f t="shared" si="0"/>
        <v>0.90600551177532795</v>
      </c>
      <c r="E55" s="49">
        <f t="shared" si="1"/>
        <v>-4.2869160241145926E-2</v>
      </c>
      <c r="F55" s="49">
        <f t="shared" si="2"/>
        <v>-4.2869160241145926E-2</v>
      </c>
      <c r="G55" s="49">
        <f t="shared" si="3"/>
        <v>0.90978744619751617</v>
      </c>
      <c r="H55" s="5">
        <f t="shared" si="6"/>
        <v>2.2553138450620951E-3</v>
      </c>
      <c r="I55" s="24">
        <f t="shared" si="4"/>
        <v>2.2553138450620951E-3</v>
      </c>
      <c r="J55" s="24">
        <f t="shared" si="5"/>
        <v>1.1879985562327333E-3</v>
      </c>
      <c r="K55" s="5">
        <f t="shared" si="11"/>
        <v>0.5267553156</v>
      </c>
      <c r="L55" s="5" t="str">
        <f t="shared" si="12"/>
        <v/>
      </c>
      <c r="M55" s="24">
        <f t="shared" si="7"/>
        <v>-1.9672983885706664E+16</v>
      </c>
      <c r="N55" s="24">
        <f t="shared" si="8"/>
        <v>0.90978744619751617</v>
      </c>
      <c r="O55" s="24">
        <f t="shared" si="9"/>
        <v>37062684526308.875</v>
      </c>
      <c r="P55" s="24">
        <f t="shared" si="10"/>
        <v>7.8314231561629893E-6</v>
      </c>
      <c r="Q55" s="5">
        <f t="shared" si="15"/>
        <v>0.5267553156</v>
      </c>
      <c r="R55" s="5" t="str">
        <f t="shared" si="16"/>
        <v/>
      </c>
      <c r="S55" s="5">
        <f t="shared" si="17"/>
        <v>-4.1060060125057682E-2</v>
      </c>
      <c r="T55" s="5" t="str">
        <f t="shared" si="17"/>
        <v/>
      </c>
      <c r="U55" s="24">
        <f t="shared" si="14"/>
        <v>0.11755620606520439</v>
      </c>
      <c r="V55" s="24">
        <f t="shared" si="13"/>
        <v>6.0724665072802289</v>
      </c>
      <c r="W55" s="63">
        <f>B55+([1]User!D$6-25)*[1]User!C$6*[1]Calc!V$6</f>
        <v>0.5267553156</v>
      </c>
      <c r="X55" s="74" t="s">
        <v>77</v>
      </c>
      <c r="Y55" s="66"/>
      <c r="AH55" s="24"/>
    </row>
    <row r="56" spans="1:34">
      <c r="A56" s="64">
        <v>6.9064E-3</v>
      </c>
      <c r="B56" s="59">
        <v>0.52454800000000001</v>
      </c>
      <c r="C56" s="64">
        <v>7.1945999999999996E-2</v>
      </c>
      <c r="D56" s="61">
        <f t="shared" si="0"/>
        <v>0.84946429195342577</v>
      </c>
      <c r="E56" s="49">
        <f t="shared" si="1"/>
        <v>-7.085487239649528E-2</v>
      </c>
      <c r="F56" s="49">
        <f t="shared" si="2"/>
        <v>-7.085487239649528E-2</v>
      </c>
      <c r="G56" s="49">
        <f t="shared" si="3"/>
        <v>0.85281371609922718</v>
      </c>
      <c r="H56" s="5">
        <f t="shared" si="6"/>
        <v>3.6796570975193219E-3</v>
      </c>
      <c r="I56" s="24">
        <f t="shared" si="4"/>
        <v>3.6796570975193219E-3</v>
      </c>
      <c r="J56" s="24">
        <f t="shared" si="5"/>
        <v>1.9311735178482604E-3</v>
      </c>
      <c r="K56" s="5">
        <f t="shared" si="11"/>
        <v>0.52482431559999998</v>
      </c>
      <c r="L56" s="5" t="str">
        <f t="shared" si="12"/>
        <v/>
      </c>
      <c r="M56" s="24">
        <f t="shared" si="7"/>
        <v>-1.7423138502920506E+16</v>
      </c>
      <c r="N56" s="24">
        <f t="shared" si="8"/>
        <v>0.85281371609922718</v>
      </c>
      <c r="O56" s="24">
        <f t="shared" si="9"/>
        <v>34435819842726.375</v>
      </c>
      <c r="P56" s="24">
        <f t="shared" si="10"/>
        <v>7.762471313014703E-6</v>
      </c>
      <c r="Q56" s="5">
        <f t="shared" si="15"/>
        <v>0.52482431559999998</v>
      </c>
      <c r="R56" s="5" t="str">
        <f t="shared" si="16"/>
        <v/>
      </c>
      <c r="S56" s="5">
        <f t="shared" si="17"/>
        <v>-6.9145823352324137E-2</v>
      </c>
      <c r="T56" s="5" t="str">
        <f t="shared" si="17"/>
        <v/>
      </c>
      <c r="U56" s="24">
        <f t="shared" si="14"/>
        <v>0.11125050500002143</v>
      </c>
      <c r="V56" s="24">
        <f t="shared" si="13"/>
        <v>5.6221331037354485</v>
      </c>
      <c r="W56" s="63">
        <f>B56+([1]User!D$6-25)*[1]User!C$6*[1]Calc!V$6</f>
        <v>0.52482431559999998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0.52257900000000002</v>
      </c>
      <c r="C57" s="64">
        <v>6.7412399999999997E-2</v>
      </c>
      <c r="D57" s="61">
        <f t="shared" si="0"/>
        <v>0.79593621097602529</v>
      </c>
      <c r="E57" s="49">
        <f t="shared" si="1"/>
        <v>-9.9121736698516316E-2</v>
      </c>
      <c r="F57" s="49">
        <f t="shared" si="2"/>
        <v>-9.9121736698516316E-2</v>
      </c>
      <c r="G57" s="49">
        <f t="shared" si="3"/>
        <v>0.79910927579571001</v>
      </c>
      <c r="H57" s="5" t="str">
        <f t="shared" si="6"/>
        <v/>
      </c>
      <c r="I57" s="24">
        <f t="shared" si="4"/>
        <v>5.0222681051072492E-3</v>
      </c>
      <c r="J57" s="24">
        <f t="shared" si="5"/>
        <v>2.6259195751236648E-3</v>
      </c>
      <c r="K57" s="5" t="str">
        <f t="shared" si="11"/>
        <v/>
      </c>
      <c r="L57" s="5" t="str">
        <f t="shared" si="12"/>
        <v/>
      </c>
      <c r="M57" s="24">
        <f t="shared" si="7"/>
        <v>-1.6505747085334272E+16</v>
      </c>
      <c r="N57" s="24">
        <f t="shared" si="8"/>
        <v>0.79910927579571001</v>
      </c>
      <c r="O57" s="24">
        <f t="shared" si="9"/>
        <v>31945208852654</v>
      </c>
      <c r="P57" s="24">
        <f t="shared" si="10"/>
        <v>7.6849901957641264E-6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0.10520684987262587</v>
      </c>
      <c r="V57" s="24">
        <f t="shared" si="13"/>
        <v>5.2054653051708852</v>
      </c>
      <c r="W57" s="63">
        <f>B57+([1]User!D$6-25)*[1]User!C$6*[1]Calc!V$6</f>
        <v>0.52285531559999998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0.52064500000000002</v>
      </c>
      <c r="C58" s="64">
        <v>6.3181100000000004E-2</v>
      </c>
      <c r="D58" s="61">
        <f t="shared" si="0"/>
        <v>0.74597737714867529</v>
      </c>
      <c r="E58" s="49">
        <f t="shared" si="1"/>
        <v>-0.12727434294083273</v>
      </c>
      <c r="F58" s="49">
        <f t="shared" si="2"/>
        <v>-0.12727434294083273</v>
      </c>
      <c r="G58" s="49">
        <f t="shared" si="3"/>
        <v>0.748876153891751</v>
      </c>
      <c r="H58" s="5" t="str">
        <f t="shared" si="6"/>
        <v/>
      </c>
      <c r="I58" s="24">
        <f t="shared" si="4"/>
        <v>6.2780961527062265E-3</v>
      </c>
      <c r="J58" s="24">
        <f t="shared" si="5"/>
        <v>3.2703941073310258E-3</v>
      </c>
      <c r="K58" s="5" t="str">
        <f t="shared" si="11"/>
        <v/>
      </c>
      <c r="L58" s="5" t="str">
        <f t="shared" si="12"/>
        <v/>
      </c>
      <c r="M58" s="24">
        <f t="shared" si="7"/>
        <v>-1.5078946853285802E+16</v>
      </c>
      <c r="N58" s="24">
        <f t="shared" si="8"/>
        <v>0.748876153891751</v>
      </c>
      <c r="O58" s="24">
        <f t="shared" si="9"/>
        <v>29671168305036.75</v>
      </c>
      <c r="P58" s="24">
        <f t="shared" si="10"/>
        <v>7.6167272322904899E-6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9.962561944975927E-2</v>
      </c>
      <c r="V58" s="24">
        <f t="shared" si="13"/>
        <v>4.8123849339332985</v>
      </c>
      <c r="W58" s="63">
        <f>B58+([1]User!D$6-25)*[1]User!C$6*[1]Calc!V$6</f>
        <v>0.52092131559999999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0.51876</v>
      </c>
      <c r="C59" s="64">
        <v>5.9233899999999999E-2</v>
      </c>
      <c r="D59" s="61">
        <f t="shared" si="0"/>
        <v>0.69937290361020799</v>
      </c>
      <c r="E59" s="49">
        <f t="shared" si="1"/>
        <v>-0.15529119793545054</v>
      </c>
      <c r="F59" s="49">
        <f t="shared" si="2"/>
        <v>-0.15529119793545054</v>
      </c>
      <c r="G59" s="49">
        <f t="shared" si="3"/>
        <v>0.70200506905632309</v>
      </c>
      <c r="H59" s="5" t="str">
        <f t="shared" si="6"/>
        <v/>
      </c>
      <c r="I59" s="24">
        <f t="shared" si="4"/>
        <v>7.4498732735919226E-3</v>
      </c>
      <c r="J59" s="24">
        <f t="shared" si="5"/>
        <v>3.866754775612062E-3</v>
      </c>
      <c r="K59" s="5" t="str">
        <f t="shared" si="11"/>
        <v/>
      </c>
      <c r="L59" s="5" t="str">
        <f t="shared" si="12"/>
        <v/>
      </c>
      <c r="M59" s="24">
        <f t="shared" si="7"/>
        <v>-1.3692079931934478E+16</v>
      </c>
      <c r="N59" s="24">
        <f t="shared" si="8"/>
        <v>0.70200506905632309</v>
      </c>
      <c r="O59" s="24">
        <f t="shared" si="9"/>
        <v>27608011038774.5</v>
      </c>
      <c r="P59" s="24">
        <f t="shared" si="10"/>
        <v>7.5602930463571767E-6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9.4502675617212512E-2</v>
      </c>
      <c r="V59" s="24">
        <f t="shared" si="13"/>
        <v>4.4417963569491414</v>
      </c>
      <c r="W59" s="63">
        <f>B59+([1]User!D$6-25)*[1]User!C$6*[1]Calc!V$6</f>
        <v>0.51903631559999996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0.51687700000000003</v>
      </c>
      <c r="C60" s="64">
        <v>5.55352E-2</v>
      </c>
      <c r="D60" s="61">
        <f t="shared" si="0"/>
        <v>0.65570246221460393</v>
      </c>
      <c r="E60" s="49">
        <f t="shared" si="1"/>
        <v>-0.18329318552029564</v>
      </c>
      <c r="F60" s="49">
        <f t="shared" si="2"/>
        <v>-0.18329318552029564</v>
      </c>
      <c r="G60" s="49">
        <f t="shared" si="3"/>
        <v>0.65815183711191949</v>
      </c>
      <c r="H60" s="5" t="str">
        <f t="shared" si="6"/>
        <v/>
      </c>
      <c r="I60" s="24">
        <f t="shared" si="4"/>
        <v>8.5462040722020134E-3</v>
      </c>
      <c r="J60" s="24">
        <f t="shared" si="5"/>
        <v>4.4196977717334933E-3</v>
      </c>
      <c r="K60" s="5" t="str">
        <f t="shared" si="11"/>
        <v/>
      </c>
      <c r="L60" s="5" t="str">
        <f t="shared" si="12"/>
        <v/>
      </c>
      <c r="M60" s="24">
        <f t="shared" si="7"/>
        <v>-1.2741234380542714E+16</v>
      </c>
      <c r="N60" s="24">
        <f t="shared" si="8"/>
        <v>0.65815183711191949</v>
      </c>
      <c r="O60" s="24">
        <f t="shared" si="9"/>
        <v>25688040961058.625</v>
      </c>
      <c r="P60" s="24">
        <f t="shared" si="10"/>
        <v>7.5032366634785407E-6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8.9677849098132756E-2</v>
      </c>
      <c r="V60" s="24">
        <f t="shared" si="13"/>
        <v>4.0986682998397459</v>
      </c>
      <c r="W60" s="63">
        <f>B60+([1]User!D$6-25)*[1]User!C$6*[1]Calc!V$6</f>
        <v>0.5171533156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0.51502300000000001</v>
      </c>
      <c r="C61" s="64">
        <v>5.2032599999999998E-2</v>
      </c>
      <c r="D61" s="61">
        <f t="shared" si="0"/>
        <v>0.61434736771322684</v>
      </c>
      <c r="E61" s="49">
        <f t="shared" si="1"/>
        <v>-0.21158599820250074</v>
      </c>
      <c r="F61" s="49">
        <f t="shared" si="2"/>
        <v>-0.21158599820250074</v>
      </c>
      <c r="G61" s="49">
        <f t="shared" si="3"/>
        <v>0.61659603468676094</v>
      </c>
      <c r="H61" s="5" t="str">
        <f t="shared" si="6"/>
        <v/>
      </c>
      <c r="I61" s="24">
        <f t="shared" si="4"/>
        <v>9.5850991328309768E-3</v>
      </c>
      <c r="J61" s="24">
        <f t="shared" si="5"/>
        <v>4.9391950231059559E-3</v>
      </c>
      <c r="K61" s="5" t="str">
        <f t="shared" si="11"/>
        <v/>
      </c>
      <c r="L61" s="5" t="str">
        <f t="shared" si="12"/>
        <v/>
      </c>
      <c r="M61" s="24">
        <f t="shared" si="7"/>
        <v>-1.1697185671733748E+16</v>
      </c>
      <c r="N61" s="24">
        <f t="shared" si="8"/>
        <v>0.61659603468676094</v>
      </c>
      <c r="O61" s="24">
        <f t="shared" si="9"/>
        <v>23926236366644.5</v>
      </c>
      <c r="P61" s="24">
        <f t="shared" si="10"/>
        <v>7.459632271979151E-6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8.5195474375376196E-2</v>
      </c>
      <c r="V61" s="24">
        <f t="shared" si="13"/>
        <v>3.7699383844448677</v>
      </c>
      <c r="W61" s="63">
        <f>B61+([1]User!D$6-25)*[1]User!C$6*[1]Calc!V$6</f>
        <v>0.51529931559999997</v>
      </c>
      <c r="X61" s="75"/>
      <c r="Y61" s="66"/>
      <c r="AH61" s="24"/>
    </row>
    <row r="62" spans="1:34">
      <c r="A62" s="64">
        <v>7.7787999999999998E-3</v>
      </c>
      <c r="B62" s="59">
        <v>0.51313299999999995</v>
      </c>
      <c r="C62" s="64">
        <v>4.8789199999999998E-2</v>
      </c>
      <c r="D62" s="61">
        <f t="shared" si="0"/>
        <v>0.57605263993792677</v>
      </c>
      <c r="E62" s="49">
        <f t="shared" si="1"/>
        <v>-0.239537828746922</v>
      </c>
      <c r="F62" s="49">
        <f t="shared" si="2"/>
        <v>-0.239537828746922</v>
      </c>
      <c r="G62" s="49">
        <f t="shared" si="3"/>
        <v>0.57818683185840059</v>
      </c>
      <c r="H62" s="5" t="str">
        <f t="shared" si="6"/>
        <v/>
      </c>
      <c r="I62" s="24">
        <f t="shared" si="4"/>
        <v>1.0545329203539986E-2</v>
      </c>
      <c r="J62" s="24">
        <f t="shared" si="5"/>
        <v>5.4140702491661565E-3</v>
      </c>
      <c r="K62" s="5" t="str">
        <f t="shared" si="11"/>
        <v/>
      </c>
      <c r="L62" s="5" t="str">
        <f t="shared" si="12"/>
        <v/>
      </c>
      <c r="M62" s="24">
        <f t="shared" si="7"/>
        <v>-1.1101705786900972E+16</v>
      </c>
      <c r="N62" s="24">
        <f t="shared" si="8"/>
        <v>0.57818683185840059</v>
      </c>
      <c r="O62" s="24">
        <f t="shared" si="9"/>
        <v>22252847429041</v>
      </c>
      <c r="P62" s="24">
        <f t="shared" si="10"/>
        <v>7.3987976793053401E-6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8.0883055649401209E-2</v>
      </c>
      <c r="V62" s="24">
        <f t="shared" si="13"/>
        <v>3.477704887668613</v>
      </c>
      <c r="W62" s="63">
        <f>B62+([1]User!D$6-25)*[1]User!C$6*[1]Calc!V$6</f>
        <v>0.51340931559999992</v>
      </c>
      <c r="X62" s="75"/>
      <c r="Y62" s="66"/>
      <c r="AH62" s="24"/>
    </row>
    <row r="63" spans="1:34">
      <c r="A63" s="64">
        <v>7.9241999999999993E-3</v>
      </c>
      <c r="B63" s="59">
        <v>0.51130500000000001</v>
      </c>
      <c r="C63" s="64">
        <v>4.5730600000000003E-2</v>
      </c>
      <c r="D63" s="61">
        <f t="shared" si="0"/>
        <v>0.53993984029140374</v>
      </c>
      <c r="E63" s="49">
        <f t="shared" si="1"/>
        <v>-0.26765462626027153</v>
      </c>
      <c r="F63" s="49">
        <f t="shared" si="2"/>
        <v>-0.26765462626027153</v>
      </c>
      <c r="G63" s="49">
        <f t="shared" si="3"/>
        <v>0.54186587768259686</v>
      </c>
      <c r="H63" s="5" t="str">
        <f t="shared" si="6"/>
        <v/>
      </c>
      <c r="I63" s="24">
        <f t="shared" si="4"/>
        <v>1.145335305793508E-2</v>
      </c>
      <c r="J63" s="24">
        <f t="shared" si="5"/>
        <v>5.8593214254097107E-3</v>
      </c>
      <c r="K63" s="5" t="str">
        <f t="shared" si="11"/>
        <v/>
      </c>
      <c r="L63" s="5" t="str">
        <f t="shared" si="12"/>
        <v/>
      </c>
      <c r="M63" s="24">
        <f t="shared" si="7"/>
        <v>-1.0018921094429256E+16</v>
      </c>
      <c r="N63" s="24">
        <f t="shared" si="8"/>
        <v>0.54186587768259686</v>
      </c>
      <c r="O63" s="24">
        <f t="shared" si="9"/>
        <v>20744360465632.5</v>
      </c>
      <c r="P63" s="24">
        <f t="shared" si="10"/>
        <v>7.3595626153251525E-6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7.6943931269571719E-2</v>
      </c>
      <c r="V63" s="24">
        <f t="shared" si="13"/>
        <v>3.1951590718625917</v>
      </c>
      <c r="W63" s="63">
        <f>B63+([1]User!D$6-25)*[1]User!C$6*[1]Calc!V$6</f>
        <v>0.51158131559999998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0.50942600000000005</v>
      </c>
      <c r="C64" s="64">
        <v>4.2849199999999997E-2</v>
      </c>
      <c r="D64" s="61">
        <f t="shared" si="0"/>
        <v>0.50591923579866471</v>
      </c>
      <c r="E64" s="49">
        <f t="shared" si="1"/>
        <v>-0.29591880775807167</v>
      </c>
      <c r="F64" s="49">
        <f t="shared" si="2"/>
        <v>-0.29591880775807167</v>
      </c>
      <c r="G64" s="49">
        <f t="shared" si="3"/>
        <v>0.5077627113318941</v>
      </c>
      <c r="H64" s="5" t="str">
        <f t="shared" si="6"/>
        <v/>
      </c>
      <c r="I64" s="24">
        <f t="shared" si="4"/>
        <v>1.2305932216702647E-2</v>
      </c>
      <c r="J64" s="24">
        <f t="shared" si="5"/>
        <v>6.2723621464699803E-3</v>
      </c>
      <c r="K64" s="5" t="str">
        <f t="shared" si="11"/>
        <v/>
      </c>
      <c r="L64" s="5" t="str">
        <f t="shared" si="12"/>
        <v/>
      </c>
      <c r="M64" s="24">
        <f t="shared" si="7"/>
        <v>-9589448258579612</v>
      </c>
      <c r="N64" s="24">
        <f t="shared" si="8"/>
        <v>0.5077627113318941</v>
      </c>
      <c r="O64" s="24">
        <f t="shared" si="9"/>
        <v>19299031147439.625</v>
      </c>
      <c r="P64" s="24">
        <f t="shared" si="10"/>
        <v>7.3066526253022911E-6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7.3118047708968209E-2</v>
      </c>
      <c r="V64" s="24">
        <f t="shared" si="13"/>
        <v>2.9386703997933732</v>
      </c>
      <c r="W64" s="63">
        <f>B64+([1]User!D$6-25)*[1]User!C$6*[1]Calc!V$6</f>
        <v>0.50970231560000001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0.50759799999999999</v>
      </c>
      <c r="C65" s="64">
        <v>4.0186899999999998E-2</v>
      </c>
      <c r="D65" s="61">
        <f t="shared" si="0"/>
        <v>0.4744855385192106</v>
      </c>
      <c r="E65" s="49">
        <f t="shared" si="1"/>
        <v>-0.32377701956338173</v>
      </c>
      <c r="F65" s="49">
        <f t="shared" si="2"/>
        <v>-0.32377701956338173</v>
      </c>
      <c r="G65" s="49">
        <f t="shared" si="3"/>
        <v>0.47615855060583301</v>
      </c>
      <c r="H65" s="5" t="str">
        <f t="shared" si="6"/>
        <v/>
      </c>
      <c r="I65" s="24">
        <f t="shared" si="4"/>
        <v>1.3096036234854176E-2</v>
      </c>
      <c r="J65" s="24">
        <f t="shared" si="5"/>
        <v>6.6511404398493651E-3</v>
      </c>
      <c r="K65" s="5" t="str">
        <f t="shared" si="11"/>
        <v/>
      </c>
      <c r="L65" s="5" t="str">
        <f t="shared" si="12"/>
        <v/>
      </c>
      <c r="M65" s="24">
        <f t="shared" si="7"/>
        <v>-8702726210062344</v>
      </c>
      <c r="N65" s="24">
        <f t="shared" si="8"/>
        <v>0.47615855060583301</v>
      </c>
      <c r="O65" s="24">
        <f t="shared" si="9"/>
        <v>17988557612483.875</v>
      </c>
      <c r="P65" s="24">
        <f t="shared" si="10"/>
        <v>7.2625395701159068E-6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6.9600078676378463E-2</v>
      </c>
      <c r="V65" s="24">
        <f t="shared" si="13"/>
        <v>2.7011149204839611</v>
      </c>
      <c r="W65" s="63">
        <f>B65+([1]User!D$6-25)*[1]User!C$6*[1]Calc!V$6</f>
        <v>0.50787431559999996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0.505803</v>
      </c>
      <c r="C66" s="64">
        <v>3.7655500000000001E-2</v>
      </c>
      <c r="D66" s="61">
        <f t="shared" si="0"/>
        <v>0.44459737366430691</v>
      </c>
      <c r="E66" s="49">
        <f t="shared" si="1"/>
        <v>-0.35203310710366792</v>
      </c>
      <c r="F66" s="49">
        <f t="shared" si="2"/>
        <v>-0.35203310710366792</v>
      </c>
      <c r="G66" s="49">
        <f t="shared" si="3"/>
        <v>0.44613163410591189</v>
      </c>
      <c r="H66" s="5" t="str">
        <f t="shared" si="6"/>
        <v/>
      </c>
      <c r="I66" s="24">
        <f t="shared" si="4"/>
        <v>1.3846709147352204E-2</v>
      </c>
      <c r="J66" s="24">
        <f t="shared" si="5"/>
        <v>7.0075330886042626E-3</v>
      </c>
      <c r="K66" s="5" t="str">
        <f t="shared" si="11"/>
        <v/>
      </c>
      <c r="L66" s="5" t="str">
        <f t="shared" si="12"/>
        <v/>
      </c>
      <c r="M66" s="24">
        <f t="shared" si="7"/>
        <v>-7980963595531690</v>
      </c>
      <c r="N66" s="24">
        <f t="shared" si="8"/>
        <v>0.44613163410591189</v>
      </c>
      <c r="O66" s="24">
        <f t="shared" si="9"/>
        <v>16787468360896.75</v>
      </c>
      <c r="P66" s="24">
        <f t="shared" si="10"/>
        <v>7.233790816395338E-6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6.6329837643342673E-2</v>
      </c>
      <c r="V66" s="24">
        <f t="shared" si="13"/>
        <v>2.4734996691687385</v>
      </c>
      <c r="W66" s="63">
        <f>B66+([1]User!D$6-25)*[1]User!C$6*[1]Calc!V$6</f>
        <v>0.50607931559999997</v>
      </c>
      <c r="Y66" s="66"/>
      <c r="AH66" s="24"/>
    </row>
    <row r="67" spans="1:34">
      <c r="A67" s="64">
        <v>8.5058000000000009E-3</v>
      </c>
      <c r="B67" s="59">
        <v>0.50387700000000002</v>
      </c>
      <c r="C67" s="64">
        <v>3.5278499999999997E-2</v>
      </c>
      <c r="D67" s="61">
        <f t="shared" si="0"/>
        <v>0.4165322050382082</v>
      </c>
      <c r="E67" s="49">
        <f t="shared" si="1"/>
        <v>-0.38035141459411292</v>
      </c>
      <c r="F67" s="49">
        <f t="shared" si="2"/>
        <v>-0.38035141459411292</v>
      </c>
      <c r="G67" s="49">
        <f t="shared" si="3"/>
        <v>0.41806184438424432</v>
      </c>
      <c r="H67" s="5" t="str">
        <f t="shared" si="6"/>
        <v/>
      </c>
      <c r="I67" s="24">
        <f t="shared" si="4"/>
        <v>1.4548453890393893E-2</v>
      </c>
      <c r="J67" s="24">
        <f t="shared" si="5"/>
        <v>7.3346512656957998E-3</v>
      </c>
      <c r="K67" s="5" t="str">
        <f t="shared" si="11"/>
        <v/>
      </c>
      <c r="L67" s="5" t="str">
        <f t="shared" si="12"/>
        <v/>
      </c>
      <c r="M67" s="24">
        <f t="shared" si="7"/>
        <v>-7956925437141811</v>
      </c>
      <c r="N67" s="24">
        <f t="shared" si="8"/>
        <v>0.41806184438424432</v>
      </c>
      <c r="O67" s="24">
        <f t="shared" si="9"/>
        <v>15586904104830.75</v>
      </c>
      <c r="P67" s="24">
        <f t="shared" si="10"/>
        <v>7.1674238760680125E-6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6.3011846382921927E-2</v>
      </c>
      <c r="V67" s="24">
        <f t="shared" si="13"/>
        <v>2.2754305527182819</v>
      </c>
      <c r="W67" s="63">
        <f>B67+([1]User!D$6-25)*[1]User!C$6*[1]Calc!V$6</f>
        <v>0.50415331559999998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0.502054</v>
      </c>
      <c r="C68" s="64">
        <v>3.3011800000000001E-2</v>
      </c>
      <c r="D68" s="61">
        <f t="shared" si="0"/>
        <v>0.38976934524654744</v>
      </c>
      <c r="E68" s="49">
        <f t="shared" si="1"/>
        <v>-0.40919232046156229</v>
      </c>
      <c r="F68" s="49">
        <f t="shared" si="2"/>
        <v>-0.40919232046156229</v>
      </c>
      <c r="G68" s="49">
        <f t="shared" si="3"/>
        <v>0.39111980522716405</v>
      </c>
      <c r="H68" s="5" t="str">
        <f t="shared" si="6"/>
        <v/>
      </c>
      <c r="I68" s="24">
        <f t="shared" si="4"/>
        <v>1.5222004869320899E-2</v>
      </c>
      <c r="J68" s="24">
        <f t="shared" si="5"/>
        <v>7.6464745100707039E-3</v>
      </c>
      <c r="K68" s="5" t="str">
        <f t="shared" si="11"/>
        <v/>
      </c>
      <c r="L68" s="5" t="str">
        <f t="shared" si="12"/>
        <v/>
      </c>
      <c r="M68" s="24">
        <f t="shared" si="7"/>
        <v>-7024864651563699</v>
      </c>
      <c r="N68" s="24">
        <f t="shared" si="8"/>
        <v>0.39111980522716405</v>
      </c>
      <c r="O68" s="24">
        <f t="shared" si="9"/>
        <v>14529026444955</v>
      </c>
      <c r="P68" s="24">
        <f t="shared" si="10"/>
        <v>7.1411879594180289E-6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6.0042563496582532E-2</v>
      </c>
      <c r="V68" s="24">
        <f t="shared" si="13"/>
        <v>2.0763769175953346</v>
      </c>
      <c r="W68" s="63">
        <f>B68+([1]User!D$6-25)*[1]User!C$6*[1]Calc!V$6</f>
        <v>0.50233031559999997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0.50017100000000003</v>
      </c>
      <c r="C69" s="64">
        <v>3.08639E-2</v>
      </c>
      <c r="D69" s="61">
        <f t="shared" si="0"/>
        <v>0.36440915353767184</v>
      </c>
      <c r="E69" s="49">
        <f t="shared" si="1"/>
        <v>-0.43841072258550345</v>
      </c>
      <c r="F69" s="49">
        <f t="shared" si="2"/>
        <v>-0.43841072258550345</v>
      </c>
      <c r="G69" s="49">
        <f t="shared" si="3"/>
        <v>0.365707146839442</v>
      </c>
      <c r="H69" s="5" t="str">
        <f t="shared" si="6"/>
        <v/>
      </c>
      <c r="I69" s="24">
        <f t="shared" si="4"/>
        <v>1.5857321329013949E-2</v>
      </c>
      <c r="J69" s="24">
        <f t="shared" si="5"/>
        <v>7.9357538917116544E-3</v>
      </c>
      <c r="K69" s="5" t="str">
        <f t="shared" si="11"/>
        <v/>
      </c>
      <c r="L69" s="5" t="str">
        <f t="shared" si="12"/>
        <v/>
      </c>
      <c r="M69" s="24">
        <f t="shared" si="7"/>
        <v>-6751941852736938</v>
      </c>
      <c r="N69" s="24">
        <f t="shared" si="8"/>
        <v>0.365707146839442</v>
      </c>
      <c r="O69" s="24">
        <f t="shared" si="9"/>
        <v>13511021511167.875</v>
      </c>
      <c r="P69" s="24">
        <f t="shared" si="10"/>
        <v>7.1022915405239305E-6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5.7139939641173469E-2</v>
      </c>
      <c r="V69" s="24">
        <f t="shared" si="13"/>
        <v>1.8952500812351911</v>
      </c>
      <c r="W69" s="63">
        <f>B69+([1]User!D$6-25)*[1]User!C$6*[1]Calc!V$6</f>
        <v>0.5004473156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0.49827700000000003</v>
      </c>
      <c r="C70" s="64">
        <v>2.89067E-2</v>
      </c>
      <c r="D70" s="61">
        <f t="shared" si="0"/>
        <v>0.34130055108289681</v>
      </c>
      <c r="E70" s="49">
        <f t="shared" si="1"/>
        <v>-0.46686301048471324</v>
      </c>
      <c r="F70" s="49">
        <f t="shared" si="2"/>
        <v>-0.46686301048471324</v>
      </c>
      <c r="G70" s="49">
        <f t="shared" si="3"/>
        <v>0.34251480125713057</v>
      </c>
      <c r="H70" s="5" t="str">
        <f t="shared" si="6"/>
        <v/>
      </c>
      <c r="I70" s="24">
        <f t="shared" si="4"/>
        <v>1.6437129968571738E-2</v>
      </c>
      <c r="J70" s="24">
        <f t="shared" si="5"/>
        <v>8.1947856447795644E-3</v>
      </c>
      <c r="K70" s="5" t="str">
        <f t="shared" si="11"/>
        <v/>
      </c>
      <c r="L70" s="5" t="str">
        <f t="shared" si="12"/>
        <v/>
      </c>
      <c r="M70" s="24">
        <f t="shared" si="7"/>
        <v>-6316324252152481</v>
      </c>
      <c r="N70" s="24">
        <f t="shared" si="8"/>
        <v>0.34251480125713057</v>
      </c>
      <c r="O70" s="24">
        <f t="shared" si="9"/>
        <v>12558450716981.375</v>
      </c>
      <c r="P70" s="24">
        <f t="shared" si="10"/>
        <v>7.0485612796046684E-6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5.4378869876947067E-2</v>
      </c>
      <c r="V70" s="24">
        <f t="shared" si="13"/>
        <v>1.7364865460700694</v>
      </c>
      <c r="W70" s="63">
        <f>B70+([1]User!D$6-25)*[1]User!C$6*[1]Calc!V$6</f>
        <v>0.49855331560000005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0.496309</v>
      </c>
      <c r="C71" s="64">
        <v>2.7061000000000002E-2</v>
      </c>
      <c r="D71" s="61">
        <f t="shared" si="0"/>
        <v>0.31950842582703215</v>
      </c>
      <c r="E71" s="49">
        <f t="shared" si="1"/>
        <v>-0.49551768447917999</v>
      </c>
      <c r="F71" s="49">
        <f t="shared" si="2"/>
        <v>-0.49551768447917999</v>
      </c>
      <c r="G71" s="49">
        <f t="shared" si="3"/>
        <v>0.32067843938178386</v>
      </c>
      <c r="H71" s="5" t="str">
        <f t="shared" si="6"/>
        <v/>
      </c>
      <c r="I71" s="24">
        <f t="shared" si="4"/>
        <v>1.6983039015455406E-2</v>
      </c>
      <c r="J71" s="24">
        <f t="shared" si="5"/>
        <v>8.4335277893370364E-3</v>
      </c>
      <c r="K71" s="5" t="str">
        <f t="shared" si="11"/>
        <v/>
      </c>
      <c r="L71" s="5" t="str">
        <f t="shared" si="12"/>
        <v/>
      </c>
      <c r="M71" s="24">
        <f t="shared" si="7"/>
        <v>-6086212831625689</v>
      </c>
      <c r="N71" s="24">
        <f t="shared" si="8"/>
        <v>0.32067843938178386</v>
      </c>
      <c r="O71" s="24">
        <f t="shared" si="9"/>
        <v>11639225237733.125</v>
      </c>
      <c r="P71" s="24">
        <f t="shared" si="10"/>
        <v>6.9774714633618669E-6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5.1668130708296005E-2</v>
      </c>
      <c r="V71" s="24">
        <f t="shared" si="13"/>
        <v>1.5930223086244168</v>
      </c>
      <c r="W71" s="63">
        <f>B71+([1]User!D$6-25)*[1]User!C$6*[1]Calc!V$6</f>
        <v>0.49658531560000002</v>
      </c>
      <c r="AH71" s="24"/>
    </row>
    <row r="72" spans="1:34">
      <c r="A72" s="64">
        <v>9.2327999999999993E-3</v>
      </c>
      <c r="B72" s="59">
        <v>0.49435600000000002</v>
      </c>
      <c r="C72" s="64">
        <v>2.53215E-2</v>
      </c>
      <c r="D72" s="61">
        <f t="shared" si="0"/>
        <v>0.29897020082699066</v>
      </c>
      <c r="E72" s="49">
        <f t="shared" si="1"/>
        <v>-0.52437209683056984</v>
      </c>
      <c r="F72" s="49">
        <f t="shared" si="2"/>
        <v>-0.52437209683056984</v>
      </c>
      <c r="G72" s="49">
        <f t="shared" si="3"/>
        <v>0.30004745877892008</v>
      </c>
      <c r="H72" s="5" t="str">
        <f t="shared" si="6"/>
        <v/>
      </c>
      <c r="I72" s="24">
        <f t="shared" si="4"/>
        <v>1.7498813530526999E-2</v>
      </c>
      <c r="J72" s="24">
        <f t="shared" si="5"/>
        <v>8.6554786568571809E-3</v>
      </c>
      <c r="K72" s="5" t="str">
        <f t="shared" si="11"/>
        <v/>
      </c>
      <c r="L72" s="5" t="str">
        <f t="shared" si="12"/>
        <v/>
      </c>
      <c r="M72" s="24">
        <f t="shared" si="7"/>
        <v>-5603713857310736</v>
      </c>
      <c r="N72" s="24">
        <f t="shared" si="8"/>
        <v>0.30004745877892008</v>
      </c>
      <c r="O72" s="24">
        <f t="shared" si="9"/>
        <v>10793085221403.5</v>
      </c>
      <c r="P72" s="24">
        <f t="shared" si="10"/>
        <v>6.915115066818152E-6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4.9127726816340769E-2</v>
      </c>
      <c r="V72" s="24">
        <f t="shared" si="13"/>
        <v>1.4576381358543022</v>
      </c>
      <c r="W72" s="63">
        <f>B72+([1]User!D$6-25)*[1]User!C$6*[1]Calc!V$6</f>
        <v>0.49463231560000004</v>
      </c>
      <c r="AH72" s="24"/>
    </row>
    <row r="73" spans="1:34">
      <c r="A73" s="64">
        <v>9.3781999999999997E-3</v>
      </c>
      <c r="B73" s="59">
        <v>0.49235899999999999</v>
      </c>
      <c r="C73" s="64">
        <v>2.3717599999999998E-2</v>
      </c>
      <c r="D73" s="61">
        <f t="shared" ref="D73:D133" si="18">C73/$A$6</f>
        <v>0.28003300101235051</v>
      </c>
      <c r="E73" s="49">
        <f t="shared" ref="E73:E104" si="19">IF(D73&gt;0,LOG10(D73),-3)</f>
        <v>-0.5527907853969668</v>
      </c>
      <c r="F73" s="49">
        <f t="shared" ref="F73:F103" si="20">IF($D73&gt;0,LOG10(D73),-3)</f>
        <v>-0.5527907853969668</v>
      </c>
      <c r="G73" s="49">
        <f t="shared" ref="G73:G133" si="21">IF(N73&lt;0.001, 0.001, N73)</f>
        <v>0.28105318792493483</v>
      </c>
      <c r="H73" s="5" t="str">
        <f t="shared" si="6"/>
        <v/>
      </c>
      <c r="I73" s="24">
        <f t="shared" ref="I73:I133" si="22">B$6-G73*B$6</f>
        <v>1.7973670301876632E-2</v>
      </c>
      <c r="J73" s="24">
        <f t="shared" ref="J73:J133" si="23">W73*I73</f>
        <v>8.8544647416553424E-3</v>
      </c>
      <c r="K73" s="5" t="str">
        <f t="shared" si="11"/>
        <v/>
      </c>
      <c r="L73" s="5" t="str">
        <f t="shared" si="12"/>
        <v/>
      </c>
      <c r="M73" s="24">
        <f t="shared" si="7"/>
        <v>-5306839953102097</v>
      </c>
      <c r="N73" s="24">
        <f t="shared" si="8"/>
        <v>0.28105318792493483</v>
      </c>
      <c r="O73" s="24">
        <f t="shared" si="9"/>
        <v>9991054935867.875</v>
      </c>
      <c r="P73" s="24">
        <f t="shared" si="10"/>
        <v>6.8338680484358188E-6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4.6674743235846049E-2</v>
      </c>
      <c r="V73" s="24">
        <f t="shared" si="13"/>
        <v>1.3386287867727962</v>
      </c>
      <c r="W73" s="63">
        <f>B73+([1]User!D$6-25)*[1]User!C$6*[1]Calc!V$6</f>
        <v>0.49263531560000001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0.49030299999999999</v>
      </c>
      <c r="C74" s="64">
        <v>2.2187599999999998E-2</v>
      </c>
      <c r="D74" s="61">
        <f t="shared" si="18"/>
        <v>0.26196833630981331</v>
      </c>
      <c r="E74" s="49">
        <f t="shared" si="19"/>
        <v>-0.58175119798156749</v>
      </c>
      <c r="F74" s="49">
        <f t="shared" si="20"/>
        <v>-0.58175119798156749</v>
      </c>
      <c r="G74" s="49">
        <f t="shared" si="21"/>
        <v>0.26293882663065904</v>
      </c>
      <c r="H74" s="5" t="str">
        <f t="shared" ref="H74:H133" si="24">IF(K74="","",I74)</f>
        <v/>
      </c>
      <c r="I74" s="24">
        <f t="shared" si="22"/>
        <v>1.8426529334233527E-2</v>
      </c>
      <c r="J74" s="24">
        <f t="shared" si="23"/>
        <v>9.0396741496716077E-3</v>
      </c>
      <c r="K74" s="5" t="str">
        <f t="shared" si="11"/>
        <v/>
      </c>
      <c r="L74" s="5" t="str">
        <f t="shared" si="12"/>
        <v/>
      </c>
      <c r="M74" s="24">
        <f t="shared" si="7"/>
        <v>-5048326679389069</v>
      </c>
      <c r="N74" s="24">
        <f t="shared" si="8"/>
        <v>0.26293882663065904</v>
      </c>
      <c r="O74" s="24">
        <f t="shared" si="9"/>
        <v>9227188039978.75</v>
      </c>
      <c r="P74" s="24">
        <f t="shared" si="10"/>
        <v>6.7461875126458884E-6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4.4292573176668328E-2</v>
      </c>
      <c r="V74" s="24">
        <f t="shared" si="13"/>
        <v>1.2276086229692047</v>
      </c>
      <c r="W74" s="63">
        <f>B74+([1]User!D$6-25)*[1]User!C$6*[1]Calc!V$6</f>
        <v>0.49057931560000001</v>
      </c>
      <c r="AH74" s="24"/>
    </row>
    <row r="75" spans="1:34">
      <c r="A75" s="64">
        <v>9.6690000000000005E-3</v>
      </c>
      <c r="B75" s="59">
        <v>0.48823699999999998</v>
      </c>
      <c r="C75" s="64">
        <v>2.07268E-2</v>
      </c>
      <c r="D75" s="61">
        <f t="shared" si="18"/>
        <v>0.24472071395852815</v>
      </c>
      <c r="E75" s="49">
        <f t="shared" si="19"/>
        <v>-0.6113292689924984</v>
      </c>
      <c r="F75" s="49">
        <f t="shared" si="20"/>
        <v>-0.6113292689924984</v>
      </c>
      <c r="G75" s="49">
        <f t="shared" si="21"/>
        <v>0.24562138475751852</v>
      </c>
      <c r="H75" s="5" t="str">
        <f t="shared" si="24"/>
        <v/>
      </c>
      <c r="I75" s="24">
        <f t="shared" si="22"/>
        <v>1.8859465381062038E-2</v>
      </c>
      <c r="J75" s="24">
        <f t="shared" si="23"/>
        <v>9.2130999637460333E-3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-4685137323087596</v>
      </c>
      <c r="N75" s="24">
        <f t="shared" ref="N75:N131" si="26">IF($X$76,D75-1.602E-19*$P$6*M75/$B$6,D75)</f>
        <v>0.24562138475751852</v>
      </c>
      <c r="O75" s="24">
        <f t="shared" ref="O75:O133" si="27">(SQRT($X$21^2+296000000000000000000*EXP(38.921*W75))-$X$21)/2</f>
        <v>8518111570076.125</v>
      </c>
      <c r="P75" s="24">
        <f t="shared" ref="P75:P131" si="28">O75/(($B$6*D75)/(1.602E-19*$P$6)-M75)</f>
        <v>6.6668534168880387E-6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4.2036002041267173E-2</v>
      </c>
      <c r="V75" s="24">
        <f t="shared" si="13"/>
        <v>1.1214464556953656</v>
      </c>
      <c r="W75" s="63">
        <f>B75+([1]User!D$6-25)*[1]User!C$6*[1]Calc!V$6</f>
        <v>0.4885133156</v>
      </c>
      <c r="X75" s="9" t="s">
        <v>91</v>
      </c>
      <c r="AH75" s="24"/>
    </row>
    <row r="76" spans="1:34">
      <c r="A76" s="64">
        <v>9.8143999999999992E-3</v>
      </c>
      <c r="B76" s="59">
        <v>0.48610599999999998</v>
      </c>
      <c r="C76" s="64">
        <v>1.93808E-2</v>
      </c>
      <c r="D76" s="61">
        <f t="shared" si="18"/>
        <v>0.22882853180845292</v>
      </c>
      <c r="E76" s="49">
        <f t="shared" si="19"/>
        <v>-0.64048982588237813</v>
      </c>
      <c r="F76" s="49">
        <f t="shared" si="20"/>
        <v>-0.64048982588237813</v>
      </c>
      <c r="G76" s="49">
        <f t="shared" si="21"/>
        <v>0.2296843264648146</v>
      </c>
      <c r="H76" s="5" t="str">
        <f t="shared" si="24"/>
        <v/>
      </c>
      <c r="I76" s="24">
        <f t="shared" si="22"/>
        <v>1.9257891838379636E-2</v>
      </c>
      <c r="J76" s="24">
        <f t="shared" si="23"/>
        <v>9.3666980259254282E-3</v>
      </c>
      <c r="K76" s="5" t="str">
        <f t="shared" si="11"/>
        <v/>
      </c>
      <c r="L76" s="5" t="str">
        <f t="shared" si="12"/>
        <v/>
      </c>
      <c r="M76" s="24">
        <f t="shared" si="25"/>
        <v>-4451699211203044.5</v>
      </c>
      <c r="N76" s="24">
        <f t="shared" si="26"/>
        <v>0.2296843264648146</v>
      </c>
      <c r="O76" s="24">
        <f t="shared" si="27"/>
        <v>7843486153619.75</v>
      </c>
      <c r="P76" s="24">
        <f t="shared" si="28"/>
        <v>6.5648004867360679E-6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3.984326889736834E-2</v>
      </c>
      <c r="V76" s="24">
        <f t="shared" si="13"/>
        <v>1.0288026835118966</v>
      </c>
      <c r="W76" s="63">
        <f>B76+([1]User!D$6-25)*[1]User!C$6*[1]Calc!V$6</f>
        <v>0.4863823156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0.48394199999999998</v>
      </c>
      <c r="C77" s="64">
        <v>1.81061E-2</v>
      </c>
      <c r="D77" s="61">
        <f t="shared" si="18"/>
        <v>0.21377818664745674</v>
      </c>
      <c r="E77" s="49">
        <f t="shared" si="19"/>
        <v>-0.67003661111015012</v>
      </c>
      <c r="F77" s="49">
        <f t="shared" si="20"/>
        <v>-0.67003661111015012</v>
      </c>
      <c r="G77" s="49">
        <f t="shared" si="21"/>
        <v>0.21457767481151005</v>
      </c>
      <c r="H77" s="5" t="str">
        <f t="shared" si="24"/>
        <v/>
      </c>
      <c r="I77" s="24">
        <f t="shared" si="22"/>
        <v>1.9635558129712249E-2</v>
      </c>
      <c r="J77" s="24">
        <f t="shared" si="23"/>
        <v>9.5078968834351515E-3</v>
      </c>
      <c r="K77" s="5" t="str">
        <f t="shared" si="11"/>
        <v/>
      </c>
      <c r="L77" s="5" t="str">
        <f t="shared" si="12"/>
        <v/>
      </c>
      <c r="M77" s="24">
        <f t="shared" si="25"/>
        <v>-4158802351504911.5</v>
      </c>
      <c r="N77" s="24">
        <f t="shared" si="26"/>
        <v>0.21457767481151005</v>
      </c>
      <c r="O77" s="24">
        <f t="shared" si="27"/>
        <v>7212819448168.75</v>
      </c>
      <c r="P77" s="24">
        <f t="shared" si="28"/>
        <v>6.4619602758487102E-6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3.774761086568628E-2</v>
      </c>
      <c r="V77" s="24">
        <f t="shared" si="13"/>
        <v>0.94217049613792603</v>
      </c>
      <c r="W77" s="63">
        <f>B77+([1]User!D$6-25)*[1]User!C$6*[1]Calc!V$6</f>
        <v>0.4842183156</v>
      </c>
      <c r="AH77" s="24"/>
    </row>
    <row r="78" spans="1:34">
      <c r="A78" s="64">
        <v>1.01052E-2</v>
      </c>
      <c r="B78" s="59">
        <v>0.481707</v>
      </c>
      <c r="C78" s="64">
        <v>1.69441E-2</v>
      </c>
      <c r="D78" s="61">
        <f t="shared" si="18"/>
        <v>0.20005848704984353</v>
      </c>
      <c r="E78" s="49">
        <f t="shared" si="19"/>
        <v>-0.69884301988742925</v>
      </c>
      <c r="F78" s="49">
        <f t="shared" si="20"/>
        <v>-0.69884301988742925</v>
      </c>
      <c r="G78" s="49">
        <f t="shared" si="21"/>
        <v>0.20081598827553696</v>
      </c>
      <c r="H78" s="5" t="str">
        <f t="shared" si="24"/>
        <v/>
      </c>
      <c r="I78" s="24">
        <f t="shared" si="22"/>
        <v>1.9979600293111577E-2</v>
      </c>
      <c r="J78" s="24">
        <f t="shared" si="23"/>
        <v>9.6298339936366495E-3</v>
      </c>
      <c r="K78" s="5" t="str">
        <f t="shared" si="11"/>
        <v/>
      </c>
      <c r="L78" s="5" t="str">
        <f t="shared" si="12"/>
        <v/>
      </c>
      <c r="M78" s="24">
        <f t="shared" si="25"/>
        <v>-3940393392079828</v>
      </c>
      <c r="N78" s="24">
        <f t="shared" si="26"/>
        <v>0.20081598827553696</v>
      </c>
      <c r="O78" s="24">
        <f t="shared" si="27"/>
        <v>6614423581701.875</v>
      </c>
      <c r="P78" s="24">
        <f t="shared" si="28"/>
        <v>6.3319499620801209E-6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3.571263463463914E-2</v>
      </c>
      <c r="V78" s="24">
        <f t="shared" si="13"/>
        <v>0.8681537805188303</v>
      </c>
      <c r="W78" s="63">
        <f>B78+([1]User!D$6-25)*[1]User!C$6*[1]Calc!V$6</f>
        <v>0.48198331560000002</v>
      </c>
      <c r="AH78" s="24"/>
    </row>
    <row r="79" spans="1:34">
      <c r="A79" s="64">
        <v>1.02506E-2</v>
      </c>
      <c r="B79" s="59">
        <v>0.47946299999999997</v>
      </c>
      <c r="C79" s="64">
        <v>1.5820500000000001E-2</v>
      </c>
      <c r="D79" s="61">
        <f t="shared" si="18"/>
        <v>0.18679217511535282</v>
      </c>
      <c r="E79" s="49">
        <f t="shared" si="19"/>
        <v>-0.72864132069372922</v>
      </c>
      <c r="F79" s="49">
        <f t="shared" si="20"/>
        <v>-0.72864132069372922</v>
      </c>
      <c r="G79" s="49">
        <f t="shared" si="21"/>
        <v>0.18748960686111216</v>
      </c>
      <c r="H79" s="5" t="str">
        <f t="shared" si="24"/>
        <v/>
      </c>
      <c r="I79" s="24">
        <f t="shared" si="22"/>
        <v>2.0312759828472197E-2</v>
      </c>
      <c r="J79" s="24">
        <f t="shared" si="23"/>
        <v>9.7448294980584244E-3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-3627922106530016.5</v>
      </c>
      <c r="N79" s="24">
        <f t="shared" si="26"/>
        <v>0.18748960686111216</v>
      </c>
      <c r="O79" s="24">
        <f t="shared" si="27"/>
        <v>6063365903478.5</v>
      </c>
      <c r="P79" s="24">
        <f t="shared" si="28"/>
        <v>6.2169924018677546E-6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3.3792942077329753E-2</v>
      </c>
      <c r="V79" s="24">
        <f t="shared" si="13"/>
        <v>0.79507783151281852</v>
      </c>
      <c r="W79" s="63">
        <f>B79+([1]User!D$6-25)*[1]User!C$6*[1]Calc!V$6</f>
        <v>0.47973931559999999</v>
      </c>
      <c r="AH79" s="24"/>
    </row>
    <row r="80" spans="1:34">
      <c r="A80" s="64">
        <v>1.0396000000000001E-2</v>
      </c>
      <c r="B80" s="59">
        <v>0.47713899999999998</v>
      </c>
      <c r="C80" s="64">
        <v>1.47633E-2</v>
      </c>
      <c r="D80" s="61">
        <f t="shared" si="18"/>
        <v>0.1743098460150114</v>
      </c>
      <c r="E80" s="49">
        <f t="shared" si="19"/>
        <v>-0.7586780807659822</v>
      </c>
      <c r="F80" s="49">
        <f t="shared" si="20"/>
        <v>-0.7586780807659822</v>
      </c>
      <c r="G80" s="49">
        <f t="shared" si="21"/>
        <v>0.17497011400771195</v>
      </c>
      <c r="H80" s="5" t="str">
        <f t="shared" si="24"/>
        <v/>
      </c>
      <c r="I80" s="24">
        <f t="shared" si="22"/>
        <v>2.0625747149807201E-2</v>
      </c>
      <c r="J80" s="24">
        <f t="shared" si="23"/>
        <v>9.847047585011006E-3</v>
      </c>
      <c r="K80" s="5" t="str">
        <f t="shared" si="29"/>
        <v/>
      </c>
      <c r="L80" s="5" t="str">
        <f t="shared" si="12"/>
        <v/>
      </c>
      <c r="M80" s="24">
        <f t="shared" si="25"/>
        <v>-3434602542137746</v>
      </c>
      <c r="N80" s="24">
        <f t="shared" si="26"/>
        <v>0.17497011400771195</v>
      </c>
      <c r="O80" s="24">
        <f t="shared" si="27"/>
        <v>5540837981741.5</v>
      </c>
      <c r="P80" s="24">
        <f t="shared" si="28"/>
        <v>6.0877293225232601E-6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3.1926366251883241E-2</v>
      </c>
      <c r="V80" s="24">
        <f t="shared" si="13"/>
        <v>0.72894545166230362</v>
      </c>
      <c r="W80" s="63">
        <f>B80+([1]User!D$6-25)*[1]User!C$6*[1]Calc!V$6</f>
        <v>0.4774153156</v>
      </c>
      <c r="AH80" s="24"/>
    </row>
    <row r="81" spans="1:34">
      <c r="A81" s="64">
        <v>1.0541399999999999E-2</v>
      </c>
      <c r="B81" s="59">
        <v>0.474777</v>
      </c>
      <c r="C81" s="64">
        <v>1.3778E-2</v>
      </c>
      <c r="D81" s="61">
        <f t="shared" si="18"/>
        <v>0.16267643808598534</v>
      </c>
      <c r="E81" s="49">
        <f t="shared" si="19"/>
        <v>-0.78867534534377715</v>
      </c>
      <c r="F81" s="49">
        <f t="shared" si="20"/>
        <v>-0.78867534534377715</v>
      </c>
      <c r="G81" s="49">
        <f t="shared" si="21"/>
        <v>0.16328893863331845</v>
      </c>
      <c r="H81" s="5" t="str">
        <f t="shared" si="24"/>
        <v/>
      </c>
      <c r="I81" s="24">
        <f t="shared" si="22"/>
        <v>2.0917776534167039E-2</v>
      </c>
      <c r="J81" s="24">
        <f t="shared" si="23"/>
        <v>9.9370590975359288E-3</v>
      </c>
      <c r="K81" s="5" t="str">
        <f t="shared" si="29"/>
        <v/>
      </c>
      <c r="L81" s="5" t="str">
        <f t="shared" si="12"/>
        <v/>
      </c>
      <c r="M81" s="24">
        <f t="shared" si="25"/>
        <v>-3186124361907614.5</v>
      </c>
      <c r="N81" s="24">
        <f t="shared" si="26"/>
        <v>0.16328893863331845</v>
      </c>
      <c r="O81" s="24">
        <f t="shared" si="27"/>
        <v>5055737149152.875</v>
      </c>
      <c r="P81" s="24">
        <f t="shared" si="28"/>
        <v>5.9521172572238966E-6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3.0147289517394114E-2</v>
      </c>
      <c r="V81" s="24">
        <f t="shared" si="13"/>
        <v>0.6687847380451849</v>
      </c>
      <c r="W81" s="63">
        <f>B81+([1]User!D$6-25)*[1]User!C$6*[1]Calc!V$6</f>
        <v>0.47505331560000003</v>
      </c>
      <c r="AH81" s="24"/>
    </row>
    <row r="82" spans="1:34">
      <c r="A82" s="64">
        <v>1.06868E-2</v>
      </c>
      <c r="B82" s="59">
        <v>0.47236699999999998</v>
      </c>
      <c r="C82" s="64">
        <v>1.2866000000000001E-2</v>
      </c>
      <c r="D82" s="61">
        <f t="shared" si="18"/>
        <v>0.15190848108682592</v>
      </c>
      <c r="E82" s="49">
        <f t="shared" si="19"/>
        <v>-0.81841797869555688</v>
      </c>
      <c r="F82" s="49">
        <f t="shared" si="20"/>
        <v>-0.81841797869555688</v>
      </c>
      <c r="G82" s="49">
        <f t="shared" si="21"/>
        <v>0.15247780084630275</v>
      </c>
      <c r="H82" s="5" t="str">
        <f t="shared" si="24"/>
        <v/>
      </c>
      <c r="I82" s="24">
        <f t="shared" si="22"/>
        <v>2.1188054978842432E-2</v>
      </c>
      <c r="J82" s="24">
        <f t="shared" si="23"/>
        <v>1.0014392556315175E-2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-2961505199109523</v>
      </c>
      <c r="N82" s="24">
        <f t="shared" si="26"/>
        <v>0.15247780084630275</v>
      </c>
      <c r="O82" s="24">
        <f t="shared" si="27"/>
        <v>4604398009397.25</v>
      </c>
      <c r="P82" s="24">
        <f t="shared" si="28"/>
        <v>5.8051038801297758E-6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2.8446116568427968E-2</v>
      </c>
      <c r="V82" s="24">
        <f t="shared" ref="V82:V145" si="31">((U82)-G82)*((U82)-G82)*U$22/U82</f>
        <v>0.61510471869307792</v>
      </c>
      <c r="W82" s="63">
        <f>B82+([1]User!D$6-25)*[1]User!C$6*[1]Calc!V$6</f>
        <v>0.4726433156</v>
      </c>
      <c r="AH82" s="24"/>
    </row>
    <row r="83" spans="1:34">
      <c r="A83" s="64">
        <v>1.08322E-2</v>
      </c>
      <c r="B83" s="59">
        <v>0.46989300000000001</v>
      </c>
      <c r="C83" s="64">
        <v>1.2011600000000001E-2</v>
      </c>
      <c r="D83" s="61">
        <f t="shared" si="18"/>
        <v>0.14182060558235024</v>
      </c>
      <c r="E83" s="49">
        <f t="shared" si="19"/>
        <v>-0.84826066449447035</v>
      </c>
      <c r="F83" s="49">
        <f t="shared" si="20"/>
        <v>-0.84826066449447035</v>
      </c>
      <c r="G83" s="49">
        <f t="shared" si="21"/>
        <v>0.14235167759466913</v>
      </c>
      <c r="H83" s="5" t="str">
        <f t="shared" si="24"/>
        <v/>
      </c>
      <c r="I83" s="24">
        <f t="shared" si="22"/>
        <v>2.1441208060133273E-2</v>
      </c>
      <c r="J83" s="24">
        <f t="shared" si="23"/>
        <v>1.0080998119270065E-2</v>
      </c>
      <c r="K83" s="5" t="str">
        <f t="shared" si="29"/>
        <v/>
      </c>
      <c r="L83" s="5" t="str">
        <f t="shared" si="30"/>
        <v/>
      </c>
      <c r="M83" s="24">
        <f t="shared" si="25"/>
        <v>-2762546880560215.5</v>
      </c>
      <c r="N83" s="24">
        <f t="shared" si="26"/>
        <v>0.14235167759466913</v>
      </c>
      <c r="O83" s="24">
        <f t="shared" si="27"/>
        <v>4182839573438.375</v>
      </c>
      <c r="P83" s="24">
        <f t="shared" si="28"/>
        <v>5.6487502865080795E-6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2.6811115511890995E-2</v>
      </c>
      <c r="V83" s="24">
        <f t="shared" si="31"/>
        <v>0.5663186053873599</v>
      </c>
      <c r="W83" s="63">
        <f>B83+([1]User!D$6-25)*[1]User!C$6*[1]Calc!V$6</f>
        <v>0.47016931560000003</v>
      </c>
      <c r="AH83" s="24"/>
    </row>
    <row r="84" spans="1:34">
      <c r="A84" s="64">
        <v>1.0977600000000001E-2</v>
      </c>
      <c r="B84" s="59">
        <v>0.46736499999999997</v>
      </c>
      <c r="C84" s="64">
        <v>1.11976E-2</v>
      </c>
      <c r="D84" s="61">
        <f t="shared" si="18"/>
        <v>0.13220973168178468</v>
      </c>
      <c r="E84" s="49">
        <f t="shared" si="19"/>
        <v>-0.87873657616546097</v>
      </c>
      <c r="F84" s="49">
        <f t="shared" si="20"/>
        <v>-0.87873657616546097</v>
      </c>
      <c r="G84" s="49">
        <f t="shared" si="21"/>
        <v>0.13270178906690297</v>
      </c>
      <c r="H84" s="5" t="str">
        <f t="shared" si="24"/>
        <v/>
      </c>
      <c r="I84" s="24">
        <f t="shared" si="22"/>
        <v>2.1682455273327426E-2</v>
      </c>
      <c r="J84" s="24">
        <f t="shared" si="23"/>
        <v>1.0139611909456996E-2</v>
      </c>
      <c r="K84" s="5" t="str">
        <f t="shared" si="29"/>
        <v/>
      </c>
      <c r="L84" s="5" t="str">
        <f t="shared" si="30"/>
        <v/>
      </c>
      <c r="M84" s="24">
        <f t="shared" si="25"/>
        <v>-2559599381597390.5</v>
      </c>
      <c r="N84" s="24">
        <f t="shared" si="26"/>
        <v>0.13270178906690297</v>
      </c>
      <c r="O84" s="24">
        <f t="shared" si="27"/>
        <v>3791825580793.75</v>
      </c>
      <c r="P84" s="24">
        <f t="shared" si="28"/>
        <v>5.4930725107578433E-6</v>
      </c>
      <c r="Q84" s="5" t="str">
        <f t="shared" si="15"/>
        <v/>
      </c>
      <c r="R84" s="5">
        <f t="shared" si="16"/>
        <v>0.4676413156</v>
      </c>
      <c r="S84" s="5" t="str">
        <f t="shared" si="17"/>
        <v/>
      </c>
      <c r="T84" s="5">
        <f t="shared" si="17"/>
        <v>-0.87712322199881909</v>
      </c>
      <c r="U84" s="24">
        <f t="shared" si="32"/>
        <v>2.5248580621279708E-2</v>
      </c>
      <c r="V84" s="24">
        <f t="shared" si="31"/>
        <v>0.52012600519969054</v>
      </c>
      <c r="W84" s="63">
        <f>B84+([1]User!D$6-25)*[1]User!C$6*[1]Calc!V$6</f>
        <v>0.4676413156</v>
      </c>
      <c r="AH84" s="24"/>
    </row>
    <row r="85" spans="1:34">
      <c r="A85" s="64">
        <v>1.1122999999999999E-2</v>
      </c>
      <c r="B85" s="59">
        <v>0.46477400000000002</v>
      </c>
      <c r="C85" s="64">
        <v>1.0431899999999999E-2</v>
      </c>
      <c r="D85" s="61">
        <f t="shared" si="18"/>
        <v>0.12316913445124039</v>
      </c>
      <c r="E85" s="49">
        <f t="shared" si="19"/>
        <v>-0.90949811049095952</v>
      </c>
      <c r="F85" s="49">
        <f t="shared" si="20"/>
        <v>-0.90949811049095952</v>
      </c>
      <c r="G85" s="49">
        <f t="shared" si="21"/>
        <v>0.12362528766396486</v>
      </c>
      <c r="H85" s="5" t="str">
        <f t="shared" si="24"/>
        <v/>
      </c>
      <c r="I85" s="24">
        <f t="shared" si="22"/>
        <v>2.190936780840088E-2</v>
      </c>
      <c r="J85" s="24">
        <f t="shared" si="23"/>
        <v>1.018895841389331E-2</v>
      </c>
      <c r="K85" s="5" t="str">
        <f t="shared" si="29"/>
        <v/>
      </c>
      <c r="L85" s="5" t="str">
        <f t="shared" si="30"/>
        <v/>
      </c>
      <c r="M85" s="24">
        <f t="shared" si="25"/>
        <v>-2372831943011135.5</v>
      </c>
      <c r="N85" s="24">
        <f t="shared" si="26"/>
        <v>0.12362528766396486</v>
      </c>
      <c r="O85" s="24">
        <f t="shared" si="27"/>
        <v>3428884368047.5</v>
      </c>
      <c r="P85" s="24">
        <f t="shared" si="28"/>
        <v>5.3319894608066534E-6</v>
      </c>
      <c r="Q85" s="5" t="str">
        <f t="shared" si="15"/>
        <v/>
      </c>
      <c r="R85" s="5">
        <f t="shared" si="16"/>
        <v>0.46505031560000004</v>
      </c>
      <c r="S85" s="5" t="str">
        <f t="shared" si="17"/>
        <v/>
      </c>
      <c r="T85" s="5">
        <f t="shared" si="17"/>
        <v>-0.90789268483276431</v>
      </c>
      <c r="U85" s="24">
        <f t="shared" si="32"/>
        <v>2.3752264718107589E-2</v>
      </c>
      <c r="V85" s="24">
        <f t="shared" si="31"/>
        <v>0.47763718194206106</v>
      </c>
      <c r="W85" s="63">
        <f>B85+([1]User!D$6-25)*[1]User!C$6*[1]Calc!V$6</f>
        <v>0.46505031560000004</v>
      </c>
      <c r="AH85" s="24"/>
    </row>
    <row r="86" spans="1:34">
      <c r="A86" s="64">
        <v>1.12684E-2</v>
      </c>
      <c r="B86" s="59">
        <v>0.46208900000000003</v>
      </c>
      <c r="C86" s="64">
        <v>9.7166400000000003E-3</v>
      </c>
      <c r="D86" s="61">
        <f t="shared" si="18"/>
        <v>0.11472408080736018</v>
      </c>
      <c r="E86" s="49">
        <f t="shared" si="19"/>
        <v>-0.94034541327497234</v>
      </c>
      <c r="F86" s="49">
        <f t="shared" si="20"/>
        <v>-0.94034541327497234</v>
      </c>
      <c r="G86" s="49">
        <f t="shared" si="21"/>
        <v>0.11515006208631652</v>
      </c>
      <c r="H86" s="5" t="str">
        <f t="shared" si="24"/>
        <v/>
      </c>
      <c r="I86" s="24">
        <f t="shared" si="22"/>
        <v>2.2121248447842089E-2</v>
      </c>
      <c r="J86" s="24">
        <f t="shared" si="23"/>
        <v>1.0228098020052518E-2</v>
      </c>
      <c r="K86" s="5" t="str">
        <f t="shared" si="29"/>
        <v/>
      </c>
      <c r="L86" s="5" t="str">
        <f t="shared" si="30"/>
        <v/>
      </c>
      <c r="M86" s="24">
        <f t="shared" si="25"/>
        <v>-2215882641262661.2</v>
      </c>
      <c r="N86" s="24">
        <f t="shared" si="26"/>
        <v>0.11515006208631652</v>
      </c>
      <c r="O86" s="24">
        <f t="shared" si="27"/>
        <v>3089313420775.5</v>
      </c>
      <c r="P86" s="24">
        <f t="shared" si="28"/>
        <v>5.1575275015023633E-6</v>
      </c>
      <c r="Q86" s="5" t="str">
        <f t="shared" ref="Q86:Q132" si="33">IF(G86&gt;0.85,IF(G86&lt;1.15,W86,""),"")</f>
        <v/>
      </c>
      <c r="R86" s="5">
        <f t="shared" si="16"/>
        <v>0.46236531560000005</v>
      </c>
      <c r="S86" s="5" t="str">
        <f t="shared" si="17"/>
        <v/>
      </c>
      <c r="T86" s="5">
        <f t="shared" si="17"/>
        <v>-0.93873582353789686</v>
      </c>
      <c r="U86" s="24">
        <f t="shared" si="32"/>
        <v>2.2305624956407127E-2</v>
      </c>
      <c r="V86" s="24">
        <f t="shared" si="31"/>
        <v>0.43954580668459031</v>
      </c>
      <c r="W86" s="63">
        <f>B86+([1]User!D$6-25)*[1]User!C$6*[1]Calc!V$6</f>
        <v>0.46236531560000005</v>
      </c>
      <c r="AH86" s="24"/>
    </row>
    <row r="87" spans="1:34">
      <c r="A87" s="64">
        <v>1.14138E-2</v>
      </c>
      <c r="B87" s="59">
        <v>0.45944000000000002</v>
      </c>
      <c r="C87" s="64">
        <v>9.0463499999999999E-3</v>
      </c>
      <c r="D87" s="61">
        <f t="shared" si="18"/>
        <v>0.10680998662208981</v>
      </c>
      <c r="E87" s="49">
        <f t="shared" si="19"/>
        <v>-0.97138813932898538</v>
      </c>
      <c r="F87" s="49">
        <f t="shared" si="20"/>
        <v>-0.97138813932898538</v>
      </c>
      <c r="G87" s="49">
        <f t="shared" si="21"/>
        <v>0.10718923080550384</v>
      </c>
      <c r="H87" s="5" t="str">
        <f t="shared" si="24"/>
        <v/>
      </c>
      <c r="I87" s="24">
        <f t="shared" si="22"/>
        <v>2.2320269229862404E-2</v>
      </c>
      <c r="J87" s="24">
        <f t="shared" si="23"/>
        <v>1.0260991933552394E-2</v>
      </c>
      <c r="K87" s="5" t="str">
        <f t="shared" si="29"/>
        <v/>
      </c>
      <c r="L87" s="5" t="str">
        <f t="shared" si="30"/>
        <v/>
      </c>
      <c r="M87" s="24">
        <f t="shared" si="25"/>
        <v>-1972764166739646.5</v>
      </c>
      <c r="N87" s="24">
        <f t="shared" si="26"/>
        <v>0.10718923080550384</v>
      </c>
      <c r="O87" s="24">
        <f t="shared" si="27"/>
        <v>2787207138585.25</v>
      </c>
      <c r="P87" s="24">
        <f t="shared" si="28"/>
        <v>4.9987549709528844E-6</v>
      </c>
      <c r="Q87" s="5" t="str">
        <f t="shared" si="33"/>
        <v/>
      </c>
      <c r="R87" s="5">
        <f t="shared" ref="R87:R132" si="34">IF(G87&gt;0.06,IF(G87&lt;0.14,W87,""),"")</f>
        <v>0.45971631560000004</v>
      </c>
      <c r="S87" s="5" t="str">
        <f t="shared" ref="S87:T131" si="35">IF(Q87="","",LOG10($G87))</f>
        <v/>
      </c>
      <c r="T87" s="5">
        <f t="shared" si="35"/>
        <v>-0.96984884558245765</v>
      </c>
      <c r="U87" s="24">
        <f t="shared" si="32"/>
        <v>2.097430839948294E-2</v>
      </c>
      <c r="V87" s="24">
        <f t="shared" si="31"/>
        <v>0.40307326710606639</v>
      </c>
      <c r="W87" s="63">
        <f>B87+([1]User!D$6-25)*[1]User!C$6*[1]Calc!V$6</f>
        <v>0.45971631560000004</v>
      </c>
      <c r="AH87" s="24"/>
    </row>
    <row r="88" spans="1:34">
      <c r="A88" s="64">
        <v>1.15592E-2</v>
      </c>
      <c r="B88" s="59">
        <v>0.456675</v>
      </c>
      <c r="C88" s="64">
        <v>8.4479199999999994E-3</v>
      </c>
      <c r="D88" s="61">
        <f t="shared" si="18"/>
        <v>9.9744341329318989E-2</v>
      </c>
      <c r="E88" s="49">
        <f t="shared" si="19"/>
        <v>-1.0011117332267814</v>
      </c>
      <c r="F88" s="49">
        <f t="shared" si="20"/>
        <v>-1.0011117332267814</v>
      </c>
      <c r="G88" s="49">
        <f t="shared" si="21"/>
        <v>0.10009993340534612</v>
      </c>
      <c r="H88" s="5" t="str">
        <f t="shared" si="24"/>
        <v/>
      </c>
      <c r="I88" s="24">
        <f t="shared" si="22"/>
        <v>2.2497501664866349E-2</v>
      </c>
      <c r="J88" s="24">
        <f t="shared" si="23"/>
        <v>1.0280262983473868E-2</v>
      </c>
      <c r="K88" s="5" t="str">
        <f t="shared" si="29"/>
        <v/>
      </c>
      <c r="L88" s="5" t="str">
        <f t="shared" si="30"/>
        <v/>
      </c>
      <c r="M88" s="24">
        <f t="shared" si="25"/>
        <v>-1849729900265942.2</v>
      </c>
      <c r="N88" s="24">
        <f t="shared" si="26"/>
        <v>0.10009993340534612</v>
      </c>
      <c r="O88" s="24">
        <f t="shared" si="27"/>
        <v>2503287453382.25</v>
      </c>
      <c r="P88" s="24">
        <f t="shared" si="28"/>
        <v>4.8075154864438925E-6</v>
      </c>
      <c r="Q88" s="5" t="str">
        <f t="shared" si="33"/>
        <v/>
      </c>
      <c r="R88" s="5">
        <f t="shared" si="34"/>
        <v>0.45695131560000002</v>
      </c>
      <c r="S88" s="5" t="str">
        <f t="shared" si="35"/>
        <v/>
      </c>
      <c r="T88" s="5">
        <f t="shared" si="35"/>
        <v>-0.99956621144875657</v>
      </c>
      <c r="U88" s="24">
        <f t="shared" si="32"/>
        <v>1.9678612046269077E-2</v>
      </c>
      <c r="V88" s="24">
        <f t="shared" si="31"/>
        <v>0.37381326341825027</v>
      </c>
      <c r="W88" s="63">
        <f>B88+([1]User!D$6-25)*[1]User!C$6*[1]Calc!V$6</f>
        <v>0.45695131560000002</v>
      </c>
      <c r="AH88" s="24"/>
    </row>
    <row r="89" spans="1:34">
      <c r="A89" s="64">
        <v>1.1704600000000001E-2</v>
      </c>
      <c r="B89" s="59">
        <v>0.45385300000000001</v>
      </c>
      <c r="C89" s="64">
        <v>7.8454600000000003E-3</v>
      </c>
      <c r="D89" s="61">
        <f t="shared" si="18"/>
        <v>9.2631113945861113E-2</v>
      </c>
      <c r="E89" s="49">
        <f t="shared" si="19"/>
        <v>-1.0332431132601656</v>
      </c>
      <c r="F89" s="49">
        <f t="shared" si="20"/>
        <v>-1.0332431132601656</v>
      </c>
      <c r="G89" s="49">
        <f t="shared" si="21"/>
        <v>9.2956393859679659E-2</v>
      </c>
      <c r="H89" s="5" t="str">
        <f t="shared" si="24"/>
        <v/>
      </c>
      <c r="I89" s="24">
        <f t="shared" si="22"/>
        <v>2.2676090153508011E-2</v>
      </c>
      <c r="J89" s="24">
        <f t="shared" si="23"/>
        <v>1.0297877301896493E-2</v>
      </c>
      <c r="K89" s="5" t="str">
        <f t="shared" si="29"/>
        <v/>
      </c>
      <c r="L89" s="5" t="str">
        <f t="shared" si="30"/>
        <v/>
      </c>
      <c r="M89" s="24">
        <f t="shared" si="25"/>
        <v>-1692051153862602</v>
      </c>
      <c r="N89" s="24">
        <f t="shared" si="26"/>
        <v>9.2956393859679659E-2</v>
      </c>
      <c r="O89" s="24">
        <f t="shared" si="27"/>
        <v>2243272849620.5</v>
      </c>
      <c r="P89" s="24">
        <f t="shared" si="28"/>
        <v>4.6392373316678385E-6</v>
      </c>
      <c r="Q89" s="5" t="str">
        <f t="shared" si="33"/>
        <v/>
      </c>
      <c r="R89" s="5">
        <f t="shared" si="34"/>
        <v>0.45412931560000003</v>
      </c>
      <c r="S89" s="5" t="str">
        <f t="shared" si="35"/>
        <v/>
      </c>
      <c r="T89" s="5">
        <f t="shared" si="35"/>
        <v>-1.0317207326002567</v>
      </c>
      <c r="U89" s="24">
        <f t="shared" si="32"/>
        <v>1.8447561725500241E-2</v>
      </c>
      <c r="V89" s="24">
        <f t="shared" si="31"/>
        <v>0.3422814017932389</v>
      </c>
      <c r="W89" s="63">
        <f>B89+([1]User!D$6-25)*[1]User!C$6*[1]Calc!V$6</f>
        <v>0.45412931560000003</v>
      </c>
      <c r="AH89" s="24"/>
    </row>
    <row r="90" spans="1:34">
      <c r="A90" s="64">
        <v>1.1849999999999999E-2</v>
      </c>
      <c r="B90" s="59">
        <v>0.45107199999999997</v>
      </c>
      <c r="C90" s="64">
        <v>7.3209099999999999E-3</v>
      </c>
      <c r="D90" s="61">
        <f t="shared" si="18"/>
        <v>8.6437767625785367E-2</v>
      </c>
      <c r="E90" s="49">
        <f t="shared" si="19"/>
        <v>-1.0632964578961805</v>
      </c>
      <c r="F90" s="49">
        <f t="shared" si="20"/>
        <v>-1.0632964578961805</v>
      </c>
      <c r="G90" s="49">
        <f t="shared" si="21"/>
        <v>8.672552129684731E-2</v>
      </c>
      <c r="H90" s="5" t="str">
        <f t="shared" si="24"/>
        <v/>
      </c>
      <c r="I90" s="24">
        <f t="shared" si="22"/>
        <v>2.2831861967578818E-2</v>
      </c>
      <c r="J90" s="24">
        <f t="shared" si="23"/>
        <v>1.0305122441078401E-2</v>
      </c>
      <c r="K90" s="5" t="str">
        <f t="shared" si="29"/>
        <v/>
      </c>
      <c r="L90" s="5" t="str">
        <f t="shared" si="30"/>
        <v/>
      </c>
      <c r="M90" s="24">
        <f t="shared" si="25"/>
        <v>-1496845979306856.3</v>
      </c>
      <c r="N90" s="24">
        <f t="shared" si="26"/>
        <v>8.672552129684731E-2</v>
      </c>
      <c r="O90" s="24">
        <f t="shared" si="27"/>
        <v>2013437461651.375</v>
      </c>
      <c r="P90" s="24">
        <f t="shared" si="28"/>
        <v>4.4630832059574018E-6</v>
      </c>
      <c r="Q90" s="5" t="str">
        <f t="shared" si="33"/>
        <v/>
      </c>
      <c r="R90" s="5">
        <f t="shared" si="34"/>
        <v>0.45134831559999999</v>
      </c>
      <c r="S90" s="5" t="str">
        <f t="shared" si="35"/>
        <v/>
      </c>
      <c r="T90" s="5">
        <f t="shared" si="35"/>
        <v>-1.0618530809853111</v>
      </c>
      <c r="U90" s="24">
        <f t="shared" si="32"/>
        <v>1.7317733673194079E-2</v>
      </c>
      <c r="V90" s="24">
        <f t="shared" si="31"/>
        <v>0.31639681874136449</v>
      </c>
      <c r="W90" s="63">
        <f>B90+([1]User!D$6-25)*[1]User!C$6*[1]Calc!V$6</f>
        <v>0.45134831559999999</v>
      </c>
      <c r="AH90" s="24"/>
    </row>
    <row r="91" spans="1:34">
      <c r="A91" s="64">
        <v>1.19954E-2</v>
      </c>
      <c r="B91" s="59">
        <v>0.44816299999999998</v>
      </c>
      <c r="C91" s="64">
        <v>6.8171799999999999E-3</v>
      </c>
      <c r="D91" s="61">
        <f t="shared" si="18"/>
        <v>8.0490242429308856E-2</v>
      </c>
      <c r="E91" s="49">
        <f t="shared" si="19"/>
        <v>-1.0942567645508445</v>
      </c>
      <c r="F91" s="49">
        <f t="shared" si="20"/>
        <v>-1.0942567645508445</v>
      </c>
      <c r="G91" s="49">
        <f t="shared" si="21"/>
        <v>8.0759093404317459E-2</v>
      </c>
      <c r="H91" s="5" t="str">
        <f t="shared" si="24"/>
        <v/>
      </c>
      <c r="I91" s="24">
        <f t="shared" si="22"/>
        <v>2.2981022664892065E-2</v>
      </c>
      <c r="J91" s="24">
        <f t="shared" si="23"/>
        <v>1.0305594075632286E-2</v>
      </c>
      <c r="K91" s="5" t="str">
        <f t="shared" si="29"/>
        <v/>
      </c>
      <c r="L91" s="5" t="str">
        <f t="shared" si="30"/>
        <v/>
      </c>
      <c r="M91" s="24">
        <f t="shared" si="25"/>
        <v>-1398517348151318.5</v>
      </c>
      <c r="N91" s="24">
        <f t="shared" si="26"/>
        <v>8.0759093404317459E-2</v>
      </c>
      <c r="O91" s="24">
        <f t="shared" si="27"/>
        <v>1798152635483.5</v>
      </c>
      <c r="P91" s="24">
        <f t="shared" si="28"/>
        <v>4.2803460028300391E-6</v>
      </c>
      <c r="Q91" s="5" t="str">
        <f t="shared" si="33"/>
        <v/>
      </c>
      <c r="R91" s="5">
        <f t="shared" si="34"/>
        <v>0.4484393156</v>
      </c>
      <c r="S91" s="5" t="str">
        <f t="shared" si="35"/>
        <v/>
      </c>
      <c r="T91" s="5">
        <f t="shared" si="35"/>
        <v>-1.092808565059159</v>
      </c>
      <c r="U91" s="24">
        <f t="shared" si="32"/>
        <v>1.6217564040301297E-2</v>
      </c>
      <c r="V91" s="24">
        <f t="shared" si="31"/>
        <v>0.29214579817125197</v>
      </c>
      <c r="W91" s="63">
        <f>B91+([1]User!D$6-25)*[1]User!C$6*[1]Calc!V$6</f>
        <v>0.4484393156</v>
      </c>
      <c r="AH91" s="24"/>
    </row>
    <row r="92" spans="1:34">
      <c r="A92" s="64">
        <v>1.21408E-2</v>
      </c>
      <c r="B92" s="59">
        <v>0.44524000000000002</v>
      </c>
      <c r="C92" s="64">
        <v>6.3705400000000001E-3</v>
      </c>
      <c r="D92" s="61">
        <f t="shared" si="18"/>
        <v>7.5216777172615254E-2</v>
      </c>
      <c r="E92" s="49">
        <f t="shared" si="19"/>
        <v>-1.1236852788122444</v>
      </c>
      <c r="F92" s="49">
        <f t="shared" si="20"/>
        <v>-1.1236852788122444</v>
      </c>
      <c r="G92" s="49">
        <f t="shared" si="21"/>
        <v>7.5457931933534603E-2</v>
      </c>
      <c r="H92" s="5" t="str">
        <f t="shared" si="24"/>
        <v/>
      </c>
      <c r="I92" s="24">
        <f t="shared" si="22"/>
        <v>2.3113551701661635E-2</v>
      </c>
      <c r="J92" s="24">
        <f t="shared" si="23"/>
        <v>1.0297464394554402E-2</v>
      </c>
      <c r="K92" s="5" t="str">
        <f t="shared" si="29"/>
        <v/>
      </c>
      <c r="L92" s="5" t="str">
        <f t="shared" si="30"/>
        <v/>
      </c>
      <c r="M92" s="24">
        <f t="shared" si="25"/>
        <v>-1254446321885925</v>
      </c>
      <c r="N92" s="24">
        <f t="shared" si="26"/>
        <v>7.5457931933534603E-2</v>
      </c>
      <c r="O92" s="24">
        <f t="shared" si="27"/>
        <v>1604989465616.875</v>
      </c>
      <c r="P92" s="24">
        <f t="shared" si="28"/>
        <v>4.0889428979045067E-6</v>
      </c>
      <c r="Q92" s="5" t="str">
        <f t="shared" si="33"/>
        <v/>
      </c>
      <c r="R92" s="5">
        <f t="shared" si="34"/>
        <v>0.44551631560000005</v>
      </c>
      <c r="S92" s="5" t="str">
        <f t="shared" si="35"/>
        <v/>
      </c>
      <c r="T92" s="5">
        <f t="shared" si="35"/>
        <v>-1.1222951016285532</v>
      </c>
      <c r="U92" s="24">
        <f t="shared" si="32"/>
        <v>1.5189664453721944E-2</v>
      </c>
      <c r="V92" s="24">
        <f t="shared" si="31"/>
        <v>0.27197939010399791</v>
      </c>
      <c r="W92" s="63">
        <f>B92+([1]User!D$6-25)*[1]User!C$6*[1]Calc!V$6</f>
        <v>0.44551631560000005</v>
      </c>
      <c r="AH92" s="24"/>
    </row>
    <row r="93" spans="1:34">
      <c r="A93" s="64">
        <v>1.2286200000000001E-2</v>
      </c>
      <c r="B93" s="59">
        <v>0.44215300000000002</v>
      </c>
      <c r="C93" s="64">
        <v>5.90845E-3</v>
      </c>
      <c r="D93" s="61">
        <f t="shared" si="18"/>
        <v>6.97608942233372E-2</v>
      </c>
      <c r="E93" s="49">
        <f t="shared" si="19"/>
        <v>-1.1563879610776127</v>
      </c>
      <c r="F93" s="49">
        <f t="shared" si="20"/>
        <v>-1.1563879610776127</v>
      </c>
      <c r="G93" s="49">
        <f t="shared" si="21"/>
        <v>6.9986798390366214E-2</v>
      </c>
      <c r="H93" s="5" t="str">
        <f t="shared" si="24"/>
        <v/>
      </c>
      <c r="I93" s="24">
        <f t="shared" si="22"/>
        <v>2.3250330040240845E-2</v>
      </c>
      <c r="J93" s="24">
        <f t="shared" si="23"/>
        <v>1.0286627607177879E-2</v>
      </c>
      <c r="K93" s="5" t="str">
        <f t="shared" si="29"/>
        <v/>
      </c>
      <c r="L93" s="5" t="str">
        <f t="shared" si="30"/>
        <v/>
      </c>
      <c r="M93" s="24">
        <f t="shared" si="25"/>
        <v>-1175115309139679</v>
      </c>
      <c r="N93" s="24">
        <f t="shared" si="26"/>
        <v>6.9986798390366214E-2</v>
      </c>
      <c r="O93" s="24">
        <f t="shared" si="27"/>
        <v>1423450854127.125</v>
      </c>
      <c r="P93" s="24">
        <f t="shared" si="28"/>
        <v>3.9099401385828503E-6</v>
      </c>
      <c r="Q93" s="5" t="str">
        <f t="shared" si="33"/>
        <v/>
      </c>
      <c r="R93" s="5">
        <f t="shared" si="34"/>
        <v>0.44242931560000004</v>
      </c>
      <c r="S93" s="5" t="str">
        <f t="shared" si="35"/>
        <v/>
      </c>
      <c r="T93" s="5">
        <f t="shared" si="35"/>
        <v>-1.1549838732275506</v>
      </c>
      <c r="U93" s="24">
        <f t="shared" si="32"/>
        <v>1.418178808150854E-2</v>
      </c>
      <c r="V93" s="24">
        <f t="shared" si="31"/>
        <v>0.24975958012358745</v>
      </c>
      <c r="W93" s="63">
        <f>B93+([1]User!D$6-25)*[1]User!C$6*[1]Calc!V$6</f>
        <v>0.44242931560000004</v>
      </c>
      <c r="AH93" s="24"/>
    </row>
    <row r="94" spans="1:34">
      <c r="A94" s="64">
        <v>1.2431599999999999E-2</v>
      </c>
      <c r="B94" s="59">
        <v>0.43911699999999998</v>
      </c>
      <c r="C94" s="64">
        <v>5.4974100000000003E-3</v>
      </c>
      <c r="D94" s="61">
        <f t="shared" si="18"/>
        <v>6.4907757112663431E-2</v>
      </c>
      <c r="E94" s="49">
        <f t="shared" si="19"/>
        <v>-1.1877033976540121</v>
      </c>
      <c r="F94" s="49">
        <f t="shared" si="20"/>
        <v>-1.1877033976540121</v>
      </c>
      <c r="G94" s="49">
        <f t="shared" si="21"/>
        <v>6.5105208085768002E-2</v>
      </c>
      <c r="H94" s="5" t="str">
        <f t="shared" si="24"/>
        <v/>
      </c>
      <c r="I94" s="24">
        <f t="shared" si="22"/>
        <v>2.3372369797855803E-2</v>
      </c>
      <c r="J94" s="24">
        <f t="shared" si="23"/>
        <v>1.0269663058909162E-2</v>
      </c>
      <c r="K94" s="5" t="str">
        <f t="shared" si="29"/>
        <v/>
      </c>
      <c r="L94" s="5" t="str">
        <f t="shared" si="30"/>
        <v/>
      </c>
      <c r="M94" s="24">
        <f t="shared" si="25"/>
        <v>-1027106601667569.6</v>
      </c>
      <c r="N94" s="24">
        <f t="shared" si="26"/>
        <v>6.5105208085768002E-2</v>
      </c>
      <c r="O94" s="24">
        <f t="shared" si="27"/>
        <v>1264935683334</v>
      </c>
      <c r="P94" s="24">
        <f t="shared" si="28"/>
        <v>3.7350504347329677E-6</v>
      </c>
      <c r="Q94" s="5" t="str">
        <f t="shared" si="33"/>
        <v/>
      </c>
      <c r="R94" s="5">
        <f t="shared" si="34"/>
        <v>0.4393933156</v>
      </c>
      <c r="S94" s="5" t="str">
        <f t="shared" si="35"/>
        <v/>
      </c>
      <c r="T94" s="5">
        <f t="shared" si="35"/>
        <v>-1.1863842686907951</v>
      </c>
      <c r="U94" s="24">
        <f t="shared" si="32"/>
        <v>1.3262186377304933E-2</v>
      </c>
      <c r="V94" s="24">
        <f t="shared" si="31"/>
        <v>0.23050069983192209</v>
      </c>
      <c r="W94" s="63">
        <f>B94+([1]User!D$6-25)*[1]User!C$6*[1]Calc!V$6</f>
        <v>0.4393933156</v>
      </c>
      <c r="AH94" s="24"/>
    </row>
    <row r="95" spans="1:34">
      <c r="A95" s="64">
        <v>1.2577E-2</v>
      </c>
      <c r="B95" s="59">
        <v>0.43587500000000001</v>
      </c>
      <c r="C95" s="64">
        <v>5.1353900000000001E-3</v>
      </c>
      <c r="D95" s="61">
        <f t="shared" si="18"/>
        <v>6.0633397690694459E-2</v>
      </c>
      <c r="E95" s="49">
        <f t="shared" si="19"/>
        <v>-1.2172880946880869</v>
      </c>
      <c r="F95" s="49">
        <f t="shared" si="20"/>
        <v>-1.2172880946880869</v>
      </c>
      <c r="G95" s="49">
        <f t="shared" si="21"/>
        <v>6.0819286640138984E-2</v>
      </c>
      <c r="H95" s="5" t="str">
        <f t="shared" si="24"/>
        <v/>
      </c>
      <c r="I95" s="24">
        <f t="shared" si="22"/>
        <v>2.3479517833996526E-2</v>
      </c>
      <c r="J95" s="24">
        <f t="shared" si="23"/>
        <v>1.0240622592951248E-2</v>
      </c>
      <c r="K95" s="5" t="str">
        <f t="shared" si="29"/>
        <v/>
      </c>
      <c r="L95" s="5" t="str">
        <f t="shared" si="30"/>
        <v/>
      </c>
      <c r="M95" s="24">
        <f t="shared" si="25"/>
        <v>-966962908055179.75</v>
      </c>
      <c r="N95" s="24">
        <f t="shared" si="26"/>
        <v>6.0819286640138984E-2</v>
      </c>
      <c r="O95" s="24">
        <f t="shared" si="27"/>
        <v>1115090083780.25</v>
      </c>
      <c r="P95" s="24">
        <f t="shared" si="28"/>
        <v>3.5246207173439705E-6</v>
      </c>
      <c r="Q95" s="5" t="str">
        <f t="shared" si="33"/>
        <v/>
      </c>
      <c r="R95" s="5">
        <f t="shared" si="34"/>
        <v>0.43615131560000003</v>
      </c>
      <c r="S95" s="5" t="str">
        <f t="shared" si="35"/>
        <v/>
      </c>
      <c r="T95" s="5">
        <f t="shared" si="35"/>
        <v>-1.2159586780765979</v>
      </c>
      <c r="U95" s="24">
        <f t="shared" si="32"/>
        <v>1.2352188356959604E-2</v>
      </c>
      <c r="V95" s="24">
        <f t="shared" si="31"/>
        <v>0.21630018696422582</v>
      </c>
      <c r="W95" s="63">
        <f>B95+([1]User!D$6-25)*[1]User!C$6*[1]Calc!V$6</f>
        <v>0.43615131560000003</v>
      </c>
      <c r="AH95" s="24"/>
    </row>
    <row r="96" spans="1:34">
      <c r="A96" s="64">
        <v>1.27224E-2</v>
      </c>
      <c r="B96" s="59">
        <v>0.38569700000000001</v>
      </c>
      <c r="C96" s="64">
        <v>2.4394400000000002E-3</v>
      </c>
      <c r="D96" s="61">
        <f t="shared" si="18"/>
        <v>2.8802395857488467E-2</v>
      </c>
      <c r="E96" s="49">
        <f t="shared" si="19"/>
        <v>-1.5405713850043312</v>
      </c>
      <c r="F96" s="49">
        <f t="shared" si="20"/>
        <v>-1.5405713850043312</v>
      </c>
      <c r="G96" s="49">
        <f t="shared" si="21"/>
        <v>2.9211014015885994E-2</v>
      </c>
      <c r="H96" s="5" t="str">
        <f t="shared" si="24"/>
        <v/>
      </c>
      <c r="I96" s="24">
        <f t="shared" si="22"/>
        <v>2.426972464960285E-2</v>
      </c>
      <c r="J96" s="24">
        <f t="shared" si="23"/>
        <v>9.3674660917062603E-3</v>
      </c>
      <c r="K96" s="5" t="str">
        <f t="shared" si="29"/>
        <v/>
      </c>
      <c r="L96" s="5">
        <f t="shared" si="30"/>
        <v>0.38597331560000003</v>
      </c>
      <c r="M96" s="24">
        <f t="shared" si="25"/>
        <v>-2125562621709988.5</v>
      </c>
      <c r="N96" s="24">
        <f t="shared" si="26"/>
        <v>2.9211014015885994E-2</v>
      </c>
      <c r="O96" s="24">
        <f t="shared" si="27"/>
        <v>158273485779.5</v>
      </c>
      <c r="P96" s="24">
        <f t="shared" si="28"/>
        <v>1.04161036277974E-6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4.3381995211458314E-3</v>
      </c>
      <c r="V96" s="24">
        <f t="shared" si="31"/>
        <v>0.16219859997315461</v>
      </c>
      <c r="W96" s="63">
        <f>B96+([1]User!D$6-25)*[1]User!C$6*[1]Calc!V$6</f>
        <v>0.38597331560000003</v>
      </c>
      <c r="AH96" s="24"/>
    </row>
    <row r="97" spans="1:34">
      <c r="A97" s="64">
        <v>1.28678E-2</v>
      </c>
      <c r="B97" s="59">
        <v>0.22822300000000001</v>
      </c>
      <c r="C97" s="64">
        <v>4.4735700000000001E-4</v>
      </c>
      <c r="D97" s="61">
        <f t="shared" si="18"/>
        <v>5.28193085446597E-3</v>
      </c>
      <c r="E97" s="49">
        <f t="shared" si="19"/>
        <v>-2.2772072884226264</v>
      </c>
      <c r="F97" s="49">
        <f t="shared" si="20"/>
        <v>-2.2772072884226264</v>
      </c>
      <c r="G97" s="49">
        <f t="shared" si="21"/>
        <v>5.2847252653661358E-3</v>
      </c>
      <c r="H97" s="5" t="str">
        <f t="shared" si="24"/>
        <v/>
      </c>
      <c r="I97" s="24">
        <f t="shared" si="22"/>
        <v>2.4867881868365849E-2</v>
      </c>
      <c r="J97" s="24">
        <f t="shared" si="23"/>
        <v>5.6822939873432459E-3</v>
      </c>
      <c r="K97" s="5" t="str">
        <f t="shared" si="29"/>
        <v/>
      </c>
      <c r="L97" s="5" t="str">
        <f t="shared" si="30"/>
        <v/>
      </c>
      <c r="M97" s="24">
        <f t="shared" si="25"/>
        <v>-14536053371647.777</v>
      </c>
      <c r="N97" s="24">
        <f t="shared" si="26"/>
        <v>5.2847252653661358E-3</v>
      </c>
      <c r="O97" s="24">
        <f t="shared" si="27"/>
        <v>344858856.625</v>
      </c>
      <c r="P97" s="24">
        <f t="shared" si="28"/>
        <v>1.2544770686957726E-8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2.51265932592218E-4</v>
      </c>
      <c r="V97" s="24">
        <f t="shared" si="31"/>
        <v>0.1146849105818231</v>
      </c>
      <c r="W97" s="63">
        <f>B97+([1]User!D$6-25)*[1]User!C$6*[1]Calc!V$6</f>
        <v>0.2284993156</v>
      </c>
      <c r="AH97" s="24"/>
    </row>
    <row r="98" spans="1:34">
      <c r="A98" s="64">
        <v>1.3013200000000001E-2</v>
      </c>
      <c r="B98" s="59">
        <v>0.11948599999999999</v>
      </c>
      <c r="C98" s="64">
        <v>1.59896E-4</v>
      </c>
      <c r="D98" s="61">
        <f t="shared" si="18"/>
        <v>1.8878873380894694E-3</v>
      </c>
      <c r="E98" s="49">
        <f t="shared" si="19"/>
        <v>-2.7240239263017032</v>
      </c>
      <c r="F98" s="49">
        <f t="shared" si="20"/>
        <v>-2.7240239263017032</v>
      </c>
      <c r="G98" s="49">
        <f t="shared" si="21"/>
        <v>1.8879153574581436E-3</v>
      </c>
      <c r="H98" s="5" t="str">
        <f t="shared" si="24"/>
        <v/>
      </c>
      <c r="I98" s="24">
        <f t="shared" si="22"/>
        <v>2.4952802116063547E-2</v>
      </c>
      <c r="J98" s="24">
        <f t="shared" si="23"/>
        <v>2.9884053621283503E-3</v>
      </c>
      <c r="K98" s="5" t="str">
        <f t="shared" si="29"/>
        <v/>
      </c>
      <c r="L98" s="5" t="str">
        <f t="shared" si="30"/>
        <v/>
      </c>
      <c r="M98" s="24">
        <f t="shared" si="25"/>
        <v>-145752021817.33423</v>
      </c>
      <c r="N98" s="24">
        <f t="shared" si="26"/>
        <v>1.8879153574581436E-3</v>
      </c>
      <c r="O98" s="24">
        <f t="shared" si="27"/>
        <v>5007729.75</v>
      </c>
      <c r="P98" s="24">
        <f t="shared" si="28"/>
        <v>5.0992008902143967E-10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5.5109721005180504E-5</v>
      </c>
      <c r="V98" s="24">
        <f t="shared" si="31"/>
        <v>6.9328431188518808E-2</v>
      </c>
      <c r="W98" s="63">
        <f>B98+([1]User!D$6-25)*[1]User!C$6*[1]Calc!V$6</f>
        <v>0.11976231559999999</v>
      </c>
      <c r="AH98" s="24"/>
    </row>
    <row r="99" spans="1:34">
      <c r="A99" s="64">
        <v>1.3158599999999999E-2</v>
      </c>
      <c r="B99" s="59">
        <v>8.2183000000000006E-2</v>
      </c>
      <c r="C99" s="64">
        <v>3.0269699999999999E-5</v>
      </c>
      <c r="D99" s="61">
        <f t="shared" si="18"/>
        <v>3.5739345172966687E-4</v>
      </c>
      <c r="E99" s="49">
        <f t="shared" si="19"/>
        <v>-3.4468534090316187</v>
      </c>
      <c r="F99" s="49">
        <f t="shared" si="20"/>
        <v>-3.4468534090316187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2.0594214071099999E-3</v>
      </c>
      <c r="K99" s="5" t="str">
        <f t="shared" si="29"/>
        <v/>
      </c>
      <c r="L99" s="5" t="str">
        <f t="shared" si="30"/>
        <v/>
      </c>
      <c r="M99" s="24">
        <f t="shared" si="25"/>
        <v>-11706898326.762995</v>
      </c>
      <c r="N99" s="24">
        <f t="shared" si="26"/>
        <v>3.5739570226380119E-4</v>
      </c>
      <c r="O99" s="24">
        <f t="shared" si="27"/>
        <v>1172470</v>
      </c>
      <c r="P99" s="24">
        <f t="shared" si="28"/>
        <v>6.3066128487921975E-10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3.3249432528734854E-5</v>
      </c>
      <c r="V99" s="24">
        <f t="shared" si="31"/>
        <v>3.197064480011768E-2</v>
      </c>
      <c r="W99" s="63">
        <f>B99+([1]User!D$6-25)*[1]User!C$6*[1]Calc!V$6</f>
        <v>8.2459315599999999E-2</v>
      </c>
      <c r="AH99" s="24"/>
    </row>
    <row r="100" spans="1:34">
      <c r="A100" s="64">
        <v>1.3304E-2</v>
      </c>
      <c r="B100" s="59">
        <v>6.9420599999999999E-2</v>
      </c>
      <c r="C100" s="64">
        <v>7.4339799999999998E-6</v>
      </c>
      <c r="D100" s="61">
        <f t="shared" si="18"/>
        <v>8.7772781768214047E-5</v>
      </c>
      <c r="E100" s="49">
        <f t="shared" si="19"/>
        <v>-4.0566401374023142</v>
      </c>
      <c r="F100" s="49">
        <f t="shared" si="20"/>
        <v>-4.0566401374023142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1.7406804671099999E-3</v>
      </c>
      <c r="K100" s="5" t="str">
        <f t="shared" si="29"/>
        <v/>
      </c>
      <c r="L100" s="5" t="str">
        <f t="shared" si="30"/>
        <v/>
      </c>
      <c r="M100" s="24">
        <f t="shared" si="25"/>
        <v>-2437279588.2249355</v>
      </c>
      <c r="N100" s="24">
        <f t="shared" si="26"/>
        <v>8.7773250310842083E-5</v>
      </c>
      <c r="O100" s="24">
        <f t="shared" si="27"/>
        <v>713471.5</v>
      </c>
      <c r="P100" s="24">
        <f t="shared" si="28"/>
        <v>1.5626373715712533E-9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2.7382652243209973E-5</v>
      </c>
      <c r="V100" s="24">
        <f t="shared" si="31"/>
        <v>3.9293007721806938E-2</v>
      </c>
      <c r="W100" s="63">
        <f>B100+([1]User!D$6-25)*[1]User!C$6*[1]Calc!V$6</f>
        <v>6.9696915599999992E-2</v>
      </c>
      <c r="AH100" s="24"/>
    </row>
    <row r="101" spans="1:34">
      <c r="A101" s="64">
        <v>1.34494E-2</v>
      </c>
      <c r="B101" s="59">
        <v>6.5261799999999995E-2</v>
      </c>
      <c r="C101" s="64">
        <v>1.38924E-6</v>
      </c>
      <c r="D101" s="61">
        <f t="shared" si="18"/>
        <v>1.640271554990378E-5</v>
      </c>
      <c r="E101" s="49">
        <f t="shared" si="19"/>
        <v>-4.7850842464212224</v>
      </c>
      <c r="F101" s="49">
        <f t="shared" si="20"/>
        <v>-4.7850842464212224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1.6368144371099998E-3</v>
      </c>
      <c r="K101" s="5" t="str">
        <f t="shared" si="29"/>
        <v/>
      </c>
      <c r="L101" s="5" t="str">
        <f t="shared" si="30"/>
        <v/>
      </c>
      <c r="M101" s="24">
        <f t="shared" si="25"/>
        <v>-675529171.75488627</v>
      </c>
      <c r="N101" s="24">
        <f t="shared" si="26"/>
        <v>1.640284541363176E-5</v>
      </c>
      <c r="O101" s="24">
        <f t="shared" si="27"/>
        <v>606847.75</v>
      </c>
      <c r="P101" s="24">
        <f t="shared" si="28"/>
        <v>7.1122057495614823E-9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2.5593643145813469E-5</v>
      </c>
      <c r="V101" s="24">
        <f t="shared" si="31"/>
        <v>4.2194405136352059E-2</v>
      </c>
      <c r="W101" s="63">
        <f>B101+([1]User!D$6-25)*[1]User!C$6*[1]Calc!V$6</f>
        <v>6.5538115599999988E-2</v>
      </c>
      <c r="AH101" s="24"/>
    </row>
    <row r="102" spans="1:34">
      <c r="A102" s="64">
        <v>1.3594800000000001E-2</v>
      </c>
      <c r="B102" s="59">
        <v>6.40072E-2</v>
      </c>
      <c r="C102" s="64">
        <v>1.38924E-6</v>
      </c>
      <c r="D102" s="61">
        <f t="shared" si="18"/>
        <v>1.640271554990378E-5</v>
      </c>
      <c r="E102" s="49">
        <f t="shared" si="19"/>
        <v>-4.7850842464212224</v>
      </c>
      <c r="F102" s="49">
        <f t="shared" si="20"/>
        <v>-4.7850842464212224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1.6054808021099998E-3</v>
      </c>
      <c r="K102" s="5" t="str">
        <f t="shared" si="29"/>
        <v/>
      </c>
      <c r="L102" s="5" t="str">
        <f t="shared" si="30"/>
        <v/>
      </c>
      <c r="M102" s="24">
        <f t="shared" si="25"/>
        <v>-194077251.01082873</v>
      </c>
      <c r="N102" s="24">
        <f t="shared" si="26"/>
        <v>1.6402752859314515E-5</v>
      </c>
      <c r="O102" s="24">
        <f t="shared" si="27"/>
        <v>577927</v>
      </c>
      <c r="P102" s="24">
        <f t="shared" si="28"/>
        <v>6.7732951555695736E-9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2.5064460145303888E-5</v>
      </c>
      <c r="V102" s="24">
        <f t="shared" si="31"/>
        <v>4.3132061046945724E-2</v>
      </c>
      <c r="W102" s="63">
        <f>B102+([1]User!D$6-25)*[1]User!C$6*[1]Calc!V$6</f>
        <v>6.4283515599999994E-2</v>
      </c>
      <c r="AH102" s="24"/>
    </row>
    <row r="103" spans="1:34">
      <c r="A103" s="64">
        <v>1.3740199999999999E-2</v>
      </c>
      <c r="B103" s="59">
        <v>6.3543699999999995E-2</v>
      </c>
      <c r="C103" s="64">
        <v>-1.07003E-5</v>
      </c>
      <c r="D103" s="61">
        <f t="shared" si="18"/>
        <v>-1.263381253049404E-4</v>
      </c>
      <c r="E103" s="49">
        <f t="shared" si="19"/>
        <v>-3</v>
      </c>
      <c r="F103" s="49">
        <f t="shared" si="20"/>
        <v>-3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1.5939048896099998E-3</v>
      </c>
      <c r="K103" s="5" t="str">
        <f t="shared" si="29"/>
        <v/>
      </c>
      <c r="L103" s="5" t="str">
        <f t="shared" si="30"/>
        <v/>
      </c>
      <c r="M103" s="24">
        <f t="shared" si="25"/>
        <v>-70418126.361300901</v>
      </c>
      <c r="N103" s="24">
        <f t="shared" si="26"/>
        <v>-1.263381117677598E-4</v>
      </c>
      <c r="O103" s="24">
        <f t="shared" si="27"/>
        <v>567594.75</v>
      </c>
      <c r="P103" s="24">
        <f t="shared" si="28"/>
        <v>-8.6366982388163953E-10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2.4870145170660358E-5</v>
      </c>
      <c r="V103" s="24">
        <f t="shared" si="31"/>
        <v>4.3486389111376325E-2</v>
      </c>
      <c r="W103" s="63">
        <f>B103+([1]User!D$6-25)*[1]User!C$6*[1]Calc!V$6</f>
        <v>6.3820015599999988E-2</v>
      </c>
      <c r="AH103" s="24"/>
    </row>
    <row r="104" spans="1:34">
      <c r="A104" s="64">
        <v>1.38856E-2</v>
      </c>
      <c r="B104" s="59">
        <v>6.3452400000000006E-2</v>
      </c>
      <c r="C104" s="64">
        <v>-3.9838699999999997E-6</v>
      </c>
      <c r="D104" s="61">
        <f t="shared" si="18"/>
        <v>-4.7037435142808414E-5</v>
      </c>
      <c r="E104" s="49">
        <f t="shared" si="19"/>
        <v>-3</v>
      </c>
      <c r="F104" s="49">
        <f>IF($D104&gt;0,LOG10(D104),-3)</f>
        <v>-3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1.5916246721100001E-3</v>
      </c>
      <c r="K104" s="5" t="str">
        <f t="shared" si="29"/>
        <v/>
      </c>
      <c r="L104" s="5" t="str">
        <f t="shared" si="30"/>
        <v/>
      </c>
      <c r="M104" s="24">
        <f t="shared" si="25"/>
        <v>-13821724.894816697</v>
      </c>
      <c r="N104" s="24">
        <f t="shared" si="26"/>
        <v>-4.7037432485720017E-5</v>
      </c>
      <c r="O104" s="24">
        <f t="shared" si="27"/>
        <v>565581.375</v>
      </c>
      <c r="P104" s="24">
        <f t="shared" si="28"/>
        <v>-2.311507192978874E-9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2.4831943704973097E-5</v>
      </c>
      <c r="V104" s="24">
        <f t="shared" si="31"/>
        <v>4.3556701112822775E-2</v>
      </c>
      <c r="W104" s="63">
        <f>B104+([1]User!D$6-25)*[1]User!C$6*[1]Calc!V$6</f>
        <v>6.3728715599999999E-2</v>
      </c>
      <c r="AH104" s="24"/>
    </row>
    <row r="105" spans="1:34">
      <c r="A105" s="64">
        <v>1.4031E-2</v>
      </c>
      <c r="B105" s="59">
        <v>6.3447000000000003E-2</v>
      </c>
      <c r="C105" s="64">
        <v>-6.6704300000000001E-6</v>
      </c>
      <c r="D105" s="61">
        <f t="shared" si="18"/>
        <v>-7.875756952401648E-5</v>
      </c>
      <c r="E105" s="49">
        <f>IF(D105&gt;0,LOG10(D105),-3)</f>
        <v>-3</v>
      </c>
      <c r="F105" s="49">
        <f>IF($D105&gt;0,LOG10(D105),-3)</f>
        <v>-3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1.5914898071099999E-3</v>
      </c>
      <c r="K105" s="5" t="str">
        <f t="shared" si="29"/>
        <v/>
      </c>
      <c r="L105" s="5" t="str">
        <f t="shared" si="30"/>
        <v/>
      </c>
      <c r="M105" s="24">
        <f t="shared" si="25"/>
        <v>-817323.43156935717</v>
      </c>
      <c r="N105" s="24">
        <f t="shared" si="26"/>
        <v>-7.8757569366894227E-5</v>
      </c>
      <c r="O105" s="24">
        <f t="shared" si="27"/>
        <v>565462.5</v>
      </c>
      <c r="P105" s="24">
        <f t="shared" si="28"/>
        <v>-1.380242075445436E-9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2.482968501983784E-5</v>
      </c>
      <c r="V105" s="24">
        <f t="shared" si="31"/>
        <v>4.3560865131557387E-2</v>
      </c>
      <c r="W105" s="63">
        <f>B105+([1]User!D$6-25)*[1]User!C$6*[1]Calc!V$6</f>
        <v>6.3723315599999997E-2</v>
      </c>
      <c r="AH105" s="24"/>
    </row>
    <row r="106" spans="1:34">
      <c r="A106" s="64">
        <v>1.41764E-2</v>
      </c>
      <c r="B106" s="59">
        <v>6.3398700000000002E-2</v>
      </c>
      <c r="C106" s="64">
        <v>-1.0028599999999999E-5</v>
      </c>
      <c r="D106" s="61">
        <f t="shared" si="18"/>
        <v>-1.1840738329141474E-4</v>
      </c>
      <c r="E106" s="49">
        <f>IF(D106&gt;0,LOG10(D106),-3)</f>
        <v>-3</v>
      </c>
      <c r="F106" s="49">
        <f>IF($D106&gt;0,LOG10(D106),-3)</f>
        <v>-3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1.5902835146099999E-3</v>
      </c>
      <c r="K106" s="5" t="str">
        <f t="shared" si="29"/>
        <v/>
      </c>
      <c r="L106" s="5" t="str">
        <f t="shared" si="30"/>
        <v/>
      </c>
      <c r="M106" s="24">
        <f t="shared" si="25"/>
        <v>-7296774.034518173</v>
      </c>
      <c r="N106" s="24">
        <f t="shared" si="26"/>
        <v>-1.184073818886829E-4</v>
      </c>
      <c r="O106" s="24">
        <f t="shared" si="27"/>
        <v>564400.5</v>
      </c>
      <c r="P106" s="24">
        <f t="shared" si="28"/>
        <v>-9.1633097860404762E-10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2.4809486138770819E-5</v>
      </c>
      <c r="V106" s="24">
        <f t="shared" si="31"/>
        <v>4.3598136683902458E-2</v>
      </c>
      <c r="W106" s="63">
        <f>B106+([1]User!D$6-25)*[1]User!C$6*[1]Calc!V$6</f>
        <v>6.3675015599999996E-2</v>
      </c>
      <c r="AH106" s="24"/>
    </row>
    <row r="107" spans="1:34">
      <c r="A107" s="64">
        <v>1.4321800000000001E-2</v>
      </c>
      <c r="B107" s="59">
        <v>6.3361000000000001E-2</v>
      </c>
      <c r="C107" s="64">
        <v>-5.9987900000000002E-6</v>
      </c>
      <c r="D107" s="61">
        <f t="shared" si="18"/>
        <v>-7.082753592871447E-5</v>
      </c>
      <c r="E107" s="49">
        <f>IF(D107&gt;0,LOG10(D107),-3)</f>
        <v>-3</v>
      </c>
      <c r="F107" s="49">
        <f t="shared" ref="F107:F133" si="36">IF($D107&gt;0,LOG10(D107),-3)</f>
        <v>-3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1.58934195711E-3</v>
      </c>
      <c r="K107" s="5" t="str">
        <f t="shared" si="29"/>
        <v/>
      </c>
      <c r="L107" s="5" t="str">
        <f t="shared" si="30"/>
        <v/>
      </c>
      <c r="M107" s="24">
        <f t="shared" si="25"/>
        <v>-5687060.7441617213</v>
      </c>
      <c r="N107" s="24">
        <f t="shared" si="26"/>
        <v>-7.0827534835433907E-5</v>
      </c>
      <c r="O107" s="24">
        <f t="shared" si="27"/>
        <v>563573</v>
      </c>
      <c r="P107" s="24">
        <f t="shared" si="28"/>
        <v>-1.5296490802867606E-9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2.4793724889028436E-5</v>
      </c>
      <c r="V107" s="24">
        <f t="shared" si="31"/>
        <v>4.3627261999495841E-2</v>
      </c>
      <c r="W107" s="63">
        <f>B107+([1]User!D$6-25)*[1]User!C$6*[1]Calc!V$6</f>
        <v>6.3637315599999994E-2</v>
      </c>
      <c r="AH107" s="24"/>
    </row>
    <row r="108" spans="1:34">
      <c r="A108" s="64">
        <v>1.44672E-2</v>
      </c>
      <c r="B108" s="59">
        <v>6.3366400000000003E-2</v>
      </c>
      <c r="C108" s="64">
        <v>4.5959799999999998E-8</v>
      </c>
      <c r="D108" s="61">
        <f t="shared" si="18"/>
        <v>5.4264599790566615E-7</v>
      </c>
      <c r="E108" s="49">
        <f>IF(D108&gt;0,LOG10(D108),-3)</f>
        <v>-6.2654833956280225</v>
      </c>
      <c r="F108" s="49">
        <f t="shared" si="36"/>
        <v>-6.2654833956280225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1.5894768221099999E-3</v>
      </c>
      <c r="K108" s="5" t="str">
        <f t="shared" si="29"/>
        <v/>
      </c>
      <c r="L108" s="5" t="str">
        <f t="shared" si="30"/>
        <v/>
      </c>
      <c r="M108" s="24">
        <f t="shared" si="25"/>
        <v>814763.47874873446</v>
      </c>
      <c r="N108" s="24">
        <f t="shared" si="26"/>
        <v>5.4264584127553501E-7</v>
      </c>
      <c r="O108" s="24">
        <f t="shared" si="27"/>
        <v>563691.375</v>
      </c>
      <c r="P108" s="24">
        <f t="shared" si="28"/>
        <v>1.9969567936848304E-7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2.4795982213133227E-5</v>
      </c>
      <c r="V108" s="24">
        <f t="shared" si="31"/>
        <v>4.3623088402539451E-2</v>
      </c>
      <c r="W108" s="63">
        <f>B108+([1]User!D$6-25)*[1]User!C$6*[1]Calc!V$6</f>
        <v>6.3642715599999997E-2</v>
      </c>
      <c r="AH108" s="24"/>
    </row>
    <row r="109" spans="1:34">
      <c r="A109" s="60">
        <v>1.46126E-2</v>
      </c>
      <c r="B109" s="63">
        <v>6.3350299999999998E-2</v>
      </c>
      <c r="C109" s="24">
        <v>1.38924E-6</v>
      </c>
      <c r="D109" s="61">
        <f t="shared" si="18"/>
        <v>1.640271554990378E-5</v>
      </c>
      <c r="E109" s="49">
        <f t="shared" ref="E109:E133" si="37">IF(D109&gt;0,LOG10(D109),-3)</f>
        <v>-4.7850842464212224</v>
      </c>
      <c r="F109" s="49">
        <f t="shared" si="36"/>
        <v>-4.7850842464212224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1.5890747246099998E-3</v>
      </c>
      <c r="K109" s="5" t="str">
        <f t="shared" si="29"/>
        <v/>
      </c>
      <c r="L109" s="5" t="str">
        <f t="shared" si="30"/>
        <v/>
      </c>
      <c r="M109" s="24">
        <f t="shared" si="25"/>
        <v>-2427680.4941325258</v>
      </c>
      <c r="N109" s="24">
        <f t="shared" si="26"/>
        <v>1.6402716016601078E-5</v>
      </c>
      <c r="O109" s="24">
        <f t="shared" si="27"/>
        <v>563338.25</v>
      </c>
      <c r="P109" s="24">
        <f t="shared" si="28"/>
        <v>6.6023300696295769E-9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2.4789252295323609E-5</v>
      </c>
      <c r="V109" s="24">
        <f t="shared" si="31"/>
        <v>4.3635533684680261E-2</v>
      </c>
      <c r="W109" s="63">
        <f>B109+([1]User!D$6-25)*[1]User!C$6*[1]Calc!V$6</f>
        <v>6.3626615599999992E-2</v>
      </c>
      <c r="AH109" s="24"/>
    </row>
    <row r="110" spans="1:34">
      <c r="A110" s="60">
        <v>1.4758E-2</v>
      </c>
      <c r="B110" s="63">
        <v>6.3339500000000007E-2</v>
      </c>
      <c r="C110" s="24">
        <v>-6.2567899999999995E-7</v>
      </c>
      <c r="D110" s="61">
        <f t="shared" si="18"/>
        <v>-7.3873734290318771E-6</v>
      </c>
      <c r="E110" s="49">
        <f t="shared" si="37"/>
        <v>-3</v>
      </c>
      <c r="F110" s="49">
        <f t="shared" si="36"/>
        <v>-3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1.5888049946100001E-3</v>
      </c>
      <c r="K110" s="5" t="str">
        <f t="shared" si="29"/>
        <v/>
      </c>
      <c r="L110" s="5" t="str">
        <f t="shared" si="30"/>
        <v/>
      </c>
      <c r="M110" s="24">
        <f t="shared" si="25"/>
        <v>-1627821.7764698425</v>
      </c>
      <c r="N110" s="24">
        <f t="shared" si="26"/>
        <v>-7.3873731160994189E-6</v>
      </c>
      <c r="O110" s="24">
        <f t="shared" si="27"/>
        <v>563101.5</v>
      </c>
      <c r="P110" s="24">
        <f t="shared" si="28"/>
        <v>-1.4653467566717004E-8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2.4784738241563816E-5</v>
      </c>
      <c r="V110" s="24">
        <f t="shared" si="31"/>
        <v>4.36438850756199E-2</v>
      </c>
      <c r="W110" s="63">
        <f>B110+([1]User!D$6-25)*[1]User!C$6*[1]Calc!V$6</f>
        <v>6.36158156E-2</v>
      </c>
      <c r="AH110" s="24"/>
    </row>
    <row r="111" spans="1:34">
      <c r="A111" s="60">
        <v>1.4903400000000001E-2</v>
      </c>
      <c r="B111" s="63">
        <v>6.3276399999999997E-2</v>
      </c>
      <c r="C111" s="24">
        <v>1.38924E-6</v>
      </c>
      <c r="D111" s="61">
        <f t="shared" si="18"/>
        <v>1.640271554990378E-5</v>
      </c>
      <c r="E111" s="49">
        <f t="shared" si="37"/>
        <v>-4.7850842464212224</v>
      </c>
      <c r="F111" s="49">
        <f t="shared" si="36"/>
        <v>-4.7850842464212224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1.5872290721099997E-3</v>
      </c>
      <c r="K111" s="5" t="str">
        <f t="shared" si="29"/>
        <v/>
      </c>
      <c r="L111" s="5" t="str">
        <f t="shared" si="30"/>
        <v/>
      </c>
      <c r="M111" s="24">
        <f t="shared" si="25"/>
        <v>-9487370.6414070539</v>
      </c>
      <c r="N111" s="24">
        <f t="shared" si="26"/>
        <v>1.6402717373755912E-5</v>
      </c>
      <c r="O111" s="24">
        <f t="shared" si="27"/>
        <v>561720.25</v>
      </c>
      <c r="P111" s="24">
        <f t="shared" si="28"/>
        <v>6.5833665483241473E-9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2.4758371286447834E-5</v>
      </c>
      <c r="V111" s="24">
        <f t="shared" si="31"/>
        <v>4.369272711120098E-2</v>
      </c>
      <c r="W111" s="63">
        <f>B111+([1]User!D$6-25)*[1]User!C$6*[1]Calc!V$6</f>
        <v>6.355271559999999E-2</v>
      </c>
      <c r="AH111" s="24"/>
    </row>
    <row r="112" spans="1:34">
      <c r="A112" s="60">
        <v>1.5048799999999999E-2</v>
      </c>
      <c r="B112" s="63">
        <v>6.3291200000000006E-2</v>
      </c>
      <c r="C112" s="24">
        <v>-5.9987900000000002E-6</v>
      </c>
      <c r="D112" s="61">
        <f t="shared" si="18"/>
        <v>-7.082753592871447E-5</v>
      </c>
      <c r="E112" s="49">
        <f t="shared" si="37"/>
        <v>-3</v>
      </c>
      <c r="F112" s="49">
        <f t="shared" si="36"/>
        <v>-3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1.5875987021100001E-3</v>
      </c>
      <c r="K112" s="5" t="str">
        <f t="shared" si="29"/>
        <v/>
      </c>
      <c r="L112" s="5" t="str">
        <f t="shared" si="30"/>
        <v/>
      </c>
      <c r="M112" s="24">
        <f t="shared" si="25"/>
        <v>2226529.1767767062</v>
      </c>
      <c r="N112" s="24">
        <f t="shared" si="26"/>
        <v>-7.0827536356742445E-5</v>
      </c>
      <c r="O112" s="24">
        <f t="shared" si="27"/>
        <v>562044</v>
      </c>
      <c r="P112" s="24">
        <f t="shared" si="28"/>
        <v>-1.525499037772396E-9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2.4764554566506793E-5</v>
      </c>
      <c r="V112" s="24">
        <f t="shared" si="31"/>
        <v>4.3681263888596632E-2</v>
      </c>
      <c r="W112" s="63">
        <f>B112+([1]User!D$6-25)*[1]User!C$6*[1]Calc!V$6</f>
        <v>6.3567515599999999E-2</v>
      </c>
      <c r="AH112" s="24"/>
    </row>
    <row r="113" spans="1:34">
      <c r="A113" s="5">
        <v>1.51942E-2</v>
      </c>
      <c r="B113" s="63">
        <v>6.32992E-2</v>
      </c>
      <c r="C113" s="24">
        <v>1.2135499999999999E-5</v>
      </c>
      <c r="D113" s="61">
        <f t="shared" si="18"/>
        <v>1.432834892141439E-4</v>
      </c>
      <c r="E113" s="49">
        <f t="shared" si="37"/>
        <v>-3.8438038511679724</v>
      </c>
      <c r="F113" s="49">
        <f t="shared" si="36"/>
        <v>-3.8438038511679724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1.5877985021099999E-3</v>
      </c>
      <c r="K113" s="5" t="str">
        <f t="shared" si="29"/>
        <v/>
      </c>
      <c r="L113" s="5" t="str">
        <f t="shared" si="30"/>
        <v/>
      </c>
      <c r="M113" s="24">
        <f t="shared" si="25"/>
        <v>1203904.0835957332</v>
      </c>
      <c r="N113" s="24">
        <f t="shared" si="26"/>
        <v>1.4328348898270539E-4</v>
      </c>
      <c r="O113" s="24">
        <f t="shared" si="27"/>
        <v>562219</v>
      </c>
      <c r="P113" s="24">
        <f t="shared" si="28"/>
        <v>7.5431566698550723E-10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2.4767897146726173E-5</v>
      </c>
      <c r="V113" s="24">
        <f t="shared" si="31"/>
        <v>4.3675069442460267E-2</v>
      </c>
      <c r="W113" s="63">
        <f>B113+([1]User!D$6-25)*[1]User!C$6*[1]Calc!V$6</f>
        <v>6.3575515599999993E-2</v>
      </c>
      <c r="AH113" s="24"/>
    </row>
    <row r="114" spans="1:34">
      <c r="A114" s="5">
        <v>1.53396E-2</v>
      </c>
      <c r="B114" s="63">
        <v>6.32442E-2</v>
      </c>
      <c r="C114" s="24">
        <v>9.4489000000000003E-6</v>
      </c>
      <c r="D114" s="61">
        <f t="shared" si="18"/>
        <v>1.115628825541201E-4</v>
      </c>
      <c r="E114" s="49">
        <f t="shared" si="37"/>
        <v>-3.9524802729899333</v>
      </c>
      <c r="F114" s="49">
        <f t="shared" si="36"/>
        <v>-3.9524802729899333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1.58642487711E-3</v>
      </c>
      <c r="K114" s="5" t="str">
        <f t="shared" si="29"/>
        <v/>
      </c>
      <c r="L114" s="5" t="str">
        <f t="shared" si="30"/>
        <v/>
      </c>
      <c r="M114" s="24">
        <f t="shared" si="25"/>
        <v>-8259141.6649673637</v>
      </c>
      <c r="N114" s="24">
        <f t="shared" si="26"/>
        <v>1.1156288414185749E-4</v>
      </c>
      <c r="O114" s="24">
        <f t="shared" si="27"/>
        <v>561016.75</v>
      </c>
      <c r="P114" s="24">
        <f t="shared" si="28"/>
        <v>9.667181056637418E-10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2.4744920686276806E-5</v>
      </c>
      <c r="V114" s="24">
        <f t="shared" si="31"/>
        <v>4.3717683062977894E-2</v>
      </c>
      <c r="W114" s="63">
        <f>B114+([1]User!D$6-25)*[1]User!C$6*[1]Calc!V$6</f>
        <v>6.3520515599999994E-2</v>
      </c>
      <c r="AH114" s="24"/>
    </row>
    <row r="115" spans="1:34">
      <c r="A115" s="5">
        <v>1.5485000000000001E-2</v>
      </c>
      <c r="B115" s="63">
        <v>6.3275100000000001E-2</v>
      </c>
      <c r="C115" s="24">
        <v>-1.07003E-5</v>
      </c>
      <c r="D115" s="61">
        <f t="shared" si="18"/>
        <v>-1.263381253049404E-4</v>
      </c>
      <c r="E115" s="49">
        <f t="shared" si="37"/>
        <v>-3</v>
      </c>
      <c r="F115" s="49">
        <f t="shared" si="36"/>
        <v>-3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1.5871966046099998E-3</v>
      </c>
      <c r="K115" s="5" t="str">
        <f t="shared" si="29"/>
        <v/>
      </c>
      <c r="L115" s="5" t="str">
        <f t="shared" si="30"/>
        <v/>
      </c>
      <c r="M115" s="24">
        <f t="shared" si="25"/>
        <v>4645719.8114537811</v>
      </c>
      <c r="N115" s="24">
        <f t="shared" si="26"/>
        <v>-1.2633812619803359E-4</v>
      </c>
      <c r="O115" s="24">
        <f t="shared" si="27"/>
        <v>561691.875</v>
      </c>
      <c r="P115" s="24">
        <f t="shared" si="28"/>
        <v>-8.5468772807935372E-10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2.475782819109221E-5</v>
      </c>
      <c r="V115" s="24">
        <f t="shared" si="31"/>
        <v>4.3693734232883148E-2</v>
      </c>
      <c r="W115" s="63">
        <f>B115+([1]User!D$6-25)*[1]User!C$6*[1]Calc!V$6</f>
        <v>6.3551415599999994E-2</v>
      </c>
      <c r="AH115" s="24"/>
    </row>
    <row r="116" spans="1:34">
      <c r="A116" s="5">
        <v>1.5630399999999999E-2</v>
      </c>
      <c r="B116" s="63">
        <v>6.3217300000000004E-2</v>
      </c>
      <c r="C116" s="24">
        <v>-2.6405899999999999E-6</v>
      </c>
      <c r="D116" s="61">
        <f t="shared" si="18"/>
        <v>-3.117736795220438E-5</v>
      </c>
      <c r="E116" s="49">
        <f t="shared" si="37"/>
        <v>-3</v>
      </c>
      <c r="F116" s="49">
        <f t="shared" si="36"/>
        <v>-3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1.58575304961E-3</v>
      </c>
      <c r="K116" s="5" t="str">
        <f t="shared" si="29"/>
        <v/>
      </c>
      <c r="L116" s="5" t="str">
        <f t="shared" si="30"/>
        <v/>
      </c>
      <c r="M116" s="24">
        <f t="shared" si="25"/>
        <v>-8670524.4835378472</v>
      </c>
      <c r="N116" s="24">
        <f t="shared" si="26"/>
        <v>-3.1177366285382752E-5</v>
      </c>
      <c r="O116" s="24">
        <f t="shared" si="27"/>
        <v>560429.75</v>
      </c>
      <c r="P116" s="24">
        <f t="shared" si="28"/>
        <v>-3.455616300422129E-9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2.473368632715403E-5</v>
      </c>
      <c r="V116" s="24">
        <f t="shared" si="31"/>
        <v>4.3738547864864967E-2</v>
      </c>
      <c r="W116" s="63">
        <f>B116+([1]User!D$6-25)*[1]User!C$6*[1]Calc!V$6</f>
        <v>6.3493615599999997E-2</v>
      </c>
      <c r="AH116" s="24"/>
    </row>
    <row r="117" spans="1:34">
      <c r="A117" s="5">
        <v>1.57758E-2</v>
      </c>
      <c r="B117" s="63">
        <v>6.3218700000000003E-2</v>
      </c>
      <c r="C117" s="24">
        <v>-8.6853400000000008E-6</v>
      </c>
      <c r="D117" s="61">
        <f t="shared" si="18"/>
        <v>-1.0254755224021861E-4</v>
      </c>
      <c r="E117" s="49">
        <f t="shared" si="37"/>
        <v>-3</v>
      </c>
      <c r="F117" s="49">
        <f t="shared" si="36"/>
        <v>-3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1.5857880146099999E-3</v>
      </c>
      <c r="K117" s="5" t="str">
        <f t="shared" si="29"/>
        <v/>
      </c>
      <c r="L117" s="5" t="str">
        <f t="shared" si="30"/>
        <v/>
      </c>
      <c r="M117" s="24">
        <f t="shared" si="25"/>
        <v>210024.14753130605</v>
      </c>
      <c r="N117" s="24">
        <f t="shared" si="26"/>
        <v>-1.0254755228059365E-4</v>
      </c>
      <c r="O117" s="24">
        <f t="shared" si="27"/>
        <v>560460.25</v>
      </c>
      <c r="P117" s="24">
        <f t="shared" si="28"/>
        <v>-1.0506626054339231E-9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2.4734270962857787E-5</v>
      </c>
      <c r="V117" s="24">
        <f t="shared" si="31"/>
        <v>4.373746159341961E-2</v>
      </c>
      <c r="W117" s="63">
        <f>B117+([1]User!D$6-25)*[1]User!C$6*[1]Calc!V$6</f>
        <v>6.3495015599999996E-2</v>
      </c>
      <c r="AH117" s="24"/>
    </row>
    <row r="118" spans="1:34">
      <c r="A118" s="5">
        <v>1.59212E-2</v>
      </c>
      <c r="B118" s="63">
        <v>6.3225400000000001E-2</v>
      </c>
      <c r="C118" s="24">
        <v>2.0608799999999999E-6</v>
      </c>
      <c r="D118" s="61">
        <f t="shared" si="18"/>
        <v>2.4332749145205793E-5</v>
      </c>
      <c r="E118" s="49">
        <f t="shared" si="37"/>
        <v>-4.6138088211495791</v>
      </c>
      <c r="F118" s="49">
        <f t="shared" si="36"/>
        <v>-4.6138088211495791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1.5859553471099998E-3</v>
      </c>
      <c r="K118" s="5" t="str">
        <f t="shared" si="29"/>
        <v/>
      </c>
      <c r="L118" s="5" t="str">
        <f t="shared" si="30"/>
        <v/>
      </c>
      <c r="M118" s="24">
        <f t="shared" si="25"/>
        <v>1005377.7020526669</v>
      </c>
      <c r="N118" s="24">
        <f t="shared" si="26"/>
        <v>2.4332748951931984E-5</v>
      </c>
      <c r="O118" s="24">
        <f t="shared" si="27"/>
        <v>560606.375</v>
      </c>
      <c r="P118" s="24">
        <f t="shared" si="28"/>
        <v>4.4290503199164071E-9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2.4737068941536413E-5</v>
      </c>
      <c r="V118" s="24">
        <f t="shared" si="31"/>
        <v>4.3732263572740446E-2</v>
      </c>
      <c r="W118" s="63">
        <f>B118+([1]User!D$6-25)*[1]User!C$6*[1]Calc!V$6</f>
        <v>6.3501715599999994E-2</v>
      </c>
      <c r="AH118" s="24"/>
    </row>
    <row r="119" spans="1:34">
      <c r="A119" s="5">
        <v>1.60666E-2</v>
      </c>
      <c r="B119" s="63">
        <v>6.3203899999999993E-2</v>
      </c>
      <c r="C119" s="24">
        <v>-3.9838699999999997E-6</v>
      </c>
      <c r="D119" s="61">
        <f t="shared" si="18"/>
        <v>-4.7037435142808414E-5</v>
      </c>
      <c r="E119" s="49">
        <f t="shared" si="37"/>
        <v>-3</v>
      </c>
      <c r="F119" s="49">
        <f t="shared" si="36"/>
        <v>-3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1.5854183846099998E-3</v>
      </c>
      <c r="K119" s="5" t="str">
        <f t="shared" si="29"/>
        <v/>
      </c>
      <c r="L119" s="5" t="str">
        <f t="shared" si="30"/>
        <v/>
      </c>
      <c r="M119" s="24">
        <f t="shared" si="25"/>
        <v>-3223513.4591547777</v>
      </c>
      <c r="N119" s="24">
        <f t="shared" si="26"/>
        <v>-4.7037434523120187E-5</v>
      </c>
      <c r="O119" s="24">
        <f t="shared" si="27"/>
        <v>560137.5</v>
      </c>
      <c r="P119" s="24">
        <f t="shared" si="28"/>
        <v>-2.289258206611415E-9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2.4728090817800652E-5</v>
      </c>
      <c r="V119" s="24">
        <f t="shared" si="31"/>
        <v>4.3748947096425093E-2</v>
      </c>
      <c r="W119" s="63">
        <f>B119+([1]User!D$6-25)*[1]User!C$6*[1]Calc!V$6</f>
        <v>6.3480215599999987E-2</v>
      </c>
      <c r="AH119" s="24"/>
    </row>
    <row r="120" spans="1:34">
      <c r="A120" s="5">
        <v>1.6212000000000001E-2</v>
      </c>
      <c r="B120" s="63">
        <v>6.3179700000000005E-2</v>
      </c>
      <c r="C120" s="24">
        <v>-3.3122299999999998E-6</v>
      </c>
      <c r="D120" s="61">
        <f t="shared" si="18"/>
        <v>-3.9107401547506397E-5</v>
      </c>
      <c r="E120" s="49">
        <f t="shared" si="37"/>
        <v>-3</v>
      </c>
      <c r="F120" s="49">
        <f t="shared" si="36"/>
        <v>-3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1.5848139896100001E-3</v>
      </c>
      <c r="K120" s="5" t="str">
        <f t="shared" si="29"/>
        <v/>
      </c>
      <c r="L120" s="5" t="str">
        <f t="shared" si="30"/>
        <v/>
      </c>
      <c r="M120" s="24">
        <f t="shared" si="25"/>
        <v>-3624910.9080393077</v>
      </c>
      <c r="N120" s="24">
        <f t="shared" si="26"/>
        <v>-3.9107400850653523E-5</v>
      </c>
      <c r="O120" s="24">
        <f t="shared" si="27"/>
        <v>559610.125</v>
      </c>
      <c r="P120" s="24">
        <f t="shared" si="28"/>
        <v>-2.7508719088960423E-9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2.471798682298777E-5</v>
      </c>
      <c r="V120" s="24">
        <f t="shared" si="31"/>
        <v>4.3767737264222936E-2</v>
      </c>
      <c r="W120" s="63">
        <f>B120+([1]User!D$6-25)*[1]User!C$6*[1]Calc!V$6</f>
        <v>6.3456015599999999E-2</v>
      </c>
      <c r="AH120" s="24"/>
    </row>
    <row r="121" spans="1:34">
      <c r="A121" s="5">
        <v>1.6357400000000001E-2</v>
      </c>
      <c r="B121" s="63">
        <v>6.3190399999999994E-2</v>
      </c>
      <c r="C121" s="24">
        <v>-2.6405899999999999E-6</v>
      </c>
      <c r="D121" s="61">
        <f t="shared" si="18"/>
        <v>-3.117736795220438E-5</v>
      </c>
      <c r="E121" s="49">
        <f t="shared" si="37"/>
        <v>-3</v>
      </c>
      <c r="F121" s="49">
        <f t="shared" si="36"/>
        <v>-3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1.5850812221099998E-3</v>
      </c>
      <c r="K121" s="5" t="str">
        <f t="shared" si="29"/>
        <v/>
      </c>
      <c r="L121" s="5" t="str">
        <f t="shared" si="30"/>
        <v/>
      </c>
      <c r="M121" s="24">
        <f t="shared" si="25"/>
        <v>1603417.4760162379</v>
      </c>
      <c r="N121" s="24">
        <f t="shared" si="26"/>
        <v>-3.1177368260445355E-5</v>
      </c>
      <c r="O121" s="24">
        <f t="shared" si="27"/>
        <v>559843.25</v>
      </c>
      <c r="P121" s="24">
        <f t="shared" si="28"/>
        <v>-3.4519997159780353E-9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2.4722454080977149E-5</v>
      </c>
      <c r="V121" s="24">
        <f t="shared" si="31"/>
        <v>4.3759427711518722E-2</v>
      </c>
      <c r="W121" s="63">
        <f>B121+([1]User!D$6-25)*[1]User!C$6*[1]Calc!V$6</f>
        <v>6.3466715599999987E-2</v>
      </c>
      <c r="AH121" s="24"/>
    </row>
    <row r="122" spans="1:34">
      <c r="A122" s="5">
        <v>1.6502800000000001E-2</v>
      </c>
      <c r="B122" s="63">
        <v>6.3195799999999996E-2</v>
      </c>
      <c r="C122" s="24">
        <v>-9.3569800000000007E-6</v>
      </c>
      <c r="D122" s="61">
        <f t="shared" si="18"/>
        <v>-1.1047758583552062E-4</v>
      </c>
      <c r="E122" s="49">
        <f t="shared" si="37"/>
        <v>-3</v>
      </c>
      <c r="F122" s="49">
        <f t="shared" si="36"/>
        <v>-3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1.5852160871099997E-3</v>
      </c>
      <c r="K122" s="5" t="str">
        <f t="shared" si="29"/>
        <v/>
      </c>
      <c r="L122" s="5" t="str">
        <f t="shared" si="30"/>
        <v/>
      </c>
      <c r="M122" s="24">
        <f t="shared" si="25"/>
        <v>809371.43350854458</v>
      </c>
      <c r="N122" s="24">
        <f t="shared" si="26"/>
        <v>-1.1047758599111419E-4</v>
      </c>
      <c r="O122" s="24">
        <f t="shared" si="27"/>
        <v>559960.875</v>
      </c>
      <c r="P122" s="24">
        <f t="shared" si="28"/>
        <v>-9.7437754132913563E-10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2.4724708711871462E-5</v>
      </c>
      <c r="V122" s="24">
        <f t="shared" si="31"/>
        <v>4.3755235010378368E-2</v>
      </c>
      <c r="W122" s="63">
        <f>B122+([1]User!D$6-25)*[1]User!C$6*[1]Calc!V$6</f>
        <v>6.347211559999999E-2</v>
      </c>
      <c r="AH122" s="24"/>
    </row>
    <row r="123" spans="1:34">
      <c r="A123" s="5">
        <v>1.6648199999999998E-2</v>
      </c>
      <c r="B123" s="63">
        <v>6.3171599999999994E-2</v>
      </c>
      <c r="C123" s="24">
        <v>-1.29732E-6</v>
      </c>
      <c r="D123" s="61">
        <f t="shared" si="18"/>
        <v>-1.5317418831304287E-5</v>
      </c>
      <c r="E123" s="49">
        <f t="shared" si="37"/>
        <v>-3</v>
      </c>
      <c r="F123" s="49">
        <f t="shared" si="36"/>
        <v>-3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1.5846116921099998E-3</v>
      </c>
      <c r="K123" s="5" t="str">
        <f t="shared" si="29"/>
        <v/>
      </c>
      <c r="L123" s="5" t="str">
        <f t="shared" si="30"/>
        <v/>
      </c>
      <c r="M123" s="24">
        <f t="shared" si="25"/>
        <v>-3623768.2983860099</v>
      </c>
      <c r="N123" s="24">
        <f t="shared" si="26"/>
        <v>-1.5317418134671069E-5</v>
      </c>
      <c r="O123" s="24">
        <f t="shared" si="27"/>
        <v>559433.75</v>
      </c>
      <c r="P123" s="24">
        <f t="shared" si="28"/>
        <v>-7.0211273959134132E-9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2.4714605289111026E-5</v>
      </c>
      <c r="V123" s="24">
        <f t="shared" si="31"/>
        <v>4.3774029258798128E-2</v>
      </c>
      <c r="W123" s="63">
        <f>B123+([1]User!D$6-25)*[1]User!C$6*[1]Calc!V$6</f>
        <v>6.3447915599999988E-2</v>
      </c>
      <c r="AH123" s="24"/>
    </row>
    <row r="124" spans="1:34">
      <c r="A124" s="5">
        <v>1.6793599999999999E-2</v>
      </c>
      <c r="B124" s="63">
        <v>6.3202499999999995E-2</v>
      </c>
      <c r="C124" s="24">
        <v>-1.9689599999999999E-6</v>
      </c>
      <c r="D124" s="61">
        <f t="shared" si="18"/>
        <v>-2.3247452426606303E-5</v>
      </c>
      <c r="E124" s="49">
        <f t="shared" si="37"/>
        <v>-3</v>
      </c>
      <c r="F124" s="49">
        <f t="shared" si="36"/>
        <v>-3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1.5853834196099998E-3</v>
      </c>
      <c r="K124" s="5" t="str">
        <f t="shared" si="29"/>
        <v/>
      </c>
      <c r="L124" s="5" t="str">
        <f t="shared" si="30"/>
        <v/>
      </c>
      <c r="M124" s="24">
        <f t="shared" si="25"/>
        <v>4632611.0945911184</v>
      </c>
      <c r="N124" s="24">
        <f t="shared" si="26"/>
        <v>-2.3247453317179461E-5</v>
      </c>
      <c r="O124" s="24">
        <f t="shared" si="27"/>
        <v>560107</v>
      </c>
      <c r="P124" s="24">
        <f t="shared" si="28"/>
        <v>-4.6316888224668489E-9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2.4727506242591588E-5</v>
      </c>
      <c r="V124" s="24">
        <f t="shared" si="31"/>
        <v>4.3750033798787988E-2</v>
      </c>
      <c r="W124" s="63">
        <f>B124+([1]User!D$6-25)*[1]User!C$6*[1]Calc!V$6</f>
        <v>6.3478815599999988E-2</v>
      </c>
      <c r="AH124" s="24"/>
    </row>
    <row r="125" spans="1:34">
      <c r="A125" s="5">
        <v>1.6938999999999999E-2</v>
      </c>
      <c r="B125" s="63">
        <v>6.3185099999999994E-2</v>
      </c>
      <c r="C125" s="24">
        <v>-9.3569800000000007E-6</v>
      </c>
      <c r="D125" s="61">
        <f t="shared" si="18"/>
        <v>-1.1047758583552062E-4</v>
      </c>
      <c r="E125" s="49">
        <f t="shared" si="37"/>
        <v>-3</v>
      </c>
      <c r="F125" s="49">
        <f t="shared" si="36"/>
        <v>-3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1.5849488546099998E-3</v>
      </c>
      <c r="K125" s="5" t="str">
        <f t="shared" si="29"/>
        <v/>
      </c>
      <c r="L125" s="5" t="str">
        <f t="shared" si="30"/>
        <v/>
      </c>
      <c r="M125" s="24">
        <f t="shared" si="25"/>
        <v>-2606888.7419201303</v>
      </c>
      <c r="N125" s="24">
        <f t="shared" si="26"/>
        <v>-1.1047758533437233E-4</v>
      </c>
      <c r="O125" s="24">
        <f t="shared" si="27"/>
        <v>559727.75</v>
      </c>
      <c r="P125" s="24">
        <f t="shared" si="28"/>
        <v>-9.7397189062677961E-10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2.4720241285260557E-5</v>
      </c>
      <c r="V125" s="24">
        <f t="shared" si="31"/>
        <v>4.3763543360254717E-2</v>
      </c>
      <c r="W125" s="63">
        <f>B125+([1]User!D$6-25)*[1]User!C$6*[1]Calc!V$6</f>
        <v>6.3461415599999987E-2</v>
      </c>
      <c r="AH125" s="24"/>
    </row>
    <row r="126" spans="1:34">
      <c r="A126" s="5">
        <v>1.70844E-2</v>
      </c>
      <c r="B126" s="63">
        <v>6.3158199999999998E-2</v>
      </c>
      <c r="C126" s="24">
        <v>-1.0028599999999999E-5</v>
      </c>
      <c r="D126" s="61">
        <f t="shared" si="18"/>
        <v>-1.1840738329141474E-4</v>
      </c>
      <c r="E126" s="49">
        <f t="shared" si="37"/>
        <v>-3</v>
      </c>
      <c r="F126" s="49">
        <f t="shared" si="36"/>
        <v>-3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1.5842770271099998E-3</v>
      </c>
      <c r="K126" s="5" t="str">
        <f t="shared" si="29"/>
        <v/>
      </c>
      <c r="L126" s="5" t="str">
        <f t="shared" si="30"/>
        <v/>
      </c>
      <c r="M126" s="24">
        <f t="shared" si="25"/>
        <v>-4025972.7667808384</v>
      </c>
      <c r="N126" s="24">
        <f t="shared" si="26"/>
        <v>-1.1840738251746174E-4</v>
      </c>
      <c r="O126" s="24">
        <f t="shared" si="27"/>
        <v>559142.125</v>
      </c>
      <c r="P126" s="24">
        <f t="shared" si="28"/>
        <v>-9.0779375259096137E-10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2.4709011566889018E-5</v>
      </c>
      <c r="V126" s="24">
        <f t="shared" si="31"/>
        <v>4.3784441238504598E-2</v>
      </c>
      <c r="W126" s="63">
        <f>B126+([1]User!D$6-25)*[1]User!C$6*[1]Calc!V$6</f>
        <v>6.3434515599999991E-2</v>
      </c>
      <c r="AH126" s="24"/>
    </row>
    <row r="127" spans="1:34">
      <c r="A127" s="5">
        <v>1.72298E-2</v>
      </c>
      <c r="B127" s="63">
        <v>6.3230700000000001E-2</v>
      </c>
      <c r="C127" s="24">
        <v>-6.6704300000000001E-6</v>
      </c>
      <c r="D127" s="61">
        <f t="shared" si="18"/>
        <v>-7.875756952401648E-5</v>
      </c>
      <c r="E127" s="49">
        <f t="shared" si="37"/>
        <v>-3</v>
      </c>
      <c r="F127" s="49">
        <f t="shared" si="36"/>
        <v>-3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1.58608771461E-3</v>
      </c>
      <c r="K127" s="5" t="str">
        <f t="shared" si="29"/>
        <v/>
      </c>
      <c r="L127" s="5" t="str">
        <f t="shared" si="30"/>
        <v/>
      </c>
      <c r="M127" s="24">
        <f t="shared" si="25"/>
        <v>10881331.458155762</v>
      </c>
      <c r="N127" s="24">
        <f t="shared" si="26"/>
        <v>-7.8757571615843639E-5</v>
      </c>
      <c r="O127" s="24">
        <f t="shared" si="27"/>
        <v>560722.125</v>
      </c>
      <c r="P127" s="24">
        <f t="shared" si="28"/>
        <v>-1.3686712159661771E-9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2.473928236082376E-5</v>
      </c>
      <c r="V127" s="24">
        <f t="shared" si="31"/>
        <v>4.3728152366583846E-2</v>
      </c>
      <c r="W127" s="63">
        <f>B127+([1]User!D$6-25)*[1]User!C$6*[1]Calc!V$6</f>
        <v>6.3507015599999994E-2</v>
      </c>
      <c r="AH127" s="24"/>
    </row>
    <row r="128" spans="1:34">
      <c r="A128" s="5">
        <v>1.73752E-2</v>
      </c>
      <c r="B128" s="63">
        <v>6.3155500000000003E-2</v>
      </c>
      <c r="C128" s="24">
        <v>-1.33868E-5</v>
      </c>
      <c r="D128" s="61">
        <f t="shared" si="18"/>
        <v>-1.5805755126792483E-4</v>
      </c>
      <c r="E128" s="49">
        <f t="shared" si="37"/>
        <v>-3</v>
      </c>
      <c r="F128" s="49">
        <f t="shared" si="36"/>
        <v>-3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1.58420959461E-3</v>
      </c>
      <c r="K128" s="5" t="str">
        <f t="shared" si="29"/>
        <v/>
      </c>
      <c r="L128" s="5" t="str">
        <f t="shared" si="30"/>
        <v/>
      </c>
      <c r="M128" s="24">
        <f t="shared" si="25"/>
        <v>-11253581.353306068</v>
      </c>
      <c r="N128" s="24">
        <f t="shared" si="26"/>
        <v>-1.5805754910453636E-4</v>
      </c>
      <c r="O128" s="24">
        <f t="shared" si="27"/>
        <v>559083.375</v>
      </c>
      <c r="P128" s="24">
        <f t="shared" si="28"/>
        <v>-6.7999401875399123E-10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2.4707884537003649E-5</v>
      </c>
      <c r="V128" s="24">
        <f t="shared" si="31"/>
        <v>4.3786539627679574E-2</v>
      </c>
      <c r="W128" s="63">
        <f>B128+([1]User!D$6-25)*[1]User!C$6*[1]Calc!V$6</f>
        <v>6.3431815599999997E-2</v>
      </c>
      <c r="AH128" s="24"/>
    </row>
    <row r="129" spans="1:34">
      <c r="A129" s="5">
        <v>1.7520600000000001E-2</v>
      </c>
      <c r="B129" s="63">
        <v>6.3193100000000002E-2</v>
      </c>
      <c r="C129" s="24">
        <v>7.1759799999999996E-7</v>
      </c>
      <c r="D129" s="61">
        <f t="shared" si="18"/>
        <v>8.472658340660974E-6</v>
      </c>
      <c r="E129" s="49">
        <f t="shared" si="37"/>
        <v>-5.0719803061338125</v>
      </c>
      <c r="F129" s="49">
        <f t="shared" si="36"/>
        <v>-5.0719803061338125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1.5851486546099999E-3</v>
      </c>
      <c r="K129" s="5" t="str">
        <f t="shared" si="29"/>
        <v/>
      </c>
      <c r="L129" s="5" t="str">
        <f t="shared" si="30"/>
        <v/>
      </c>
      <c r="M129" s="24">
        <f t="shared" si="25"/>
        <v>5635031.1168577466</v>
      </c>
      <c r="N129" s="24">
        <f t="shared" si="26"/>
        <v>8.4726572573825926E-6</v>
      </c>
      <c r="O129" s="24">
        <f t="shared" si="27"/>
        <v>559902.125</v>
      </c>
      <c r="P129" s="24">
        <f t="shared" si="28"/>
        <v>1.2703875683890371E-8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2.4723581385785872E-5</v>
      </c>
      <c r="V129" s="24">
        <f t="shared" si="31"/>
        <v>4.3757331285086451E-2</v>
      </c>
      <c r="W129" s="63">
        <f>B129+([1]User!D$6-25)*[1]User!C$6*[1]Calc!V$6</f>
        <v>6.3469415599999995E-2</v>
      </c>
      <c r="AH129" s="24"/>
    </row>
    <row r="130" spans="1:34">
      <c r="A130" s="5">
        <v>1.7666000000000001E-2</v>
      </c>
      <c r="B130" s="63">
        <v>6.3170299999999999E-2</v>
      </c>
      <c r="C130" s="24">
        <v>-2.6405899999999999E-6</v>
      </c>
      <c r="D130" s="61">
        <f t="shared" si="18"/>
        <v>-3.117736795220438E-5</v>
      </c>
      <c r="E130" s="49">
        <f t="shared" si="37"/>
        <v>-3</v>
      </c>
      <c r="F130" s="49">
        <f t="shared" si="36"/>
        <v>-3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1.5845792246099999E-3</v>
      </c>
      <c r="K130" s="5" t="str">
        <f t="shared" si="29"/>
        <v/>
      </c>
      <c r="L130" s="5" t="str">
        <f t="shared" si="30"/>
        <v/>
      </c>
      <c r="M130" s="24">
        <f t="shared" si="25"/>
        <v>-3413956.0687204143</v>
      </c>
      <c r="N130" s="24">
        <f t="shared" si="26"/>
        <v>-3.1177367295905465E-5</v>
      </c>
      <c r="O130" s="24">
        <f t="shared" si="27"/>
        <v>559405.5</v>
      </c>
      <c r="P130" s="24">
        <f t="shared" si="28"/>
        <v>-3.4493006513132765E-9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2.4714062591623729E-5</v>
      </c>
      <c r="V130" s="24">
        <f t="shared" si="31"/>
        <v>4.3775039212357175E-2</v>
      </c>
      <c r="W130" s="63">
        <f>B130+([1]User!D$6-25)*[1]User!C$6*[1]Calc!V$6</f>
        <v>6.3446615599999992E-2</v>
      </c>
      <c r="AH130" s="24"/>
    </row>
    <row r="131" spans="1:34">
      <c r="A131" s="5">
        <v>1.7811400000000002E-2</v>
      </c>
      <c r="B131" s="63">
        <v>6.3154199999999994E-2</v>
      </c>
      <c r="C131" s="24">
        <v>-1.9689599999999999E-6</v>
      </c>
      <c r="D131" s="61">
        <f t="shared" si="18"/>
        <v>-2.3247452426606303E-5</v>
      </c>
      <c r="E131" s="49">
        <f t="shared" si="37"/>
        <v>-3</v>
      </c>
      <c r="F131" s="49">
        <f t="shared" si="36"/>
        <v>-3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1.5841771271099998E-3</v>
      </c>
      <c r="K131" s="5" t="str">
        <f t="shared" si="29"/>
        <v/>
      </c>
      <c r="L131" s="5" t="str">
        <f t="shared" si="30"/>
        <v/>
      </c>
      <c r="M131" s="24">
        <f t="shared" si="25"/>
        <v>-2409221.9769524219</v>
      </c>
      <c r="N131" s="24">
        <f t="shared" si="26"/>
        <v>-2.324745196345747E-5</v>
      </c>
      <c r="O131" s="24">
        <f t="shared" si="27"/>
        <v>559055</v>
      </c>
      <c r="P131" s="24">
        <f t="shared" si="28"/>
        <v>-4.6229897955670898E-9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2.4707341900567779E-5</v>
      </c>
      <c r="V131" s="24">
        <f t="shared" si="31"/>
        <v>4.3787550017406598E-2</v>
      </c>
      <c r="W131" s="63">
        <f>B131+([1]User!D$6-25)*[1]User!C$6*[1]Calc!V$6</f>
        <v>6.3430515599999987E-2</v>
      </c>
      <c r="AH131" s="24"/>
    </row>
    <row r="132" spans="1:34">
      <c r="A132" s="5">
        <v>1.7956799999999998E-2</v>
      </c>
      <c r="B132" s="63">
        <v>6.3116599999999995E-2</v>
      </c>
      <c r="C132" s="24">
        <v>-2.6405899999999999E-6</v>
      </c>
      <c r="D132" s="61">
        <f t="shared" si="18"/>
        <v>-3.117736795220438E-5</v>
      </c>
      <c r="E132" s="49">
        <f t="shared" si="37"/>
        <v>-3</v>
      </c>
      <c r="F132" s="49">
        <f t="shared" si="36"/>
        <v>-3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1.5832380671099997E-3</v>
      </c>
      <c r="K132" s="5" t="str">
        <f t="shared" si="29"/>
        <v/>
      </c>
      <c r="M132" s="24">
        <f t="shared" si="25"/>
        <v>-5618278.0100433649</v>
      </c>
      <c r="N132" s="24">
        <f>IF($X$76,D132-1.602E-19*$P$6*M132/$B$6,D132)</f>
        <v>-3.1177366872146618E-5</v>
      </c>
      <c r="O132" s="24">
        <f t="shared" si="27"/>
        <v>558237.5</v>
      </c>
      <c r="P132" s="24">
        <f>O132/(($B$6*D132)/(1.602E-19*$P$6)-M132)</f>
        <v>-3.4420987968638903E-9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2.4691649317545649E-5</v>
      </c>
      <c r="V132" s="24">
        <f t="shared" si="31"/>
        <v>4.3816788850931279E-2</v>
      </c>
      <c r="W132" s="63">
        <f>B132+([1]User!D$6-25)*[1]User!C$6*[1]Calc!V$6</f>
        <v>6.3392915599999988E-2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-808514863.68452215</v>
      </c>
      <c r="N133" s="24">
        <f>IF($X$76,D133-1.602E-19*$P$6*M133/$B$6,D133)</f>
        <v>1.5542889739471252E-10</v>
      </c>
      <c r="O133" s="24">
        <f t="shared" si="27"/>
        <v>47857.25</v>
      </c>
      <c r="P133" s="24">
        <f>O133/(($B$6*D133)/(1.602E-19*$P$6)-M133)</f>
        <v>5.919155249899478E-5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0.47753178549496123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-6.0546900000000001E-2</v>
      </c>
      <c r="D150" s="5" t="s">
        <v>104</v>
      </c>
      <c r="O150" s="66"/>
    </row>
    <row r="152" spans="1:15">
      <c r="A152" s="5" t="s">
        <v>105</v>
      </c>
      <c r="B152" s="5">
        <v>0.71138900000000005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-6.4466599999999999E-2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H508"/>
  <sheetViews>
    <sheetView workbookViewId="0">
      <selection sqref="A1:XFD1048576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0.708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0.54076388888888893</v>
      </c>
      <c r="K3" s="21"/>
      <c r="M3" s="23"/>
      <c r="Q3" s="24">
        <f>100*(SUM(V22:V132))</f>
        <v>85648.367501734901</v>
      </c>
      <c r="R3" s="24">
        <f>100*SUM(V114:V132)</f>
        <v>68.77298674909423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1.2967448238614605</v>
      </c>
      <c r="D6" s="36">
        <f>INTERCEPT(K$15:K$102,H$15:H$102)</f>
        <v>0.515556286151723</v>
      </c>
      <c r="E6" s="36">
        <f>INDEX(W9:W133,MATCH(O6,J9:J133,0))</f>
        <v>0.42332131560000003</v>
      </c>
      <c r="F6" s="36">
        <f>INDEX(I9:I133,MATCH(O6,J9:J133,0))</f>
        <v>2.2682339873269085E-2</v>
      </c>
      <c r="G6" s="37">
        <f>E6*F6/B6/D6</f>
        <v>0.74497533743292266</v>
      </c>
      <c r="H6" s="38">
        <f>1000*MAX(J20:J110)</f>
        <v>9.6019179560386068</v>
      </c>
      <c r="I6" s="35">
        <f>-SLOPE(K20:K129,I20:I129)</f>
        <v>1.3590547501615546</v>
      </c>
      <c r="J6" s="39">
        <f>AVERAGE(L20:L131)/(0.025*$B$6)</f>
        <v>605.9205049599999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1.7153078122848462</v>
      </c>
      <c r="O6" s="42">
        <f>MAX(J16:J132)</f>
        <v>9.6019179560386074E-3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0.51564495900641139</v>
      </c>
      <c r="T6" s="44">
        <f>(LOG(0.1)-INTERCEPT(T25:T120,R25:R120))/SLOPE(T25:T120,R25:R120)</f>
        <v>0.426432396958565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104145.85966870339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1.2967448238614605</v>
      </c>
      <c r="T7" s="49">
        <f>SLOPE(R25:R120, T25:T120)/0.06</f>
        <v>1.7153078122848462</v>
      </c>
      <c r="X7" s="47"/>
      <c r="Y7" s="5">
        <f>1/Y6</f>
        <v>9.6019179560386067E-6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0.33775500000000003</v>
      </c>
      <c r="C9" s="60">
        <v>0.56326200000000004</v>
      </c>
      <c r="D9" s="61">
        <f t="shared" ref="D9:D72" si="0">C9/$A$6</f>
        <v>6.650417757961117</v>
      </c>
      <c r="E9" s="49">
        <f t="shared" ref="E9:E72" si="1">IF(D9&gt;0,LOG10(D9),-3)</f>
        <v>0.82284892714953162</v>
      </c>
      <c r="F9" s="49">
        <f t="shared" ref="F9:F72" si="2">IF($D9&gt;0,LOG10(D9),-3)</f>
        <v>0.82284892714953162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0.51233099999999998</v>
      </c>
      <c r="C10" s="60">
        <v>0.69256399999999996</v>
      </c>
      <c r="D10" s="61">
        <f t="shared" si="0"/>
        <v>8.1770826438222048</v>
      </c>
      <c r="E10" s="49">
        <f t="shared" si="1"/>
        <v>0.91259838708493823</v>
      </c>
      <c r="F10" s="49">
        <f t="shared" si="2"/>
        <v>0.91259838708493823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21578145912401.875</v>
      </c>
      <c r="P10" s="24" t="e">
        <f>O10/(($B$6*D10)/(1.602E-19*$P$6)-M10)</f>
        <v>#DIV/0!</v>
      </c>
      <c r="W10" s="63">
        <f>B10+([1]User!D$6-25)*[1]User!C$6*[1]Calc!V$6</f>
        <v>0.51260731559999995</v>
      </c>
      <c r="AH10" s="24"/>
    </row>
    <row r="11" spans="1:34">
      <c r="A11" s="24">
        <v>3.634E-4</v>
      </c>
      <c r="B11" s="59">
        <v>0.57130000000000003</v>
      </c>
      <c r="C11" s="64">
        <v>0.70916800000000002</v>
      </c>
      <c r="D11" s="61">
        <f t="shared" si="0"/>
        <v>8.373125580241112</v>
      </c>
      <c r="E11" s="49">
        <f t="shared" si="1"/>
        <v>0.92288760481115528</v>
      </c>
      <c r="F11" s="49">
        <f t="shared" si="2"/>
        <v>0.92288760481115528</v>
      </c>
      <c r="G11" s="49">
        <f t="shared" si="3"/>
        <v>7.8448827318773358</v>
      </c>
      <c r="H11" s="5" t="str">
        <f t="shared" si="6"/>
        <v/>
      </c>
      <c r="I11" s="24">
        <f t="shared" si="4"/>
        <v>-0.17112206829693341</v>
      </c>
      <c r="J11" s="24">
        <f t="shared" si="5"/>
        <v>-9.780932131501277E-2</v>
      </c>
      <c r="M11" s="24">
        <f t="shared" ref="M11:M74" si="7">2.88E+21*(EXP(38.921*W11)/SQRT($X$21^2+296000000000000000000*EXP(38.921*W11)))*SLOPE(W10:W11,A10:A11)</f>
        <v>2.7478300476684186E+18</v>
      </c>
      <c r="N11" s="24">
        <f t="shared" ref="N11:N74" si="8">IF($X$76,D11-1.602E-19*$P$6*M11/$B$6,D11)</f>
        <v>7.8448827318773358</v>
      </c>
      <c r="O11" s="24">
        <f t="shared" ref="O11:O74" si="9">(SQRT($X$21^2+296000000000000000000*EXP(38.921*W11))-$X$21)/2</f>
        <v>193243927973873.75</v>
      </c>
      <c r="P11" s="24">
        <f t="shared" ref="P11:P74" si="10">O11/(($B$6*D11)/(1.602E-19*$P$6)-M11)</f>
        <v>4.7354707499633224E-6</v>
      </c>
      <c r="W11" s="63">
        <f>B11+([1]User!D$6-25)*[1]User!C$6*[1]Calc!V$6</f>
        <v>0.5715763156</v>
      </c>
      <c r="X11" s="5" t="s">
        <v>62</v>
      </c>
      <c r="AH11" s="24"/>
    </row>
    <row r="12" spans="1:34">
      <c r="A12" s="24">
        <v>5.0880000000000001E-4</v>
      </c>
      <c r="B12" s="59">
        <v>0.590256</v>
      </c>
      <c r="C12" s="64">
        <v>0.70847700000000002</v>
      </c>
      <c r="D12" s="61">
        <f t="shared" si="0"/>
        <v>8.3649669636989863</v>
      </c>
      <c r="E12" s="49">
        <f t="shared" si="1"/>
        <v>0.92246423011472356</v>
      </c>
      <c r="F12" s="49">
        <f t="shared" si="2"/>
        <v>0.92246423011472356</v>
      </c>
      <c r="G12" s="49">
        <f t="shared" si="3"/>
        <v>8.0637393430031565</v>
      </c>
      <c r="H12" s="5" t="str">
        <f t="shared" si="6"/>
        <v/>
      </c>
      <c r="I12" s="24">
        <f>B$6-G12*B$6</f>
        <v>-0.17659348357507892</v>
      </c>
      <c r="J12" s="24">
        <f t="shared" si="5"/>
        <v>-0.10428415877546192</v>
      </c>
      <c r="M12" s="24">
        <f t="shared" si="7"/>
        <v>1.5669351888047716E+18</v>
      </c>
      <c r="N12" s="24">
        <f t="shared" si="8"/>
        <v>8.0637393430031565</v>
      </c>
      <c r="O12" s="24">
        <f t="shared" si="9"/>
        <v>367627806551655.12</v>
      </c>
      <c r="P12" s="24">
        <f t="shared" si="10"/>
        <v>8.7642676090233974E-6</v>
      </c>
      <c r="W12" s="63">
        <f>B12+([1]User!D$6-25)*[1]User!C$6*[1]Calc!V$6</f>
        <v>0.59053231559999997</v>
      </c>
      <c r="X12" s="62">
        <f>MAX(B9:B133)</f>
        <v>0.59553500000000004</v>
      </c>
      <c r="AH12" s="24"/>
    </row>
    <row r="13" spans="1:34">
      <c r="A13" s="24">
        <v>6.5419999999999996E-4</v>
      </c>
      <c r="B13" s="59">
        <v>0.59524100000000002</v>
      </c>
      <c r="C13" s="64">
        <v>0.70355699999999999</v>
      </c>
      <c r="D13" s="61">
        <f t="shared" si="0"/>
        <v>8.3068766693614151</v>
      </c>
      <c r="E13" s="49">
        <f t="shared" si="1"/>
        <v>0.91943776262445254</v>
      </c>
      <c r="F13" s="49">
        <f t="shared" si="2"/>
        <v>0.91943776262445254</v>
      </c>
      <c r="G13" s="49">
        <f t="shared" si="3"/>
        <v>8.2157971348872572</v>
      </c>
      <c r="H13" s="5" t="str">
        <f t="shared" si="6"/>
        <v/>
      </c>
      <c r="I13" s="24">
        <f t="shared" si="4"/>
        <v>-0.18039492837218143</v>
      </c>
      <c r="J13" s="24">
        <f t="shared" si="5"/>
        <v>-0.10742830349205576</v>
      </c>
      <c r="M13" s="24">
        <f t="shared" si="7"/>
        <v>4.7378034994880666E+17</v>
      </c>
      <c r="N13" s="24">
        <f t="shared" si="8"/>
        <v>8.2157971348872572</v>
      </c>
      <c r="O13" s="24">
        <f t="shared" si="9"/>
        <v>431952962693068.37</v>
      </c>
      <c r="P13" s="24">
        <f t="shared" si="10"/>
        <v>1.010719181410934E-5</v>
      </c>
      <c r="W13" s="63">
        <f>B13+([1]User!D$6-25)*[1]User!C$6*[1]Calc!V$6</f>
        <v>0.59551731559999999</v>
      </c>
      <c r="AH13" s="24"/>
    </row>
    <row r="14" spans="1:34">
      <c r="A14" s="24">
        <v>7.9960000000000003E-4</v>
      </c>
      <c r="B14" s="59">
        <v>0.59553500000000004</v>
      </c>
      <c r="C14" s="64">
        <v>0.69782</v>
      </c>
      <c r="D14" s="61">
        <f t="shared" si="0"/>
        <v>8.2391400802120973</v>
      </c>
      <c r="E14" s="49">
        <f t="shared" si="1"/>
        <v>0.91588188670839832</v>
      </c>
      <c r="F14" s="49">
        <f t="shared" si="2"/>
        <v>0.91588188670839832</v>
      </c>
      <c r="G14" s="49">
        <f t="shared" si="3"/>
        <v>8.2337248752602203</v>
      </c>
      <c r="H14" s="5" t="str">
        <f t="shared" si="6"/>
        <v/>
      </c>
      <c r="I14" s="24">
        <f>B$6-G14*B$6</f>
        <v>-0.18084312188150553</v>
      </c>
      <c r="J14" s="24">
        <f t="shared" si="5"/>
        <v>-0.10774837836543096</v>
      </c>
      <c r="M14" s="24">
        <f t="shared" si="7"/>
        <v>2.8168981231152156E+16</v>
      </c>
      <c r="N14" s="24">
        <f t="shared" si="8"/>
        <v>8.2337248752602203</v>
      </c>
      <c r="O14" s="24">
        <f t="shared" si="9"/>
        <v>436032440386520.62</v>
      </c>
      <c r="P14" s="24">
        <f t="shared" si="10"/>
        <v>1.0180432017077271E-5</v>
      </c>
      <c r="W14" s="63">
        <f>B14+([1]User!D$6-25)*[1]User!C$6*[1]Calc!V$6</f>
        <v>0.5958113156</v>
      </c>
      <c r="X14" s="9" t="s">
        <v>63</v>
      </c>
      <c r="AH14" s="24"/>
    </row>
    <row r="15" spans="1:34">
      <c r="A15" s="24">
        <v>9.4499999999999998E-4</v>
      </c>
      <c r="B15" s="59">
        <v>0.59438000000000002</v>
      </c>
      <c r="C15" s="64">
        <v>0.69158799999999998</v>
      </c>
      <c r="D15" s="61">
        <f t="shared" si="0"/>
        <v>8.1655590407178416</v>
      </c>
      <c r="E15" s="49">
        <f t="shared" si="1"/>
        <v>0.91198592330265515</v>
      </c>
      <c r="F15" s="49">
        <f t="shared" si="2"/>
        <v>0.91198592330265515</v>
      </c>
      <c r="G15" s="49">
        <f>IF(N15&lt;0.001, 0.001, N15)</f>
        <v>8.1861659538593958</v>
      </c>
      <c r="H15" s="5" t="str">
        <f t="shared" si="6"/>
        <v/>
      </c>
      <c r="I15" s="24">
        <f t="shared" si="4"/>
        <v>-0.17965414884648492</v>
      </c>
      <c r="J15" s="24">
        <f t="shared" si="5"/>
        <v>-0.10683247423530472</v>
      </c>
      <c r="K15" s="5" t="str">
        <f t="shared" ref="K15:K78" si="11">IF(G15&gt;0.85,IF(G15&lt;1.1,W15,""),"")</f>
        <v/>
      </c>
      <c r="M15" s="24">
        <f t="shared" si="7"/>
        <v>-1.0719368051162245E+17</v>
      </c>
      <c r="N15" s="24">
        <f t="shared" si="8"/>
        <v>8.1861659538593958</v>
      </c>
      <c r="O15" s="24">
        <f t="shared" si="9"/>
        <v>420194366030427.12</v>
      </c>
      <c r="P15" s="24">
        <f t="shared" si="10"/>
        <v>9.8676432142944952E-6</v>
      </c>
      <c r="W15" s="63">
        <f>B15+([1]User!D$6-25)*[1]User!C$6*[1]Calc!V$6</f>
        <v>0.59465631559999999</v>
      </c>
      <c r="X15" s="9">
        <f>AVERAGE(B9:B133)</f>
        <v>0.37343881759999981</v>
      </c>
      <c r="AH15" s="24"/>
    </row>
    <row r="16" spans="1:34">
      <c r="A16" s="24">
        <v>1.0904E-3</v>
      </c>
      <c r="B16" s="59">
        <v>0.59284199999999998</v>
      </c>
      <c r="C16" s="64">
        <v>0.68481499999999995</v>
      </c>
      <c r="D16" s="61">
        <f t="shared" si="0"/>
        <v>8.085590430240531</v>
      </c>
      <c r="E16" s="49">
        <f t="shared" si="1"/>
        <v>0.90771173868063193</v>
      </c>
      <c r="F16" s="49">
        <f t="shared" si="2"/>
        <v>0.90771173868063193</v>
      </c>
      <c r="G16" s="49">
        <f t="shared" si="3"/>
        <v>8.1118807621992737</v>
      </c>
      <c r="H16" s="5" t="str">
        <f t="shared" si="6"/>
        <v/>
      </c>
      <c r="I16" s="24">
        <f t="shared" si="4"/>
        <v>-0.17779701905498185</v>
      </c>
      <c r="J16" s="24">
        <f t="shared" si="5"/>
        <v>-0.10545466846059193</v>
      </c>
      <c r="K16" s="5" t="str">
        <f t="shared" si="11"/>
        <v/>
      </c>
      <c r="M16" s="24">
        <f t="shared" si="7"/>
        <v>-1.367578649539261E+17</v>
      </c>
      <c r="N16" s="24">
        <f t="shared" si="8"/>
        <v>8.1118807621992737</v>
      </c>
      <c r="O16" s="24">
        <f t="shared" si="9"/>
        <v>399876195301602.87</v>
      </c>
      <c r="P16" s="24">
        <f t="shared" si="10"/>
        <v>9.4764952836829802E-6</v>
      </c>
      <c r="W16" s="63">
        <f>B16+([1]User!D$6-25)*[1]User!C$6*[1]Calc!V$6</f>
        <v>0.59311831559999995</v>
      </c>
      <c r="AH16" s="24"/>
    </row>
    <row r="17" spans="1:34">
      <c r="A17" s="24">
        <v>1.2358E-3</v>
      </c>
      <c r="B17" s="59">
        <v>0.59095600000000004</v>
      </c>
      <c r="C17" s="64">
        <v>0.67753200000000002</v>
      </c>
      <c r="D17" s="61">
        <f t="shared" si="0"/>
        <v>7.9996002648623756</v>
      </c>
      <c r="E17" s="49">
        <f>IF(D17&gt;0,LOG10(D17),-3)</f>
        <v>0.90306828610421452</v>
      </c>
      <c r="F17" s="49">
        <f t="shared" si="2"/>
        <v>0.90306828610421452</v>
      </c>
      <c r="G17" s="49">
        <f t="shared" si="3"/>
        <v>8.0301721425791346</v>
      </c>
      <c r="H17" s="5" t="str">
        <f t="shared" si="6"/>
        <v/>
      </c>
      <c r="I17" s="24">
        <f t="shared" si="4"/>
        <v>-0.17575430356447838</v>
      </c>
      <c r="J17" s="24">
        <f t="shared" si="5"/>
        <v>-0.10391162387309189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-1.5902974259654502E+17</v>
      </c>
      <c r="N17" s="24">
        <f t="shared" si="8"/>
        <v>8.0301721425791346</v>
      </c>
      <c r="O17" s="24">
        <f t="shared" si="9"/>
        <v>376125805126739.37</v>
      </c>
      <c r="P17" s="24">
        <f t="shared" si="10"/>
        <v>9.0043430568776005E-6</v>
      </c>
      <c r="W17" s="63">
        <f>B17+([1]User!D$6-25)*[1]User!C$6*[1]Calc!V$6</f>
        <v>0.5912323156</v>
      </c>
      <c r="AH17" s="24"/>
    </row>
    <row r="18" spans="1:34">
      <c r="A18" s="24">
        <v>1.3812E-3</v>
      </c>
      <c r="B18" s="59">
        <v>0.58896300000000001</v>
      </c>
      <c r="C18" s="64">
        <v>0.66956599999999999</v>
      </c>
      <c r="D18" s="61">
        <f t="shared" si="0"/>
        <v>7.9055459387052442</v>
      </c>
      <c r="E18" s="49">
        <f t="shared" si="1"/>
        <v>0.89793186667559421</v>
      </c>
      <c r="F18" s="49">
        <f t="shared" si="2"/>
        <v>0.89793186667559421</v>
      </c>
      <c r="G18" s="49">
        <f t="shared" si="3"/>
        <v>7.9360673646854423</v>
      </c>
      <c r="H18" s="5" t="str">
        <f t="shared" si="6"/>
        <v/>
      </c>
      <c r="I18" s="24">
        <f t="shared" si="4"/>
        <v>-0.17340168411713608</v>
      </c>
      <c r="J18" s="24">
        <f t="shared" si="5"/>
        <v>-0.10217508967306865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-1.5876730118704989E+17</v>
      </c>
      <c r="N18" s="24">
        <f t="shared" si="8"/>
        <v>7.9360673646854423</v>
      </c>
      <c r="O18" s="24">
        <f t="shared" si="9"/>
        <v>352369675870316.12</v>
      </c>
      <c r="P18" s="24">
        <f t="shared" si="10"/>
        <v>8.5356566894508089E-6</v>
      </c>
      <c r="U18" s="24">
        <f>(K$6*EXP(W18/0.02585)+L$6*EXP(W18/(2*0.02585))+W18/M$6)/B$6</f>
        <v>0.83889895414783056</v>
      </c>
      <c r="V18" s="24">
        <f t="shared" ref="V18:V81" si="13">((U18)-G18)*((U18)-G18)*U$22/U18</f>
        <v>38.684987635176832</v>
      </c>
      <c r="W18" s="63">
        <f>B18+([1]User!D$6-25)*[1]User!C$6*[1]Calc!V$6</f>
        <v>0.58923931559999998</v>
      </c>
      <c r="AH18" s="24"/>
    </row>
    <row r="19" spans="1:34" ht="15">
      <c r="A19" s="5">
        <v>1.5265999999999999E-3</v>
      </c>
      <c r="B19" s="59">
        <v>0.58699999999999997</v>
      </c>
      <c r="C19" s="64">
        <v>0.66083400000000003</v>
      </c>
      <c r="D19" s="61">
        <f t="shared" si="0"/>
        <v>7.8024474732264508</v>
      </c>
      <c r="E19" s="49">
        <f t="shared" si="1"/>
        <v>0.89223085363795462</v>
      </c>
      <c r="F19" s="49">
        <f t="shared" si="2"/>
        <v>0.89223085363795462</v>
      </c>
      <c r="G19" s="49">
        <f t="shared" si="3"/>
        <v>7.8308520311187566</v>
      </c>
      <c r="H19" s="5" t="str">
        <f t="shared" si="6"/>
        <v/>
      </c>
      <c r="I19" s="24">
        <f t="shared" si="4"/>
        <v>-0.17077130077796893</v>
      </c>
      <c r="J19" s="24">
        <f t="shared" si="5"/>
        <v>-0.100289940331105</v>
      </c>
      <c r="K19" s="5" t="str">
        <f t="shared" si="11"/>
        <v/>
      </c>
      <c r="L19" s="5" t="str">
        <f t="shared" si="12"/>
        <v/>
      </c>
      <c r="M19" s="24">
        <f t="shared" si="7"/>
        <v>-1.4775571105027827E+17</v>
      </c>
      <c r="N19" s="24">
        <f t="shared" si="8"/>
        <v>7.8308520311187566</v>
      </c>
      <c r="O19" s="24">
        <f t="shared" si="9"/>
        <v>330262596219589.25</v>
      </c>
      <c r="P19" s="24">
        <f t="shared" si="10"/>
        <v>8.1076339132643986E-6</v>
      </c>
      <c r="U19" s="24">
        <f t="shared" ref="U19:U82" si="14">(K$6*EXP(W19/0.02585)+L$6*EXP(W19/(2*0.02585))+W19/M$6)/B$6</f>
        <v>0.78486367711633698</v>
      </c>
      <c r="V19" s="24">
        <f t="shared" si="13"/>
        <v>40.754118600030544</v>
      </c>
      <c r="W19" s="63">
        <f>B19+([1]User!D$6-25)*[1]User!C$6*[1]Calc!V$6</f>
        <v>0.58727631559999993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0.58512900000000001</v>
      </c>
      <c r="C20" s="64">
        <v>0.65107400000000004</v>
      </c>
      <c r="D20" s="61">
        <f t="shared" si="0"/>
        <v>7.6872114421828144</v>
      </c>
      <c r="E20" s="49">
        <f t="shared" si="1"/>
        <v>0.88576882681017111</v>
      </c>
      <c r="F20" s="49">
        <f t="shared" si="2"/>
        <v>0.88576882681017111</v>
      </c>
      <c r="G20" s="49">
        <f t="shared" si="3"/>
        <v>7.7128427765857319</v>
      </c>
      <c r="H20" s="5" t="str">
        <f t="shared" si="6"/>
        <v/>
      </c>
      <c r="I20" s="24">
        <f t="shared" si="4"/>
        <v>-0.16782106941464331</v>
      </c>
      <c r="J20" s="24">
        <f t="shared" si="5"/>
        <v>-9.8243346105008775E-2</v>
      </c>
      <c r="K20" s="5" t="str">
        <f t="shared" si="11"/>
        <v/>
      </c>
      <c r="L20" s="5" t="str">
        <f t="shared" si="12"/>
        <v/>
      </c>
      <c r="M20" s="24">
        <f t="shared" si="7"/>
        <v>-1.3332987100976688E+17</v>
      </c>
      <c r="N20" s="24">
        <f t="shared" si="8"/>
        <v>7.7128427765857319</v>
      </c>
      <c r="O20" s="24">
        <f t="shared" si="9"/>
        <v>310333920774927.37</v>
      </c>
      <c r="P20" s="24">
        <f t="shared" si="10"/>
        <v>7.7349681120015357E-6</v>
      </c>
      <c r="U20" s="24">
        <f t="shared" si="14"/>
        <v>0.73678949911635161</v>
      </c>
      <c r="V20" s="24">
        <f t="shared" si="13"/>
        <v>42.555729878545989</v>
      </c>
      <c r="W20" s="63">
        <f>B20+([1]User!D$6-25)*[1]User!C$6*[1]Calc!V$6</f>
        <v>0.58540531559999998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0.583121</v>
      </c>
      <c r="C21" s="64">
        <v>0.64018699999999995</v>
      </c>
      <c r="D21" s="61">
        <f t="shared" si="0"/>
        <v>7.5586689555053477</v>
      </c>
      <c r="E21" s="49">
        <f t="shared" si="1"/>
        <v>0.87844532510789475</v>
      </c>
      <c r="F21" s="49">
        <f t="shared" si="2"/>
        <v>0.87844532510789475</v>
      </c>
      <c r="G21" s="49">
        <f t="shared" si="3"/>
        <v>7.584588676201883</v>
      </c>
      <c r="H21" s="5" t="str">
        <f t="shared" si="6"/>
        <v/>
      </c>
      <c r="I21" s="24">
        <f t="shared" si="4"/>
        <v>-0.16461471690504709</v>
      </c>
      <c r="J21" s="24">
        <f t="shared" si="5"/>
        <v>-9.6035783950658399E-2</v>
      </c>
      <c r="K21" s="5" t="str">
        <f t="shared" si="11"/>
        <v/>
      </c>
      <c r="L21" s="5" t="str">
        <f t="shared" si="12"/>
        <v/>
      </c>
      <c r="M21" s="24">
        <f t="shared" si="7"/>
        <v>-1.3483000778472414E+17</v>
      </c>
      <c r="N21" s="24">
        <f t="shared" si="8"/>
        <v>7.584588676201883</v>
      </c>
      <c r="O21" s="24">
        <f t="shared" si="9"/>
        <v>290132533904316.62</v>
      </c>
      <c r="P21" s="24">
        <f t="shared" si="10"/>
        <v>7.3537380468331701E-6</v>
      </c>
      <c r="Q21" s="5" t="str">
        <f>IF(G21&gt;0.85,IF(G21&lt;1.15,W21,""),"")</f>
        <v/>
      </c>
      <c r="U21" s="24">
        <f t="shared" si="14"/>
        <v>0.68865811565580082</v>
      </c>
      <c r="V21" s="24">
        <f t="shared" si="13"/>
        <v>44.490161585534317</v>
      </c>
      <c r="W21" s="63">
        <f>B21+([1]User!D$6-25)*[1]User!C$6*[1]Calc!V$6</f>
        <v>0.58339731559999997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0.58113300000000001</v>
      </c>
      <c r="C22" s="64">
        <v>0.62780499999999995</v>
      </c>
      <c r="D22" s="61">
        <f t="shared" si="0"/>
        <v>7.4124750480891279</v>
      </c>
      <c r="E22" s="49">
        <f t="shared" si="1"/>
        <v>0.86996324445050544</v>
      </c>
      <c r="F22" s="49">
        <f t="shared" si="2"/>
        <v>0.86996324445050544</v>
      </c>
      <c r="G22" s="49">
        <f t="shared" si="3"/>
        <v>7.4366510344803132</v>
      </c>
      <c r="H22" s="5" t="str">
        <f t="shared" si="6"/>
        <v/>
      </c>
      <c r="I22" s="24">
        <f t="shared" si="4"/>
        <v>-0.16091627586200785</v>
      </c>
      <c r="J22" s="24">
        <f t="shared" si="5"/>
        <v>-9.3558221817830786E-2</v>
      </c>
      <c r="K22" s="5" t="str">
        <f t="shared" si="11"/>
        <v/>
      </c>
      <c r="L22" s="5" t="str">
        <f t="shared" si="12"/>
        <v/>
      </c>
      <c r="M22" s="24">
        <f t="shared" si="7"/>
        <v>-1.2575939654174646E+17</v>
      </c>
      <c r="N22" s="24">
        <f t="shared" si="8"/>
        <v>7.4366510344803132</v>
      </c>
      <c r="O22" s="24">
        <f t="shared" si="9"/>
        <v>271288724121831.25</v>
      </c>
      <c r="P22" s="24">
        <f t="shared" si="10"/>
        <v>7.0129072997204775E-6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0.64429074612805681</v>
      </c>
      <c r="V22" s="24">
        <f t="shared" si="13"/>
        <v>46.136158286784749</v>
      </c>
      <c r="W22" s="63">
        <f>B22+([1]User!D$6-25)*[1]User!C$6*[1]Calc!V$6</f>
        <v>0.58140931559999998</v>
      </c>
      <c r="AH22" s="24"/>
    </row>
    <row r="23" spans="1:34">
      <c r="A23" s="5">
        <v>2.1082000000000002E-3</v>
      </c>
      <c r="B23" s="59">
        <v>0.57910700000000004</v>
      </c>
      <c r="C23" s="64">
        <v>0.61343700000000001</v>
      </c>
      <c r="D23" s="61">
        <f t="shared" si="0"/>
        <v>7.2428324974707925</v>
      </c>
      <c r="E23" s="49">
        <f t="shared" si="1"/>
        <v>0.85990844153575474</v>
      </c>
      <c r="F23" s="49">
        <f t="shared" si="2"/>
        <v>0.85990844153575474</v>
      </c>
      <c r="G23" s="49">
        <f t="shared" si="3"/>
        <v>7.2660001816258077</v>
      </c>
      <c r="H23" s="5" t="str">
        <f t="shared" si="6"/>
        <v/>
      </c>
      <c r="I23" s="24">
        <f t="shared" si="4"/>
        <v>-0.1566500045406452</v>
      </c>
      <c r="J23" s="24">
        <f t="shared" si="5"/>
        <v>-9.0760399019514076E-2</v>
      </c>
      <c r="K23" s="5" t="str">
        <f t="shared" si="11"/>
        <v/>
      </c>
      <c r="L23" s="5" t="str">
        <f t="shared" si="12"/>
        <v/>
      </c>
      <c r="M23" s="24">
        <f t="shared" si="7"/>
        <v>-1.2051437866737053E+17</v>
      </c>
      <c r="N23" s="24">
        <f t="shared" si="8"/>
        <v>7.2660001816258077</v>
      </c>
      <c r="O23" s="24">
        <f t="shared" si="9"/>
        <v>253213443662607.62</v>
      </c>
      <c r="P23" s="24">
        <f t="shared" si="10"/>
        <v>6.6993877226696913E-6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0.6021967064720154</v>
      </c>
      <c r="V23" s="24">
        <f t="shared" si="13"/>
        <v>47.510311624199232</v>
      </c>
      <c r="W23" s="63">
        <f>B23+([1]User!D$6-25)*[1]User!C$6*[1]Calc!V$6</f>
        <v>0.5793833156</v>
      </c>
      <c r="AH23" s="24"/>
    </row>
    <row r="24" spans="1:34">
      <c r="A24" s="5">
        <v>2.2536000000000001E-3</v>
      </c>
      <c r="B24" s="59">
        <v>0.57711500000000004</v>
      </c>
      <c r="C24" s="64">
        <v>0.59628099999999995</v>
      </c>
      <c r="D24" s="61">
        <f t="shared" si="0"/>
        <v>7.040272113394499</v>
      </c>
      <c r="E24" s="49">
        <f t="shared" si="1"/>
        <v>0.84758944537248415</v>
      </c>
      <c r="F24" s="49">
        <f t="shared" si="2"/>
        <v>0.84758944537248415</v>
      </c>
      <c r="G24" s="49">
        <f t="shared" si="3"/>
        <v>7.0616977558512257</v>
      </c>
      <c r="H24" s="5" t="str">
        <f t="shared" si="6"/>
        <v/>
      </c>
      <c r="I24" s="24">
        <f t="shared" si="4"/>
        <v>-0.15154244389628066</v>
      </c>
      <c r="J24" s="24">
        <f t="shared" si="5"/>
        <v>-8.7499291050512684E-2</v>
      </c>
      <c r="K24" s="5" t="str">
        <f t="shared" si="11"/>
        <v/>
      </c>
      <c r="L24" s="5" t="str">
        <f t="shared" si="12"/>
        <v/>
      </c>
      <c r="M24" s="24">
        <f t="shared" si="7"/>
        <v>-1.1145257208035192E+17</v>
      </c>
      <c r="N24" s="24">
        <f t="shared" si="8"/>
        <v>7.0616977558512257</v>
      </c>
      <c r="O24" s="24">
        <f t="shared" si="9"/>
        <v>236499788927632.12</v>
      </c>
      <c r="P24" s="24">
        <f t="shared" si="10"/>
        <v>6.4382137264054599E-6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0.56366178400061318</v>
      </c>
      <c r="V24" s="24">
        <f t="shared" si="13"/>
        <v>48.264468186952605</v>
      </c>
      <c r="W24" s="63">
        <f>B24+([1]User!D$6-25)*[1]User!C$6*[1]Calc!V$6</f>
        <v>0.57739131560000001</v>
      </c>
      <c r="X24" s="69"/>
      <c r="AH24" s="24"/>
    </row>
    <row r="25" spans="1:34">
      <c r="A25" s="5">
        <v>2.3990000000000001E-3</v>
      </c>
      <c r="B25" s="59">
        <v>0.57503300000000002</v>
      </c>
      <c r="C25" s="64">
        <v>0.57539200000000001</v>
      </c>
      <c r="D25" s="61">
        <f t="shared" si="0"/>
        <v>6.7936363088380949</v>
      </c>
      <c r="E25" s="49">
        <f t="shared" si="1"/>
        <v>0.83210229359487364</v>
      </c>
      <c r="F25" s="49">
        <f t="shared" si="2"/>
        <v>0.83210229359487364</v>
      </c>
      <c r="G25" s="49">
        <f t="shared" si="3"/>
        <v>6.8146250963789763</v>
      </c>
      <c r="H25" s="5" t="str">
        <f t="shared" si="6"/>
        <v/>
      </c>
      <c r="I25" s="24">
        <f t="shared" si="4"/>
        <v>-0.14536562740947442</v>
      </c>
      <c r="J25" s="24">
        <f t="shared" si="5"/>
        <v>-8.3630199616709325E-2</v>
      </c>
      <c r="K25" s="5" t="str">
        <f t="shared" si="11"/>
        <v/>
      </c>
      <c r="L25" s="5" t="str">
        <f t="shared" si="12"/>
        <v/>
      </c>
      <c r="M25" s="24">
        <f t="shared" si="7"/>
        <v>-1.0918012661715371E+17</v>
      </c>
      <c r="N25" s="24">
        <f t="shared" si="8"/>
        <v>6.8146250963789763</v>
      </c>
      <c r="O25" s="24">
        <f t="shared" si="9"/>
        <v>220097492285440.87</v>
      </c>
      <c r="P25" s="24">
        <f t="shared" si="10"/>
        <v>6.2089317194332281E-6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0.52619021935188726</v>
      </c>
      <c r="V25" s="24">
        <f t="shared" si="13"/>
        <v>48.419941212301147</v>
      </c>
      <c r="W25" s="63">
        <f>B25+([1]User!D$6-25)*[1]User!C$6*[1]Calc!V$6</f>
        <v>0.57530931559999998</v>
      </c>
      <c r="AH25" s="24"/>
    </row>
    <row r="26" spans="1:34">
      <c r="A26" s="5">
        <v>2.5444E-3</v>
      </c>
      <c r="B26" s="59">
        <v>0.57290099999999999</v>
      </c>
      <c r="C26" s="64">
        <v>0.54977200000000004</v>
      </c>
      <c r="D26" s="61">
        <f t="shared" si="0"/>
        <v>6.491141727348551</v>
      </c>
      <c r="E26" s="49">
        <f t="shared" si="1"/>
        <v>0.81232109160430976</v>
      </c>
      <c r="F26" s="49">
        <f t="shared" si="2"/>
        <v>0.81232109160430976</v>
      </c>
      <c r="G26" s="49">
        <f t="shared" si="3"/>
        <v>6.5112385963079404</v>
      </c>
      <c r="H26" s="5" t="str">
        <f t="shared" si="6"/>
        <v/>
      </c>
      <c r="I26" s="24">
        <f t="shared" si="4"/>
        <v>-0.13778096490769853</v>
      </c>
      <c r="J26" s="24">
        <f t="shared" si="5"/>
        <v>-7.8972923606572445E-2</v>
      </c>
      <c r="K26" s="5" t="str">
        <f t="shared" si="11"/>
        <v/>
      </c>
      <c r="L26" s="5" t="str">
        <f t="shared" si="12"/>
        <v/>
      </c>
      <c r="M26" s="24">
        <f t="shared" si="7"/>
        <v>-1.0454051685075515E+17</v>
      </c>
      <c r="N26" s="24">
        <f t="shared" si="8"/>
        <v>6.5112385963079404</v>
      </c>
      <c r="O26" s="24">
        <f t="shared" si="9"/>
        <v>204373385524152.75</v>
      </c>
      <c r="P26" s="24">
        <f t="shared" si="10"/>
        <v>6.0339886262870114E-6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0.49057107718979154</v>
      </c>
      <c r="V26" s="24">
        <f t="shared" si="13"/>
        <v>47.606827733490576</v>
      </c>
      <c r="W26" s="63">
        <f>B26+([1]User!D$6-25)*[1]User!C$6*[1]Calc!V$6</f>
        <v>0.57317731559999996</v>
      </c>
      <c r="AH26" s="24"/>
    </row>
    <row r="27" spans="1:34">
      <c r="A27" s="5">
        <v>2.6898E-3</v>
      </c>
      <c r="B27" s="59">
        <v>0.57067800000000002</v>
      </c>
      <c r="C27" s="64">
        <v>0.51906600000000003</v>
      </c>
      <c r="D27" s="61">
        <f t="shared" si="0"/>
        <v>6.128596894436062</v>
      </c>
      <c r="E27" s="49">
        <f t="shared" si="1"/>
        <v>0.78736105677724044</v>
      </c>
      <c r="F27" s="49">
        <f t="shared" si="2"/>
        <v>0.78736105677724044</v>
      </c>
      <c r="G27" s="49">
        <f t="shared" si="3"/>
        <v>6.1481177451821249</v>
      </c>
      <c r="H27" s="5" t="str">
        <f t="shared" si="6"/>
        <v/>
      </c>
      <c r="I27" s="24">
        <f t="shared" si="4"/>
        <v>-0.12870294362955315</v>
      </c>
      <c r="J27" s="24">
        <f t="shared" si="5"/>
        <v>-7.3483501095716899E-2</v>
      </c>
      <c r="K27" s="5" t="str">
        <f t="shared" si="11"/>
        <v/>
      </c>
      <c r="L27" s="5" t="str">
        <f t="shared" si="12"/>
        <v/>
      </c>
      <c r="M27" s="24">
        <f t="shared" si="7"/>
        <v>-1.0154416742646106E+17</v>
      </c>
      <c r="N27" s="24">
        <f t="shared" si="8"/>
        <v>6.1481177451821249</v>
      </c>
      <c r="O27" s="24">
        <f t="shared" si="9"/>
        <v>189071119687467.25</v>
      </c>
      <c r="P27" s="24">
        <f t="shared" si="10"/>
        <v>5.9118958932108082E-6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0.45617225735215972</v>
      </c>
      <c r="V27" s="24">
        <f t="shared" si="13"/>
        <v>45.758785415966564</v>
      </c>
      <c r="W27" s="63">
        <f>B27+([1]User!D$6-25)*[1]User!C$6*[1]Calc!V$6</f>
        <v>0.57095431559999998</v>
      </c>
      <c r="AH27" s="24"/>
    </row>
    <row r="28" spans="1:34">
      <c r="A28" s="5">
        <v>2.8352E-3</v>
      </c>
      <c r="B28" s="59">
        <v>0.56839300000000004</v>
      </c>
      <c r="C28" s="64">
        <v>0.48540499999999998</v>
      </c>
      <c r="D28" s="61">
        <f t="shared" si="0"/>
        <v>5.7311624640098495</v>
      </c>
      <c r="E28" s="49">
        <f t="shared" si="1"/>
        <v>0.75824271978612434</v>
      </c>
      <c r="F28" s="49">
        <f t="shared" si="2"/>
        <v>0.75824271978612434</v>
      </c>
      <c r="G28" s="49">
        <f t="shared" si="3"/>
        <v>5.7498013074298608</v>
      </c>
      <c r="H28" s="5" t="str">
        <f t="shared" si="6"/>
        <v/>
      </c>
      <c r="I28" s="24">
        <f t="shared" si="4"/>
        <v>-0.11874503268574654</v>
      </c>
      <c r="J28" s="24">
        <f t="shared" si="5"/>
        <v>-6.7526656468303123E-2</v>
      </c>
      <c r="K28" s="5" t="str">
        <f t="shared" si="11"/>
        <v/>
      </c>
      <c r="L28" s="5" t="str">
        <f t="shared" si="12"/>
        <v/>
      </c>
      <c r="M28" s="24">
        <f t="shared" si="7"/>
        <v>-9.6956114336303664E+16</v>
      </c>
      <c r="N28" s="24">
        <f t="shared" si="8"/>
        <v>5.7498013074298608</v>
      </c>
      <c r="O28" s="24">
        <f t="shared" si="9"/>
        <v>174439019031921</v>
      </c>
      <c r="P28" s="24">
        <f t="shared" si="10"/>
        <v>5.8322288416060281E-6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0.42350245607984549</v>
      </c>
      <c r="V28" s="24">
        <f t="shared" si="13"/>
        <v>43.159561264390767</v>
      </c>
      <c r="W28" s="63">
        <f>B28+([1]User!D$6-25)*[1]User!C$6*[1]Calc!V$6</f>
        <v>0.5686693156</v>
      </c>
      <c r="AH28" s="24"/>
    </row>
    <row r="29" spans="1:34">
      <c r="A29" s="5">
        <v>2.9805999999999999E-3</v>
      </c>
      <c r="B29" s="59">
        <v>0.56685099999999999</v>
      </c>
      <c r="C29" s="64">
        <v>0.45166099999999998</v>
      </c>
      <c r="D29" s="61">
        <f t="shared" si="0"/>
        <v>5.332748055040951</v>
      </c>
      <c r="E29" s="49">
        <f t="shared" si="1"/>
        <v>0.72695106598361836</v>
      </c>
      <c r="F29" s="49">
        <f t="shared" si="2"/>
        <v>0.72695106598361836</v>
      </c>
      <c r="G29" s="49">
        <f t="shared" si="3"/>
        <v>5.3447096385989585</v>
      </c>
      <c r="H29" s="5" t="str">
        <f t="shared" si="6"/>
        <v/>
      </c>
      <c r="I29" s="24">
        <f t="shared" si="4"/>
        <v>-0.10861774096497398</v>
      </c>
      <c r="J29" s="24">
        <f t="shared" si="5"/>
        <v>-6.1600087860001845E-2</v>
      </c>
      <c r="K29" s="5" t="str">
        <f t="shared" si="11"/>
        <v/>
      </c>
      <c r="L29" s="5" t="str">
        <f t="shared" si="12"/>
        <v/>
      </c>
      <c r="M29" s="24">
        <f t="shared" si="7"/>
        <v>-6.22221366937578E+16</v>
      </c>
      <c r="N29" s="24">
        <f t="shared" si="8"/>
        <v>5.3447096385989585</v>
      </c>
      <c r="O29" s="24">
        <f t="shared" si="9"/>
        <v>165159899125317.25</v>
      </c>
      <c r="P29" s="24">
        <f t="shared" si="10"/>
        <v>5.9405171009764891E-6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0.4028858600577806</v>
      </c>
      <c r="V29" s="24">
        <f t="shared" si="13"/>
        <v>39.054796373612213</v>
      </c>
      <c r="W29" s="63">
        <f>B29+([1]User!D$6-25)*[1]User!C$6*[1]Calc!V$6</f>
        <v>0.56712731559999996</v>
      </c>
      <c r="AH29" s="24"/>
    </row>
    <row r="30" spans="1:34">
      <c r="A30" s="5">
        <v>3.1259999999999999E-3</v>
      </c>
      <c r="B30" s="59">
        <v>0.564859</v>
      </c>
      <c r="C30" s="64">
        <v>0.41973300000000002</v>
      </c>
      <c r="D30" s="61">
        <f t="shared" si="0"/>
        <v>4.9557751043072207</v>
      </c>
      <c r="E30" s="49">
        <f t="shared" si="1"/>
        <v>0.69511158963814124</v>
      </c>
      <c r="F30" s="49">
        <f t="shared" si="2"/>
        <v>0.69511158963814124</v>
      </c>
      <c r="G30" s="49">
        <f t="shared" si="3"/>
        <v>4.9702476278508012</v>
      </c>
      <c r="H30" s="5" t="str">
        <f t="shared" si="6"/>
        <v/>
      </c>
      <c r="I30" s="24">
        <f t="shared" si="4"/>
        <v>-9.9256190696270036E-2</v>
      </c>
      <c r="J30" s="24">
        <f t="shared" si="5"/>
        <v>-5.6093178654390348E-2</v>
      </c>
      <c r="K30" s="5" t="str">
        <f t="shared" si="11"/>
        <v/>
      </c>
      <c r="L30" s="5" t="str">
        <f t="shared" si="12"/>
        <v/>
      </c>
      <c r="M30" s="24">
        <f t="shared" si="7"/>
        <v>-7.5283622261654608E+16</v>
      </c>
      <c r="N30" s="24">
        <f t="shared" si="8"/>
        <v>4.9702476278508012</v>
      </c>
      <c r="O30" s="24">
        <f t="shared" si="9"/>
        <v>153845962497508.37</v>
      </c>
      <c r="P30" s="24">
        <f t="shared" si="10"/>
        <v>5.9504777316919656E-6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0.37784179882883601</v>
      </c>
      <c r="V30" s="24">
        <f t="shared" si="13"/>
        <v>35.962710133633493</v>
      </c>
      <c r="W30" s="63">
        <f>B30+([1]User!D$6-25)*[1]User!C$6*[1]Calc!V$6</f>
        <v>0.56513531559999997</v>
      </c>
      <c r="AH30" s="24"/>
    </row>
    <row r="31" spans="1:34">
      <c r="A31" s="5">
        <v>3.2713999999999998E-3</v>
      </c>
      <c r="B31" s="59">
        <v>0.56275900000000001</v>
      </c>
      <c r="C31" s="64">
        <v>0.39005099999999998</v>
      </c>
      <c r="D31" s="61">
        <f t="shared" si="0"/>
        <v>4.6053206090779986</v>
      </c>
      <c r="E31" s="49">
        <f t="shared" si="1"/>
        <v>0.66325986990889618</v>
      </c>
      <c r="F31" s="49">
        <f t="shared" si="2"/>
        <v>0.66325986990889618</v>
      </c>
      <c r="G31" s="49">
        <f t="shared" si="3"/>
        <v>4.6195499487394107</v>
      </c>
      <c r="H31" s="5" t="str">
        <f t="shared" si="6"/>
        <v/>
      </c>
      <c r="I31" s="24">
        <f t="shared" si="4"/>
        <v>-9.0488748718485279E-2</v>
      </c>
      <c r="J31" s="24">
        <f t="shared" si="5"/>
        <v>-5.094836119296145E-2</v>
      </c>
      <c r="K31" s="5" t="str">
        <f t="shared" si="11"/>
        <v/>
      </c>
      <c r="L31" s="5" t="str">
        <f t="shared" si="12"/>
        <v/>
      </c>
      <c r="M31" s="24">
        <f t="shared" si="7"/>
        <v>-7.4018620793860752E+16</v>
      </c>
      <c r="N31" s="24">
        <f t="shared" si="8"/>
        <v>4.6195499487394107</v>
      </c>
      <c r="O31" s="24">
        <f t="shared" si="9"/>
        <v>142698232722707.12</v>
      </c>
      <c r="P31" s="24">
        <f t="shared" si="10"/>
        <v>5.9383075327714515E-6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0.35325124866050106</v>
      </c>
      <c r="V31" s="24">
        <f t="shared" si="13"/>
        <v>33.197142726620356</v>
      </c>
      <c r="W31" s="63">
        <f>B31+([1]User!D$6-25)*[1]User!C$6*[1]Calc!V$6</f>
        <v>0.56303531559999997</v>
      </c>
      <c r="AH31" s="24"/>
    </row>
    <row r="32" spans="1:34">
      <c r="A32" s="5">
        <v>3.4167999999999998E-3</v>
      </c>
      <c r="B32" s="59">
        <v>0.560697</v>
      </c>
      <c r="C32" s="64">
        <v>0.36269000000000001</v>
      </c>
      <c r="D32" s="61">
        <f t="shared" si="0"/>
        <v>4.2822700921328218</v>
      </c>
      <c r="E32" s="49">
        <f t="shared" si="1"/>
        <v>0.63167405572433344</v>
      </c>
      <c r="F32" s="49">
        <f t="shared" si="2"/>
        <v>0.63167405572433344</v>
      </c>
      <c r="G32" s="49">
        <f t="shared" si="3"/>
        <v>4.295308515933729</v>
      </c>
      <c r="H32" s="5" t="str">
        <f t="shared" si="6"/>
        <v/>
      </c>
      <c r="I32" s="24">
        <f t="shared" si="4"/>
        <v>-8.238271289834323E-2</v>
      </c>
      <c r="J32" s="24">
        <f t="shared" si="5"/>
        <v>-4.6214503602706486E-2</v>
      </c>
      <c r="K32" s="5" t="str">
        <f t="shared" si="11"/>
        <v/>
      </c>
      <c r="L32" s="5" t="str">
        <f t="shared" si="12"/>
        <v/>
      </c>
      <c r="M32" s="24">
        <f t="shared" si="7"/>
        <v>-6.782367769926896E+16</v>
      </c>
      <c r="N32" s="24">
        <f t="shared" si="8"/>
        <v>4.295308515933729</v>
      </c>
      <c r="O32" s="24">
        <f t="shared" si="9"/>
        <v>132486643942480.75</v>
      </c>
      <c r="P32" s="24">
        <f t="shared" si="10"/>
        <v>5.9295466989210911E-6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0.33078432350307724</v>
      </c>
      <c r="V32" s="24">
        <f t="shared" si="13"/>
        <v>30.613932412802772</v>
      </c>
      <c r="W32" s="63">
        <f>B32+([1]User!D$6-25)*[1]User!C$6*[1]Calc!V$6</f>
        <v>0.56097331559999997</v>
      </c>
      <c r="AH32" s="24"/>
    </row>
    <row r="33" spans="1:34">
      <c r="A33" s="5">
        <v>3.5622000000000002E-3</v>
      </c>
      <c r="B33" s="59">
        <v>0.55874599999999996</v>
      </c>
      <c r="C33" s="64">
        <v>0.33726699999999998</v>
      </c>
      <c r="D33" s="61">
        <f t="shared" si="0"/>
        <v>3.9821014838108586</v>
      </c>
      <c r="E33" s="49">
        <f t="shared" si="1"/>
        <v>0.6001123238223407</v>
      </c>
      <c r="F33" s="49">
        <f t="shared" si="2"/>
        <v>0.6001123238223407</v>
      </c>
      <c r="G33" s="49">
        <f t="shared" si="3"/>
        <v>3.9936500450468402</v>
      </c>
      <c r="H33" s="5" t="str">
        <f t="shared" si="6"/>
        <v/>
      </c>
      <c r="I33" s="24">
        <f t="shared" si="4"/>
        <v>-7.4841251126171016E-2</v>
      </c>
      <c r="J33" s="24">
        <f t="shared" si="5"/>
        <v>-4.1837929506953225E-2</v>
      </c>
      <c r="K33" s="5" t="str">
        <f t="shared" si="11"/>
        <v/>
      </c>
      <c r="L33" s="5" t="str">
        <f t="shared" si="12"/>
        <v/>
      </c>
      <c r="M33" s="24">
        <f t="shared" si="7"/>
        <v>-6.0073664356958432E+16</v>
      </c>
      <c r="N33" s="24">
        <f t="shared" si="8"/>
        <v>3.9936500450468402</v>
      </c>
      <c r="O33" s="24">
        <f t="shared" si="9"/>
        <v>123456313422071.5</v>
      </c>
      <c r="P33" s="24">
        <f t="shared" si="10"/>
        <v>5.942744462974262E-6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0.31094879113399077</v>
      </c>
      <c r="V33" s="24">
        <f t="shared" si="13"/>
        <v>28.101273400927898</v>
      </c>
      <c r="W33" s="63">
        <f>B33+([1]User!D$6-25)*[1]User!C$6*[1]Calc!V$6</f>
        <v>0.55902231559999993</v>
      </c>
      <c r="AH33" s="24"/>
    </row>
    <row r="34" spans="1:34">
      <c r="A34" s="70">
        <v>3.7076000000000001E-3</v>
      </c>
      <c r="B34" s="59">
        <v>0.55674000000000001</v>
      </c>
      <c r="C34" s="64">
        <v>0.31388899999999997</v>
      </c>
      <c r="D34" s="61">
        <f t="shared" si="0"/>
        <v>3.7060781299442476</v>
      </c>
      <c r="E34" s="49">
        <f t="shared" si="1"/>
        <v>0.56891457068875895</v>
      </c>
      <c r="F34" s="49">
        <f t="shared" si="2"/>
        <v>0.56891457068875895</v>
      </c>
      <c r="G34" s="49">
        <f t="shared" si="3"/>
        <v>3.717166818496846</v>
      </c>
      <c r="H34" s="5" t="str">
        <f t="shared" si="6"/>
        <v/>
      </c>
      <c r="I34" s="24">
        <f t="shared" si="4"/>
        <v>-6.7929170462421168E-2</v>
      </c>
      <c r="J34" s="24">
        <f t="shared" si="5"/>
        <v>-3.7837656252742186E-2</v>
      </c>
      <c r="K34" s="5" t="str">
        <f t="shared" si="11"/>
        <v/>
      </c>
      <c r="L34" s="5" t="str">
        <f t="shared" si="12"/>
        <v/>
      </c>
      <c r="M34" s="24">
        <f t="shared" si="7"/>
        <v>-5.7681484356004632E+16</v>
      </c>
      <c r="N34" s="24">
        <f t="shared" si="8"/>
        <v>3.717166818496846</v>
      </c>
      <c r="O34" s="24">
        <f t="shared" si="9"/>
        <v>114774908945052.25</v>
      </c>
      <c r="P34" s="24">
        <f t="shared" si="10"/>
        <v>5.9357918471141544E-6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0.2918944674241421</v>
      </c>
      <c r="V34" s="24">
        <f t="shared" si="13"/>
        <v>25.896808665935954</v>
      </c>
      <c r="W34" s="63">
        <f>B34+([1]User!D$6-25)*[1]User!C$6*[1]Calc!V$6</f>
        <v>0.55701631559999998</v>
      </c>
      <c r="AH34" s="24"/>
    </row>
    <row r="35" spans="1:34">
      <c r="A35" s="70">
        <v>3.8530000000000001E-3</v>
      </c>
      <c r="B35" s="59">
        <v>0.55464199999999997</v>
      </c>
      <c r="C35" s="64">
        <v>0.29228599999999999</v>
      </c>
      <c r="D35" s="61">
        <f t="shared" si="0"/>
        <v>3.4510121485266589</v>
      </c>
      <c r="E35" s="49">
        <f t="shared" si="1"/>
        <v>0.53794648813205614</v>
      </c>
      <c r="F35" s="49">
        <f t="shared" si="2"/>
        <v>0.53794648813205614</v>
      </c>
      <c r="G35" s="49">
        <f t="shared" si="3"/>
        <v>3.4618019230595585</v>
      </c>
      <c r="H35" s="5" t="str">
        <f t="shared" si="6"/>
        <v/>
      </c>
      <c r="I35" s="24">
        <f t="shared" si="4"/>
        <v>-6.1545048076488966E-2</v>
      </c>
      <c r="J35" s="24">
        <f t="shared" si="5"/>
        <v>-3.4152474412126273E-2</v>
      </c>
      <c r="K35" s="5" t="str">
        <f t="shared" si="11"/>
        <v/>
      </c>
      <c r="L35" s="5" t="str">
        <f t="shared" si="12"/>
        <v/>
      </c>
      <c r="M35" s="24">
        <f t="shared" si="7"/>
        <v>-5.6126584128691224E+16</v>
      </c>
      <c r="N35" s="24">
        <f t="shared" si="8"/>
        <v>3.4618019230595585</v>
      </c>
      <c r="O35" s="24">
        <f t="shared" si="9"/>
        <v>106311541640287.37</v>
      </c>
      <c r="P35" s="24">
        <f t="shared" si="10"/>
        <v>5.903668441799877E-6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0.27331777151594278</v>
      </c>
      <c r="V35" s="24">
        <f t="shared" si="13"/>
        <v>23.965282232049358</v>
      </c>
      <c r="W35" s="63">
        <f>B35+([1]User!D$6-25)*[1]User!C$6*[1]Calc!V$6</f>
        <v>0.55491831559999993</v>
      </c>
      <c r="AH35" s="24"/>
    </row>
    <row r="36" spans="1:34">
      <c r="A36" s="70">
        <v>3.9984E-3</v>
      </c>
      <c r="B36" s="59">
        <v>0.55254099999999995</v>
      </c>
      <c r="C36" s="64">
        <v>0.27219900000000002</v>
      </c>
      <c r="D36" s="61">
        <f t="shared" si="0"/>
        <v>3.2138455342260941</v>
      </c>
      <c r="E36" s="49">
        <f t="shared" si="1"/>
        <v>0.50702499960674974</v>
      </c>
      <c r="F36" s="49">
        <f t="shared" si="2"/>
        <v>0.50702499960674974</v>
      </c>
      <c r="G36" s="49">
        <f t="shared" si="3"/>
        <v>3.2238915214645902</v>
      </c>
      <c r="H36" s="5" t="str">
        <f t="shared" si="6"/>
        <v/>
      </c>
      <c r="I36" s="24">
        <f t="shared" si="4"/>
        <v>-5.5597288036614755E-2</v>
      </c>
      <c r="J36" s="24">
        <f t="shared" si="5"/>
        <v>-3.0735143527041358E-2</v>
      </c>
      <c r="K36" s="5" t="str">
        <f t="shared" si="11"/>
        <v/>
      </c>
      <c r="L36" s="5" t="str">
        <f t="shared" si="12"/>
        <v/>
      </c>
      <c r="M36" s="24">
        <f t="shared" si="7"/>
        <v>-5.2257528290138136E+16</v>
      </c>
      <c r="N36" s="24">
        <f t="shared" si="8"/>
        <v>3.2238915214645902</v>
      </c>
      <c r="O36" s="24">
        <f t="shared" si="9"/>
        <v>98428871952805.875</v>
      </c>
      <c r="P36" s="24">
        <f t="shared" si="10"/>
        <v>5.8692937458426914E-6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0.25599960714383979</v>
      </c>
      <c r="V36" s="24">
        <f t="shared" si="13"/>
        <v>22.168624951096806</v>
      </c>
      <c r="W36" s="63">
        <f>B36+([1]User!D$6-25)*[1]User!C$6*[1]Calc!V$6</f>
        <v>0.55281731559999991</v>
      </c>
      <c r="AH36" s="24"/>
    </row>
    <row r="37" spans="1:34">
      <c r="A37" s="70">
        <v>4.1437999999999996E-3</v>
      </c>
      <c r="B37" s="59">
        <v>0.550427</v>
      </c>
      <c r="C37" s="64">
        <v>0.253691</v>
      </c>
      <c r="D37" s="61">
        <f t="shared" si="0"/>
        <v>2.9953221261773626</v>
      </c>
      <c r="E37" s="49">
        <f t="shared" si="1"/>
        <v>0.47644353460463729</v>
      </c>
      <c r="F37" s="49">
        <f t="shared" si="2"/>
        <v>0.47644353460463729</v>
      </c>
      <c r="G37" s="49">
        <f t="shared" si="3"/>
        <v>3.004710520620943</v>
      </c>
      <c r="H37" s="5" t="str">
        <f t="shared" si="6"/>
        <v/>
      </c>
      <c r="I37" s="24">
        <f t="shared" si="4"/>
        <v>-5.0117763015523585E-2</v>
      </c>
      <c r="J37" s="24">
        <f t="shared" si="5"/>
        <v>-2.760001826310389E-2</v>
      </c>
      <c r="K37" s="5" t="str">
        <f t="shared" si="11"/>
        <v/>
      </c>
      <c r="L37" s="5" t="str">
        <f t="shared" si="12"/>
        <v/>
      </c>
      <c r="M37" s="24">
        <f t="shared" si="7"/>
        <v>-4.883684167488808E+16</v>
      </c>
      <c r="N37" s="24">
        <f t="shared" si="8"/>
        <v>3.004710520620943</v>
      </c>
      <c r="O37" s="24">
        <f t="shared" si="9"/>
        <v>91058422581378.625</v>
      </c>
      <c r="P37" s="24">
        <f t="shared" si="10"/>
        <v>5.8258760825407863E-6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0.23977747708296948</v>
      </c>
      <c r="V37" s="24">
        <f t="shared" si="13"/>
        <v>20.542000947442144</v>
      </c>
      <c r="W37" s="63">
        <f>B37+([1]User!D$6-25)*[1]User!C$6*[1]Calc!V$6</f>
        <v>0.55070331559999997</v>
      </c>
      <c r="AH37" s="24"/>
    </row>
    <row r="38" spans="1:34">
      <c r="A38" s="71">
        <v>4.2892E-3</v>
      </c>
      <c r="B38" s="59">
        <v>0.54835100000000003</v>
      </c>
      <c r="C38" s="64">
        <v>0.23657500000000001</v>
      </c>
      <c r="D38" s="61">
        <f t="shared" si="0"/>
        <v>2.7932340209168225</v>
      </c>
      <c r="E38" s="49">
        <f t="shared" si="1"/>
        <v>0.44610732300325728</v>
      </c>
      <c r="F38" s="49">
        <f t="shared" si="2"/>
        <v>0.44610732300325728</v>
      </c>
      <c r="G38" s="49">
        <f t="shared" si="3"/>
        <v>2.8018040642540041</v>
      </c>
      <c r="H38" s="5" t="str">
        <f t="shared" si="6"/>
        <v/>
      </c>
      <c r="I38" s="24">
        <f t="shared" si="4"/>
        <v>-4.5045101606350106E-2</v>
      </c>
      <c r="J38" s="24">
        <f t="shared" si="5"/>
        <v>-2.4712973175221108E-2</v>
      </c>
      <c r="K38" s="5" t="str">
        <f t="shared" si="11"/>
        <v/>
      </c>
      <c r="L38" s="5" t="str">
        <f t="shared" si="12"/>
        <v/>
      </c>
      <c r="M38" s="24">
        <f t="shared" si="7"/>
        <v>-4.4579917484298952E+16</v>
      </c>
      <c r="N38" s="24">
        <f t="shared" si="8"/>
        <v>2.8018040642540041</v>
      </c>
      <c r="O38" s="24">
        <f t="shared" si="9"/>
        <v>84333193070355.5</v>
      </c>
      <c r="P38" s="24">
        <f t="shared" si="10"/>
        <v>5.7863478901625946E-6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0.22493622390486664</v>
      </c>
      <c r="V38" s="24">
        <f t="shared" si="13"/>
        <v>19.019836726133022</v>
      </c>
      <c r="W38" s="63">
        <f>B38+([1]User!D$6-25)*[1]User!C$6*[1]Calc!V$6</f>
        <v>0.5486273156</v>
      </c>
      <c r="X38" s="72" t="s">
        <v>67</v>
      </c>
      <c r="AH38" s="24"/>
    </row>
    <row r="39" spans="1:34">
      <c r="A39" s="70">
        <v>4.4346000000000003E-3</v>
      </c>
      <c r="B39" s="59">
        <v>0.54621699999999995</v>
      </c>
      <c r="C39" s="64">
        <v>0.22062899999999999</v>
      </c>
      <c r="D39" s="61">
        <f t="shared" si="0"/>
        <v>2.6049600710170457</v>
      </c>
      <c r="E39" s="49">
        <f t="shared" si="1"/>
        <v>0.4158010707949038</v>
      </c>
      <c r="F39" s="49">
        <f t="shared" si="2"/>
        <v>0.4158010707949038</v>
      </c>
      <c r="G39" s="49">
        <f t="shared" si="3"/>
        <v>2.6131279616346501</v>
      </c>
      <c r="H39" s="5" t="str">
        <f t="shared" si="6"/>
        <v/>
      </c>
      <c r="I39" s="24">
        <f t="shared" si="4"/>
        <v>-4.0328199040866257E-2</v>
      </c>
      <c r="J39" s="24">
        <f t="shared" si="5"/>
        <v>-2.2039091206019736E-2</v>
      </c>
      <c r="K39" s="5" t="str">
        <f t="shared" si="11"/>
        <v/>
      </c>
      <c r="L39" s="5" t="str">
        <f t="shared" si="12"/>
        <v/>
      </c>
      <c r="M39" s="24">
        <f t="shared" si="7"/>
        <v>-4.2487986982961408E+16</v>
      </c>
      <c r="N39" s="24">
        <f t="shared" si="8"/>
        <v>2.6131279616346501</v>
      </c>
      <c r="O39" s="24">
        <f t="shared" si="9"/>
        <v>77915252514489.375</v>
      </c>
      <c r="P39" s="24">
        <f t="shared" si="10"/>
        <v>5.7319918363338148E-6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0.21072351397787134</v>
      </c>
      <c r="V39" s="24">
        <f t="shared" si="13"/>
        <v>17.646604010074768</v>
      </c>
      <c r="W39" s="63">
        <f>B39+([1]User!D$6-25)*[1]User!C$6*[1]Calc!V$6</f>
        <v>0.54649331559999992</v>
      </c>
      <c r="X39" s="9" t="s">
        <v>68</v>
      </c>
      <c r="AH39" s="24"/>
    </row>
    <row r="40" spans="1:34">
      <c r="A40" s="70">
        <v>4.5799999999999999E-3</v>
      </c>
      <c r="B40" s="59">
        <v>0.54415199999999997</v>
      </c>
      <c r="C40" s="64">
        <v>0.20583699999999999</v>
      </c>
      <c r="D40" s="61">
        <f t="shared" si="0"/>
        <v>2.4303113649517316</v>
      </c>
      <c r="E40" s="49">
        <f t="shared" si="1"/>
        <v>0.38566191780314862</v>
      </c>
      <c r="F40" s="49">
        <f t="shared" si="2"/>
        <v>0.38566191780314862</v>
      </c>
      <c r="G40" s="49">
        <f t="shared" si="3"/>
        <v>2.4376540171275551</v>
      </c>
      <c r="H40" s="5" t="str">
        <f t="shared" si="6"/>
        <v/>
      </c>
      <c r="I40" s="24">
        <f t="shared" si="4"/>
        <v>-3.5941350428188877E-2</v>
      </c>
      <c r="J40" s="24">
        <f t="shared" si="5"/>
        <v>-1.9567488874008207E-2</v>
      </c>
      <c r="K40" s="5" t="str">
        <f t="shared" si="11"/>
        <v/>
      </c>
      <c r="L40" s="5" t="str">
        <f t="shared" si="12"/>
        <v/>
      </c>
      <c r="M40" s="24">
        <f t="shared" si="7"/>
        <v>-3.81952360373682E+16</v>
      </c>
      <c r="N40" s="24">
        <f t="shared" si="8"/>
        <v>2.4376540171275551</v>
      </c>
      <c r="O40" s="24">
        <f t="shared" si="9"/>
        <v>72151536793338.875</v>
      </c>
      <c r="P40" s="24">
        <f t="shared" si="10"/>
        <v>5.6900656679309494E-6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0.19790463672619643</v>
      </c>
      <c r="V40" s="24">
        <f t="shared" si="13"/>
        <v>16.331451084961785</v>
      </c>
      <c r="W40" s="63">
        <f>B40+([1]User!D$6-25)*[1]User!C$6*[1]Calc!V$6</f>
        <v>0.54442831559999993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0.54210800000000003</v>
      </c>
      <c r="C41" s="64">
        <v>0.19217500000000001</v>
      </c>
      <c r="D41" s="61">
        <f t="shared" si="0"/>
        <v>2.2690045354314292</v>
      </c>
      <c r="E41" s="49">
        <f t="shared" si="1"/>
        <v>0.35583536398139881</v>
      </c>
      <c r="F41" s="49">
        <f t="shared" si="2"/>
        <v>0.35583536398139881</v>
      </c>
      <c r="G41" s="49">
        <f t="shared" si="3"/>
        <v>2.2757586582188245</v>
      </c>
      <c r="H41" s="5" t="str">
        <f t="shared" si="6"/>
        <v/>
      </c>
      <c r="I41" s="24">
        <f t="shared" si="4"/>
        <v>-3.1893966455470615E-2</v>
      </c>
      <c r="J41" s="24">
        <f t="shared" si="5"/>
        <v>-1.7298787167719789E-2</v>
      </c>
      <c r="K41" s="5" t="str">
        <f t="shared" si="11"/>
        <v/>
      </c>
      <c r="L41" s="5" t="str">
        <f t="shared" si="12"/>
        <v/>
      </c>
      <c r="M41" s="24">
        <f t="shared" si="7"/>
        <v>-3.5133805594024792E+16</v>
      </c>
      <c r="N41" s="24">
        <f t="shared" si="8"/>
        <v>2.2757586582188245</v>
      </c>
      <c r="O41" s="24">
        <f t="shared" si="9"/>
        <v>66850660665989.125</v>
      </c>
      <c r="P41" s="24">
        <f t="shared" si="10"/>
        <v>5.6470711250586535E-6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0.18605637134326025</v>
      </c>
      <c r="V41" s="24">
        <f t="shared" si="13"/>
        <v>15.121893774583057</v>
      </c>
      <c r="W41" s="63">
        <f>B41+([1]User!D$6-25)*[1]User!C$6*[1]Calc!V$6</f>
        <v>0.5423843156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0.54004399999999997</v>
      </c>
      <c r="C42" s="64">
        <v>0.17948900000000001</v>
      </c>
      <c r="D42" s="61">
        <f t="shared" si="0"/>
        <v>2.1192213090154901</v>
      </c>
      <c r="E42" s="49">
        <f t="shared" si="1"/>
        <v>0.3261763121923999</v>
      </c>
      <c r="F42" s="49">
        <f t="shared" si="2"/>
        <v>0.3261763121923999</v>
      </c>
      <c r="G42" s="49">
        <f t="shared" si="3"/>
        <v>2.125552161128895</v>
      </c>
      <c r="H42" s="5" t="str">
        <f t="shared" si="6"/>
        <v/>
      </c>
      <c r="I42" s="24">
        <f t="shared" si="4"/>
        <v>-2.8138804028222379E-2</v>
      </c>
      <c r="J42" s="24">
        <f t="shared" si="5"/>
        <v>-1.5203967473135665E-2</v>
      </c>
      <c r="K42" s="5" t="str">
        <f t="shared" si="11"/>
        <v/>
      </c>
      <c r="L42" s="5" t="str">
        <f t="shared" si="12"/>
        <v/>
      </c>
      <c r="M42" s="24">
        <f t="shared" si="7"/>
        <v>-3.2932023061823204E+16</v>
      </c>
      <c r="N42" s="24">
        <f t="shared" si="8"/>
        <v>2.125552161128895</v>
      </c>
      <c r="O42" s="24">
        <f t="shared" si="9"/>
        <v>61879145965519.875</v>
      </c>
      <c r="P42" s="24">
        <f t="shared" si="10"/>
        <v>5.596497342174695E-6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0.17488062278137878</v>
      </c>
      <c r="V42" s="24">
        <f t="shared" si="13"/>
        <v>14.018724378321208</v>
      </c>
      <c r="W42" s="63">
        <f>B42+([1]User!D$6-25)*[1]User!C$6*[1]Calc!V$6</f>
        <v>0.54032031559999993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0.53791800000000001</v>
      </c>
      <c r="C43" s="64">
        <v>0.167736</v>
      </c>
      <c r="D43" s="61">
        <f t="shared" si="0"/>
        <v>1.9804539859769803</v>
      </c>
      <c r="E43" s="49">
        <f t="shared" si="1"/>
        <v>0.29676475642552425</v>
      </c>
      <c r="F43" s="49">
        <f t="shared" si="2"/>
        <v>0.29676475642552425</v>
      </c>
      <c r="G43" s="49">
        <f t="shared" si="3"/>
        <v>1.9864911236024512</v>
      </c>
      <c r="H43" s="5" t="str">
        <f t="shared" si="6"/>
        <v/>
      </c>
      <c r="I43" s="24">
        <f t="shared" si="4"/>
        <v>-2.4662278090061281E-2</v>
      </c>
      <c r="J43" s="24">
        <f t="shared" si="5"/>
        <v>-1.3273097877817405E-2</v>
      </c>
      <c r="K43" s="5" t="str">
        <f t="shared" si="11"/>
        <v/>
      </c>
      <c r="L43" s="5" t="str">
        <f t="shared" si="12"/>
        <v/>
      </c>
      <c r="M43" s="24">
        <f t="shared" si="7"/>
        <v>-3.1404169920260568E+16</v>
      </c>
      <c r="N43" s="24">
        <f t="shared" si="8"/>
        <v>1.9864911236024512</v>
      </c>
      <c r="O43" s="24">
        <f t="shared" si="9"/>
        <v>57131925086996.625</v>
      </c>
      <c r="P43" s="24">
        <f t="shared" si="10"/>
        <v>5.5288650164249232E-6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0.16413872987733016</v>
      </c>
      <c r="V43" s="24">
        <f t="shared" si="13"/>
        <v>13.03573575396848</v>
      </c>
      <c r="W43" s="63">
        <f>B43+([1]User!D$6-25)*[1]User!C$6*[1]Calc!V$6</f>
        <v>0.53819431559999997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0.53565099999999999</v>
      </c>
      <c r="C44" s="64">
        <v>0.15672700000000001</v>
      </c>
      <c r="D44" s="61">
        <f t="shared" si="0"/>
        <v>1.8504710489114693</v>
      </c>
      <c r="E44" s="49">
        <f t="shared" si="1"/>
        <v>0.26728229483704807</v>
      </c>
      <c r="F44" s="49">
        <f t="shared" si="2"/>
        <v>0.26728229483704807</v>
      </c>
      <c r="G44" s="49">
        <f t="shared" si="3"/>
        <v>1.8563979397787698</v>
      </c>
      <c r="H44" s="5" t="str">
        <f t="shared" si="6"/>
        <v/>
      </c>
      <c r="I44" s="24">
        <f t="shared" si="4"/>
        <v>-2.1409948494469248E-2</v>
      </c>
      <c r="J44" s="24">
        <f t="shared" si="5"/>
        <v>-1.1474176223775164E-2</v>
      </c>
      <c r="K44" s="5" t="str">
        <f t="shared" si="11"/>
        <v/>
      </c>
      <c r="L44" s="5" t="str">
        <f t="shared" si="12"/>
        <v/>
      </c>
      <c r="M44" s="24">
        <f t="shared" si="7"/>
        <v>-3.083068491105102E+16</v>
      </c>
      <c r="N44" s="24">
        <f t="shared" si="8"/>
        <v>1.8563979397787698</v>
      </c>
      <c r="O44" s="24">
        <f t="shared" si="9"/>
        <v>52458275172715.25</v>
      </c>
      <c r="P44" s="24">
        <f t="shared" si="10"/>
        <v>5.4323367868015277E-6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0.15348183143441269</v>
      </c>
      <c r="V44" s="24">
        <f t="shared" si="13"/>
        <v>12.173386981424112</v>
      </c>
      <c r="W44" s="63">
        <f>B44+([1]User!D$6-25)*[1]User!C$6*[1]Calc!V$6</f>
        <v>0.53592731559999995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0.53364999999999996</v>
      </c>
      <c r="C45" s="64">
        <v>0.146508</v>
      </c>
      <c r="D45" s="61">
        <f t="shared" si="0"/>
        <v>1.7298156184570721</v>
      </c>
      <c r="E45" s="49">
        <f t="shared" si="1"/>
        <v>0.23799981402234302</v>
      </c>
      <c r="F45" s="49">
        <f t="shared" si="2"/>
        <v>0.23799981402234302</v>
      </c>
      <c r="G45" s="49">
        <f t="shared" si="3"/>
        <v>1.7346773483903586</v>
      </c>
      <c r="H45" s="5" t="str">
        <f t="shared" si="6"/>
        <v/>
      </c>
      <c r="I45" s="24">
        <f t="shared" si="4"/>
        <v>-1.8366933709758969E-2</v>
      </c>
      <c r="J45" s="24">
        <f t="shared" si="5"/>
        <v>-9.806589244521045E-3</v>
      </c>
      <c r="K45" s="5" t="str">
        <f t="shared" si="11"/>
        <v/>
      </c>
      <c r="L45" s="5" t="str">
        <f t="shared" si="12"/>
        <v/>
      </c>
      <c r="M45" s="24">
        <f t="shared" si="7"/>
        <v>-2.5289897697079392E+16</v>
      </c>
      <c r="N45" s="24">
        <f t="shared" si="8"/>
        <v>1.7346773483903586</v>
      </c>
      <c r="O45" s="24">
        <f t="shared" si="9"/>
        <v>48642707627273.25</v>
      </c>
      <c r="P45" s="24">
        <f t="shared" si="10"/>
        <v>5.3906705606919089E-6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0.1447097434275281</v>
      </c>
      <c r="V45" s="24">
        <f t="shared" si="13"/>
        <v>11.255393209802053</v>
      </c>
      <c r="W45" s="63">
        <f>B45+([1]User!D$6-25)*[1]User!C$6*[1]Calc!V$6</f>
        <v>0.53392631559999992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0.53151700000000002</v>
      </c>
      <c r="C46" s="64">
        <v>0.13703899999999999</v>
      </c>
      <c r="D46" s="61">
        <f t="shared" si="0"/>
        <v>1.6180154157980362</v>
      </c>
      <c r="E46" s="49">
        <f t="shared" si="1"/>
        <v>0.20898265507855729</v>
      </c>
      <c r="F46" s="49">
        <f t="shared" si="2"/>
        <v>0.20898265507855729</v>
      </c>
      <c r="G46" s="49">
        <f t="shared" si="3"/>
        <v>1.6228067563013675</v>
      </c>
      <c r="H46" s="5" t="str">
        <f t="shared" si="6"/>
        <v/>
      </c>
      <c r="I46" s="24">
        <f t="shared" si="4"/>
        <v>-1.5570168907534189E-2</v>
      </c>
      <c r="J46" s="24">
        <f t="shared" si="5"/>
        <v>-8.2801117477896355E-3</v>
      </c>
      <c r="K46" s="5" t="str">
        <f t="shared" si="11"/>
        <v/>
      </c>
      <c r="L46" s="5" t="str">
        <f t="shared" si="12"/>
        <v/>
      </c>
      <c r="M46" s="24">
        <f t="shared" si="7"/>
        <v>-2.492374377513202E+16</v>
      </c>
      <c r="N46" s="24">
        <f t="shared" si="8"/>
        <v>1.6228067563013675</v>
      </c>
      <c r="O46" s="24">
        <f t="shared" si="9"/>
        <v>44872517330476.375</v>
      </c>
      <c r="P46" s="24">
        <f t="shared" si="10"/>
        <v>5.3156623227718487E-6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0.13596672097578599</v>
      </c>
      <c r="V46" s="24">
        <f t="shared" si="13"/>
        <v>10.475572400873631</v>
      </c>
      <c r="W46" s="63">
        <f>B46+([1]User!D$6-25)*[1]User!C$6*[1]Calc!V$6</f>
        <v>0.53179331559999998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0.52923399999999998</v>
      </c>
      <c r="C47" s="64">
        <v>0.12821299999999999</v>
      </c>
      <c r="D47" s="61">
        <f t="shared" si="0"/>
        <v>1.5138070951022236</v>
      </c>
      <c r="E47" s="49">
        <f t="shared" si="1"/>
        <v>0.18007053641219933</v>
      </c>
      <c r="F47" s="49">
        <f t="shared" si="2"/>
        <v>0.18007053641219933</v>
      </c>
      <c r="G47" s="49">
        <f t="shared" si="3"/>
        <v>1.5185205742966055</v>
      </c>
      <c r="H47" s="5" t="str">
        <f t="shared" si="6"/>
        <v/>
      </c>
      <c r="I47" s="24">
        <f t="shared" si="4"/>
        <v>-1.2963014357415141E-2</v>
      </c>
      <c r="J47" s="24">
        <f t="shared" si="5"/>
        <v>-6.8640498235222214E-3</v>
      </c>
      <c r="K47" s="5" t="str">
        <f t="shared" si="11"/>
        <v/>
      </c>
      <c r="L47" s="5" t="str">
        <f t="shared" si="12"/>
        <v/>
      </c>
      <c r="M47" s="24">
        <f t="shared" si="7"/>
        <v>-2.451872240107088E+16</v>
      </c>
      <c r="N47" s="24">
        <f t="shared" si="8"/>
        <v>1.5185205742966055</v>
      </c>
      <c r="O47" s="24">
        <f t="shared" si="9"/>
        <v>41152521327159</v>
      </c>
      <c r="P47" s="24">
        <f t="shared" si="10"/>
        <v>5.2097817005855037E-6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0.12725367845945093</v>
      </c>
      <c r="V47" s="24">
        <f t="shared" si="13"/>
        <v>9.8001438759873611</v>
      </c>
      <c r="W47" s="63">
        <f>B47+([1]User!D$6-25)*[1]User!C$6*[1]Calc!V$6</f>
        <v>0.52951031559999995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0.52710500000000005</v>
      </c>
      <c r="C48" s="64">
        <v>0.120043</v>
      </c>
      <c r="D48" s="61">
        <f t="shared" si="0"/>
        <v>1.4173441469847536</v>
      </c>
      <c r="E48" s="49">
        <f t="shared" si="1"/>
        <v>0.1514753146014173</v>
      </c>
      <c r="F48" s="49">
        <f t="shared" si="2"/>
        <v>0.1514753146014173</v>
      </c>
      <c r="G48" s="49">
        <f t="shared" si="3"/>
        <v>1.4214059186148158</v>
      </c>
      <c r="H48" s="5" t="str">
        <f t="shared" si="6"/>
        <v/>
      </c>
      <c r="I48" s="24">
        <f t="shared" si="4"/>
        <v>-1.0535147965370396E-2</v>
      </c>
      <c r="J48" s="24">
        <f t="shared" si="5"/>
        <v>-5.5560401940177029E-3</v>
      </c>
      <c r="K48" s="5" t="str">
        <f t="shared" si="11"/>
        <v/>
      </c>
      <c r="L48" s="5" t="str">
        <f t="shared" si="12"/>
        <v/>
      </c>
      <c r="M48" s="24">
        <f t="shared" si="7"/>
        <v>-2.112864976103918E+16</v>
      </c>
      <c r="N48" s="24">
        <f t="shared" si="8"/>
        <v>1.4214059186148158</v>
      </c>
      <c r="O48" s="24">
        <f t="shared" si="9"/>
        <v>37955609100293.25</v>
      </c>
      <c r="P48" s="24">
        <f t="shared" si="10"/>
        <v>5.1333585979091885E-6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0.11968518920332719</v>
      </c>
      <c r="V48" s="24">
        <f t="shared" si="13"/>
        <v>9.1217281436813167</v>
      </c>
      <c r="W48" s="63">
        <f>B48+([1]User!D$6-25)*[1]User!C$6*[1]Calc!V$6</f>
        <v>0.52738131560000001</v>
      </c>
      <c r="AH48" s="24"/>
    </row>
    <row r="49" spans="1:34">
      <c r="A49" s="64">
        <v>5.8885999999999999E-3</v>
      </c>
      <c r="B49" s="59">
        <v>0.52498</v>
      </c>
      <c r="C49" s="64">
        <v>0.112399</v>
      </c>
      <c r="D49" s="61">
        <f t="shared" si="0"/>
        <v>1.3270916652944307</v>
      </c>
      <c r="E49" s="49">
        <f t="shared" si="1"/>
        <v>0.12290092162603797</v>
      </c>
      <c r="F49" s="49">
        <f t="shared" si="2"/>
        <v>0.12290092162603797</v>
      </c>
      <c r="G49" s="49">
        <f t="shared" si="3"/>
        <v>1.3308374685297908</v>
      </c>
      <c r="H49" s="5" t="str">
        <f t="shared" si="6"/>
        <v/>
      </c>
      <c r="I49" s="24">
        <f t="shared" si="4"/>
        <v>-8.2709367132447684E-3</v>
      </c>
      <c r="J49" s="24">
        <f t="shared" si="5"/>
        <v>-4.3443617445597209E-3</v>
      </c>
      <c r="K49" s="5" t="str">
        <f t="shared" si="11"/>
        <v/>
      </c>
      <c r="L49" s="5" t="str">
        <f t="shared" si="12"/>
        <v/>
      </c>
      <c r="M49" s="24">
        <f t="shared" si="7"/>
        <v>-1.9485035556388708E+16</v>
      </c>
      <c r="N49" s="24">
        <f t="shared" si="8"/>
        <v>1.3308374685297908</v>
      </c>
      <c r="O49" s="24">
        <f t="shared" si="9"/>
        <v>35007192766613.375</v>
      </c>
      <c r="P49" s="24">
        <f t="shared" si="10"/>
        <v>5.0568028753265515E-6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0.11262774146715555</v>
      </c>
      <c r="V49" s="24">
        <f t="shared" si="13"/>
        <v>8.4894712949396443</v>
      </c>
      <c r="W49" s="63">
        <f>B49+([1]User!D$6-25)*[1]User!C$6*[1]Calc!V$6</f>
        <v>0.52525631559999997</v>
      </c>
      <c r="AH49" s="24"/>
    </row>
    <row r="50" spans="1:34">
      <c r="A50" s="64">
        <v>6.0340000000000003E-3</v>
      </c>
      <c r="B50" s="59">
        <v>0.52264999999999995</v>
      </c>
      <c r="C50" s="64">
        <v>0.105277</v>
      </c>
      <c r="D50" s="61">
        <f t="shared" si="0"/>
        <v>1.2430024221496789</v>
      </c>
      <c r="E50" s="49">
        <f t="shared" si="1"/>
        <v>9.4471974920981042E-2</v>
      </c>
      <c r="F50" s="49">
        <f t="shared" si="2"/>
        <v>9.4471974920981042E-2</v>
      </c>
      <c r="G50" s="49">
        <f t="shared" si="3"/>
        <v>1.2467672316836456</v>
      </c>
      <c r="H50" s="5" t="str">
        <f t="shared" si="6"/>
        <v/>
      </c>
      <c r="I50" s="24">
        <f t="shared" si="4"/>
        <v>-6.169180792091139E-3</v>
      </c>
      <c r="J50" s="24">
        <f t="shared" si="5"/>
        <v>-3.2260269818785085E-3</v>
      </c>
      <c r="K50" s="5" t="str">
        <f t="shared" si="11"/>
        <v/>
      </c>
      <c r="L50" s="5" t="str">
        <f t="shared" si="12"/>
        <v/>
      </c>
      <c r="M50" s="24">
        <f t="shared" si="7"/>
        <v>-1.9583903110521604E+16</v>
      </c>
      <c r="N50" s="24">
        <f t="shared" si="8"/>
        <v>1.2467672316836456</v>
      </c>
      <c r="O50" s="24">
        <f t="shared" si="9"/>
        <v>32031867621612.75</v>
      </c>
      <c r="P50" s="24">
        <f t="shared" si="10"/>
        <v>4.9390183468836255E-6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0.10541829440602941</v>
      </c>
      <c r="V50" s="24">
        <f t="shared" si="13"/>
        <v>7.9616445756829366</v>
      </c>
      <c r="W50" s="63">
        <f>B50+([1]User!D$6-25)*[1]User!C$6*[1]Calc!V$6</f>
        <v>0.52292631559999991</v>
      </c>
      <c r="AH50" s="24"/>
    </row>
    <row r="51" spans="1:34">
      <c r="A51" s="64">
        <v>6.1793999999999998E-3</v>
      </c>
      <c r="B51" s="59">
        <v>0.52036400000000005</v>
      </c>
      <c r="C51" s="64">
        <v>9.8613900000000004E-2</v>
      </c>
      <c r="D51" s="61">
        <f t="shared" si="0"/>
        <v>1.1643313977186494</v>
      </c>
      <c r="E51" s="49">
        <f t="shared" si="1"/>
        <v>6.6076608936184916E-2</v>
      </c>
      <c r="F51" s="49">
        <f t="shared" si="2"/>
        <v>6.6076608936184916E-2</v>
      </c>
      <c r="G51" s="49">
        <f t="shared" si="3"/>
        <v>1.1677218249867762</v>
      </c>
      <c r="H51" s="5" t="str">
        <f t="shared" si="6"/>
        <v/>
      </c>
      <c r="I51" s="24">
        <f t="shared" si="4"/>
        <v>-4.1930456246694059E-3</v>
      </c>
      <c r="J51" s="24">
        <f t="shared" si="5"/>
        <v>-2.1830685973530787E-3</v>
      </c>
      <c r="K51" s="5" t="str">
        <f t="shared" si="11"/>
        <v/>
      </c>
      <c r="L51" s="5" t="str">
        <f t="shared" si="12"/>
        <v/>
      </c>
      <c r="M51" s="24">
        <f t="shared" si="7"/>
        <v>-1.763642981755522E+16</v>
      </c>
      <c r="N51" s="24">
        <f t="shared" si="8"/>
        <v>1.1677218249867762</v>
      </c>
      <c r="O51" s="24">
        <f t="shared" si="9"/>
        <v>29354269501659.125</v>
      </c>
      <c r="P51" s="24">
        <f t="shared" si="10"/>
        <v>4.8325420046532524E-6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9.8842593651908797E-2</v>
      </c>
      <c r="V51" s="24">
        <f t="shared" si="13"/>
        <v>7.447234653314017</v>
      </c>
      <c r="W51" s="63">
        <f>B51+([1]User!D$6-25)*[1]User!C$6*[1]Calc!V$6</f>
        <v>0.52064031560000001</v>
      </c>
      <c r="AH51" s="24"/>
    </row>
    <row r="52" spans="1:34">
      <c r="A52" s="64">
        <v>6.3248000000000002E-3</v>
      </c>
      <c r="B52" s="59">
        <v>0.518289</v>
      </c>
      <c r="C52" s="64">
        <v>9.2318600000000001E-2</v>
      </c>
      <c r="D52" s="61">
        <f t="shared" si="0"/>
        <v>1.0900029769984645</v>
      </c>
      <c r="E52" s="49">
        <f t="shared" si="1"/>
        <v>3.7427684080293538E-2</v>
      </c>
      <c r="F52" s="49">
        <f t="shared" si="2"/>
        <v>3.7427684080293538E-2</v>
      </c>
      <c r="G52" s="49">
        <f t="shared" si="3"/>
        <v>1.0928495562947307</v>
      </c>
      <c r="H52" s="5">
        <f t="shared" si="6"/>
        <v>-2.3212389073682671E-3</v>
      </c>
      <c r="I52" s="24">
        <f t="shared" si="4"/>
        <v>-2.3212389073682671E-3</v>
      </c>
      <c r="J52" s="24">
        <f t="shared" si="5"/>
        <v>-1.2037139865824246E-3</v>
      </c>
      <c r="K52" s="5">
        <f t="shared" si="11"/>
        <v>0.51856531559999997</v>
      </c>
      <c r="L52" s="5" t="str">
        <f t="shared" si="12"/>
        <v/>
      </c>
      <c r="M52" s="24">
        <f t="shared" si="7"/>
        <v>-1.48074245540278E+16</v>
      </c>
      <c r="N52" s="24">
        <f t="shared" si="8"/>
        <v>1.0928495562947307</v>
      </c>
      <c r="O52" s="24">
        <f t="shared" si="9"/>
        <v>27114923138088.125</v>
      </c>
      <c r="P52" s="24">
        <f t="shared" si="10"/>
        <v>4.7697075906212665E-6</v>
      </c>
      <c r="Q52" s="5">
        <f t="shared" si="15"/>
        <v>0.51856531559999997</v>
      </c>
      <c r="R52" s="5" t="str">
        <f t="shared" si="16"/>
        <v/>
      </c>
      <c r="S52" s="5">
        <f t="shared" si="17"/>
        <v>3.8560380277217095E-2</v>
      </c>
      <c r="T52" s="5" t="str">
        <f t="shared" si="17"/>
        <v/>
      </c>
      <c r="U52" s="24">
        <f t="shared" si="14"/>
        <v>9.3269125649093274E-2</v>
      </c>
      <c r="V52" s="24">
        <f t="shared" si="13"/>
        <v>6.9020718888824009</v>
      </c>
      <c r="W52" s="63">
        <f>B52+([1]User!D$6-25)*[1]User!C$6*[1]Calc!V$6</f>
        <v>0.51856531559999997</v>
      </c>
      <c r="AH52" s="24"/>
    </row>
    <row r="53" spans="1:34">
      <c r="A53" s="64">
        <v>6.4701999999999997E-3</v>
      </c>
      <c r="B53" s="59">
        <v>0.51627000000000001</v>
      </c>
      <c r="C53" s="64">
        <v>8.6490200000000003E-2</v>
      </c>
      <c r="D53" s="61">
        <f t="shared" si="0"/>
        <v>1.0211872307551524</v>
      </c>
      <c r="E53" s="49">
        <f t="shared" si="1"/>
        <v>9.105375611994055E-3</v>
      </c>
      <c r="F53" s="49">
        <f t="shared" si="2"/>
        <v>9.105375611994055E-3</v>
      </c>
      <c r="G53" s="49">
        <f t="shared" si="3"/>
        <v>1.0237540709458186</v>
      </c>
      <c r="H53" s="5">
        <f t="shared" si="6"/>
        <v>-5.9385177364546654E-4</v>
      </c>
      <c r="I53" s="24">
        <f t="shared" si="4"/>
        <v>-5.9385177364546654E-4</v>
      </c>
      <c r="J53" s="24">
        <f t="shared" si="5"/>
        <v>-3.0675194568909091E-4</v>
      </c>
      <c r="K53" s="5">
        <f t="shared" si="11"/>
        <v>0.51654631559999997</v>
      </c>
      <c r="L53" s="5" t="str">
        <f t="shared" si="12"/>
        <v/>
      </c>
      <c r="M53" s="24">
        <f t="shared" si="7"/>
        <v>-1.3352268990148688E+16</v>
      </c>
      <c r="N53" s="24">
        <f t="shared" si="8"/>
        <v>1.0237540709458186</v>
      </c>
      <c r="O53" s="24">
        <f t="shared" si="9"/>
        <v>25097600161238.25</v>
      </c>
      <c r="P53" s="24">
        <f t="shared" si="10"/>
        <v>4.7128141337098402E-6</v>
      </c>
      <c r="Q53" s="5">
        <f t="shared" si="15"/>
        <v>0.51654631559999997</v>
      </c>
      <c r="R53" s="5" t="str">
        <f t="shared" si="16"/>
        <v/>
      </c>
      <c r="S53" s="5">
        <f t="shared" si="17"/>
        <v>1.0195641738721482E-2</v>
      </c>
      <c r="T53" s="5" t="str">
        <f t="shared" si="17"/>
        <v/>
      </c>
      <c r="U53" s="24">
        <f t="shared" si="14"/>
        <v>8.8181844923459721E-2</v>
      </c>
      <c r="V53" s="24">
        <f t="shared" si="13"/>
        <v>6.3952474623583448</v>
      </c>
      <c r="W53" s="63">
        <f>B53+([1]User!D$6-25)*[1]User!C$6*[1]Calc!V$6</f>
        <v>0.51654631559999997</v>
      </c>
      <c r="AH53" s="24"/>
    </row>
    <row r="54" spans="1:34">
      <c r="A54" s="64">
        <v>6.6156000000000001E-3</v>
      </c>
      <c r="B54" s="59">
        <v>0.51399700000000004</v>
      </c>
      <c r="C54" s="64">
        <v>8.1047900000000006E-2</v>
      </c>
      <c r="D54" s="61">
        <f t="shared" si="0"/>
        <v>0.95693015578089213</v>
      </c>
      <c r="E54" s="49">
        <f t="shared" si="1"/>
        <v>-1.9119759261706389E-2</v>
      </c>
      <c r="F54" s="49">
        <f t="shared" si="2"/>
        <v>-1.9119759261706389E-2</v>
      </c>
      <c r="G54" s="49">
        <f t="shared" si="3"/>
        <v>0.9595821361152117</v>
      </c>
      <c r="H54" s="5">
        <f t="shared" si="6"/>
        <v>1.010446597119706E-3</v>
      </c>
      <c r="I54" s="24">
        <f t="shared" si="4"/>
        <v>1.010446597119706E-3</v>
      </c>
      <c r="J54" s="24">
        <f t="shared" si="5"/>
        <v>5.1964572173748868E-4</v>
      </c>
      <c r="K54" s="5">
        <f t="shared" si="11"/>
        <v>0.5142733156</v>
      </c>
      <c r="L54" s="5" t="str">
        <f t="shared" si="12"/>
        <v/>
      </c>
      <c r="M54" s="24">
        <f t="shared" si="7"/>
        <v>-1.3795153632540142E+16</v>
      </c>
      <c r="N54" s="24">
        <f t="shared" si="8"/>
        <v>0.9595821361152117</v>
      </c>
      <c r="O54" s="24">
        <f t="shared" si="9"/>
        <v>23002999468264.875</v>
      </c>
      <c r="P54" s="24">
        <f t="shared" si="10"/>
        <v>4.608356545362265E-6</v>
      </c>
      <c r="Q54" s="5">
        <f t="shared" si="15"/>
        <v>0.5142733156</v>
      </c>
      <c r="R54" s="5" t="str">
        <f t="shared" si="16"/>
        <v/>
      </c>
      <c r="S54" s="5">
        <f t="shared" si="17"/>
        <v>-1.7917845592496786E-2</v>
      </c>
      <c r="T54" s="5" t="str">
        <f t="shared" si="17"/>
        <v/>
      </c>
      <c r="U54" s="24">
        <f t="shared" si="14"/>
        <v>8.2823288519578528E-2</v>
      </c>
      <c r="V54" s="24">
        <f t="shared" si="13"/>
        <v>5.979842392777595</v>
      </c>
      <c r="W54" s="63">
        <f>B54+([1]User!D$6-25)*[1]User!C$6*[1]Calc!V$6</f>
        <v>0.5142733156</v>
      </c>
      <c r="AH54" s="24"/>
    </row>
    <row r="55" spans="1:34">
      <c r="A55" s="64">
        <v>6.7609999999999996E-3</v>
      </c>
      <c r="B55" s="59">
        <v>0.51173599999999997</v>
      </c>
      <c r="C55" s="64">
        <v>7.5974299999999995E-2</v>
      </c>
      <c r="D55" s="61">
        <f t="shared" si="0"/>
        <v>0.89702631079083139</v>
      </c>
      <c r="E55" s="49">
        <f t="shared" si="1"/>
        <v>-4.7194818423362796E-2</v>
      </c>
      <c r="F55" s="49">
        <f t="shared" si="2"/>
        <v>-4.7194818423362796E-2</v>
      </c>
      <c r="G55" s="49">
        <f t="shared" si="3"/>
        <v>0.8994478244215135</v>
      </c>
      <c r="H55" s="5">
        <f t="shared" si="6"/>
        <v>2.5138043894621619E-3</v>
      </c>
      <c r="I55" s="24">
        <f t="shared" si="4"/>
        <v>2.5138043894621619E-3</v>
      </c>
      <c r="J55" s="24">
        <f t="shared" si="5"/>
        <v>1.2870988064139655E-3</v>
      </c>
      <c r="K55" s="5">
        <f t="shared" si="11"/>
        <v>0.51201231559999993</v>
      </c>
      <c r="L55" s="5" t="str">
        <f t="shared" si="12"/>
        <v/>
      </c>
      <c r="M55" s="24">
        <f t="shared" si="7"/>
        <v>-1.2596304778828868E+16</v>
      </c>
      <c r="N55" s="24">
        <f t="shared" si="8"/>
        <v>0.8994478244215135</v>
      </c>
      <c r="O55" s="24">
        <f t="shared" si="9"/>
        <v>21090669372973</v>
      </c>
      <c r="P55" s="24">
        <f t="shared" si="10"/>
        <v>4.5077326001294086E-6</v>
      </c>
      <c r="Q55" s="5">
        <f t="shared" si="15"/>
        <v>0.51201231559999993</v>
      </c>
      <c r="R55" s="5" t="str">
        <f t="shared" si="16"/>
        <v/>
      </c>
      <c r="S55" s="5">
        <f t="shared" si="17"/>
        <v>-4.6024024339594127E-2</v>
      </c>
      <c r="T55" s="5" t="str">
        <f t="shared" si="17"/>
        <v/>
      </c>
      <c r="U55" s="24">
        <f t="shared" si="14"/>
        <v>7.7852896316722472E-2</v>
      </c>
      <c r="V55" s="24">
        <f t="shared" si="13"/>
        <v>5.5862789566338718</v>
      </c>
      <c r="W55" s="63">
        <f>B55+([1]User!D$6-25)*[1]User!C$6*[1]Calc!V$6</f>
        <v>0.51201231559999993</v>
      </c>
      <c r="X55" s="74" t="s">
        <v>77</v>
      </c>
      <c r="Y55" s="66"/>
      <c r="AH55" s="24"/>
    </row>
    <row r="56" spans="1:34">
      <c r="A56" s="64">
        <v>6.9064E-3</v>
      </c>
      <c r="B56" s="59">
        <v>0.509544</v>
      </c>
      <c r="C56" s="64">
        <v>7.1216399999999999E-2</v>
      </c>
      <c r="D56" s="61">
        <f t="shared" si="0"/>
        <v>0.84084992635409828</v>
      </c>
      <c r="E56" s="49">
        <f t="shared" si="1"/>
        <v>-7.5281509519828621E-2</v>
      </c>
      <c r="F56" s="49">
        <f t="shared" si="2"/>
        <v>-7.5281509519828621E-2</v>
      </c>
      <c r="G56" s="49">
        <f t="shared" si="3"/>
        <v>0.84301014707955446</v>
      </c>
      <c r="H56" s="5" t="str">
        <f t="shared" si="6"/>
        <v/>
      </c>
      <c r="I56" s="24">
        <f t="shared" si="4"/>
        <v>3.9247463230111385E-3</v>
      </c>
      <c r="J56" s="24">
        <f t="shared" si="5"/>
        <v>2.000915409047478E-3</v>
      </c>
      <c r="K56" s="5" t="str">
        <f t="shared" si="11"/>
        <v/>
      </c>
      <c r="L56" s="5" t="str">
        <f t="shared" si="12"/>
        <v/>
      </c>
      <c r="M56" s="24">
        <f t="shared" si="7"/>
        <v>-1.1237103232710298E+16</v>
      </c>
      <c r="N56" s="24">
        <f t="shared" si="8"/>
        <v>0.84301014707955446</v>
      </c>
      <c r="O56" s="24">
        <f t="shared" si="9"/>
        <v>19386793922542.75</v>
      </c>
      <c r="P56" s="24">
        <f t="shared" si="10"/>
        <v>4.4209637055743651E-6</v>
      </c>
      <c r="Q56" s="5" t="str">
        <f t="shared" si="15"/>
        <v/>
      </c>
      <c r="R56" s="5" t="str">
        <f t="shared" si="16"/>
        <v/>
      </c>
      <c r="S56" s="5" t="str">
        <f t="shared" si="17"/>
        <v/>
      </c>
      <c r="T56" s="5" t="str">
        <f t="shared" si="17"/>
        <v/>
      </c>
      <c r="U56" s="24">
        <f t="shared" si="14"/>
        <v>7.3351917076693141E-2</v>
      </c>
      <c r="V56" s="24">
        <f t="shared" si="13"/>
        <v>5.2031489701656408</v>
      </c>
      <c r="W56" s="63">
        <f>B56+([1]User!D$6-25)*[1]User!C$6*[1]Calc!V$6</f>
        <v>0.50982031559999996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0.50723099999999999</v>
      </c>
      <c r="C57" s="64">
        <v>6.6759399999999997E-2</v>
      </c>
      <c r="D57" s="61">
        <f t="shared" si="0"/>
        <v>0.78822625930886403</v>
      </c>
      <c r="E57" s="49">
        <f t="shared" si="1"/>
        <v>-0.10334910095611391</v>
      </c>
      <c r="F57" s="49">
        <f t="shared" si="2"/>
        <v>-0.10334910095611391</v>
      </c>
      <c r="G57" s="49">
        <f t="shared" si="3"/>
        <v>0.79031378642928485</v>
      </c>
      <c r="H57" s="5" t="str">
        <f t="shared" si="6"/>
        <v/>
      </c>
      <c r="I57" s="24">
        <f t="shared" si="4"/>
        <v>5.2421553392678795E-3</v>
      </c>
      <c r="J57" s="24">
        <f t="shared" si="5"/>
        <v>2.6604321841900485E-3</v>
      </c>
      <c r="K57" s="5" t="str">
        <f t="shared" si="11"/>
        <v/>
      </c>
      <c r="L57" s="5" t="str">
        <f t="shared" si="12"/>
        <v/>
      </c>
      <c r="M57" s="24">
        <f t="shared" si="7"/>
        <v>-1.0858963381298408E+16</v>
      </c>
      <c r="N57" s="24">
        <f t="shared" si="8"/>
        <v>0.79031378642928485</v>
      </c>
      <c r="O57" s="24">
        <f t="shared" si="9"/>
        <v>17736265709765.75</v>
      </c>
      <c r="P57" s="24">
        <f t="shared" si="10"/>
        <v>4.3142607133938072E-6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6.8916970372959574E-2</v>
      </c>
      <c r="V57" s="24">
        <f t="shared" si="13"/>
        <v>4.8652387677507321</v>
      </c>
      <c r="W57" s="63">
        <f>B57+([1]User!D$6-25)*[1]User!C$6*[1]Calc!V$6</f>
        <v>0.50750731559999995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0.50488999999999995</v>
      </c>
      <c r="C58" s="64">
        <v>6.2579800000000005E-2</v>
      </c>
      <c r="D58" s="61">
        <f t="shared" si="0"/>
        <v>0.73887784585087424</v>
      </c>
      <c r="E58" s="49">
        <f t="shared" si="1"/>
        <v>-0.13142735491769553</v>
      </c>
      <c r="F58" s="49">
        <f t="shared" si="2"/>
        <v>-0.13142735491769553</v>
      </c>
      <c r="G58" s="49">
        <f t="shared" si="3"/>
        <v>0.74081034436391235</v>
      </c>
      <c r="H58" s="5" t="str">
        <f t="shared" si="6"/>
        <v/>
      </c>
      <c r="I58" s="24">
        <f t="shared" si="4"/>
        <v>6.4797413909021932E-3</v>
      </c>
      <c r="J58" s="24">
        <f t="shared" si="5"/>
        <v>3.2733470844828797E-3</v>
      </c>
      <c r="K58" s="5" t="str">
        <f t="shared" si="11"/>
        <v/>
      </c>
      <c r="L58" s="5" t="str">
        <f t="shared" si="12"/>
        <v/>
      </c>
      <c r="M58" s="24">
        <f t="shared" si="7"/>
        <v>-1.0052530758625158E+16</v>
      </c>
      <c r="N58" s="24">
        <f t="shared" si="8"/>
        <v>0.74081034436391235</v>
      </c>
      <c r="O58" s="24">
        <f t="shared" si="9"/>
        <v>16207353936899.5</v>
      </c>
      <c r="P58" s="24">
        <f t="shared" si="10"/>
        <v>4.2058021253804419E-6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6.4733072715278742E-2</v>
      </c>
      <c r="V58" s="24">
        <f t="shared" si="13"/>
        <v>4.5493394546050911</v>
      </c>
      <c r="W58" s="63">
        <f>B58+([1]User!D$6-25)*[1]User!C$6*[1]Calc!V$6</f>
        <v>0.50516631559999992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0.50273100000000004</v>
      </c>
      <c r="C59" s="64">
        <v>5.8684300000000002E-2</v>
      </c>
      <c r="D59" s="61">
        <f t="shared" si="0"/>
        <v>0.69288379268176725</v>
      </c>
      <c r="E59" s="49">
        <f t="shared" si="1"/>
        <v>-0.15933959717603871</v>
      </c>
      <c r="F59" s="49">
        <f t="shared" si="2"/>
        <v>-0.15933959717603871</v>
      </c>
      <c r="G59" s="49">
        <f t="shared" si="3"/>
        <v>0.69452506835413086</v>
      </c>
      <c r="H59" s="5" t="str">
        <f t="shared" si="6"/>
        <v/>
      </c>
      <c r="I59" s="24">
        <f t="shared" si="4"/>
        <v>7.6368732911467306E-3</v>
      </c>
      <c r="J59" s="24">
        <f t="shared" si="5"/>
        <v>3.8414031337570542E-3</v>
      </c>
      <c r="K59" s="5" t="str">
        <f t="shared" si="11"/>
        <v/>
      </c>
      <c r="L59" s="5" t="str">
        <f t="shared" si="12"/>
        <v/>
      </c>
      <c r="M59" s="24">
        <f t="shared" si="7"/>
        <v>-8537638745129167</v>
      </c>
      <c r="N59" s="24">
        <f t="shared" si="8"/>
        <v>0.69452506835413086</v>
      </c>
      <c r="O59" s="24">
        <f t="shared" si="9"/>
        <v>14913314655036.125</v>
      </c>
      <c r="P59" s="24">
        <f t="shared" si="10"/>
        <v>4.1279080337274807E-6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6.1126462090212691E-2</v>
      </c>
      <c r="V59" s="24">
        <f t="shared" si="13"/>
        <v>4.228699654912802</v>
      </c>
      <c r="W59" s="63">
        <f>B59+([1]User!D$6-25)*[1]User!C$6*[1]Calc!V$6</f>
        <v>0.5030073156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0.50071699999999997</v>
      </c>
      <c r="C60" s="64">
        <v>5.5019199999999997E-2</v>
      </c>
      <c r="D60" s="61">
        <f t="shared" si="0"/>
        <v>0.64961006549139522</v>
      </c>
      <c r="E60" s="49">
        <f t="shared" si="1"/>
        <v>-0.18734725446653655</v>
      </c>
      <c r="F60" s="49">
        <f t="shared" si="2"/>
        <v>-0.18734725446653655</v>
      </c>
      <c r="G60" s="49">
        <f t="shared" si="3"/>
        <v>0.65102766517710831</v>
      </c>
      <c r="H60" s="5" t="str">
        <f t="shared" si="6"/>
        <v/>
      </c>
      <c r="I60" s="24">
        <f t="shared" si="4"/>
        <v>8.7243083705722917E-3</v>
      </c>
      <c r="J60" s="24">
        <f t="shared" si="5"/>
        <v>4.3708201768898449E-3</v>
      </c>
      <c r="K60" s="5" t="str">
        <f t="shared" si="11"/>
        <v/>
      </c>
      <c r="L60" s="5" t="str">
        <f t="shared" si="12"/>
        <v/>
      </c>
      <c r="M60" s="24">
        <f t="shared" si="7"/>
        <v>-7374114053855156</v>
      </c>
      <c r="N60" s="24">
        <f t="shared" si="8"/>
        <v>0.65102766517710831</v>
      </c>
      <c r="O60" s="24">
        <f t="shared" si="9"/>
        <v>13798696970361.875</v>
      </c>
      <c r="P60" s="24">
        <f t="shared" si="10"/>
        <v>4.0745757015728736E-6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5.7964984784305847E-2</v>
      </c>
      <c r="V60" s="24">
        <f t="shared" si="13"/>
        <v>3.9094652720886685</v>
      </c>
      <c r="W60" s="63">
        <f>B60+([1]User!D$6-25)*[1]User!C$6*[1]Calc!V$6</f>
        <v>0.50099331559999993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0.49866300000000002</v>
      </c>
      <c r="C61" s="64">
        <v>5.1593199999999999E-2</v>
      </c>
      <c r="D61" s="61">
        <f t="shared" si="0"/>
        <v>0.60915938492218447</v>
      </c>
      <c r="E61" s="49">
        <f t="shared" si="1"/>
        <v>-0.21526906051030925</v>
      </c>
      <c r="F61" s="49">
        <f t="shared" si="2"/>
        <v>-0.21526906051030925</v>
      </c>
      <c r="G61" s="49">
        <f t="shared" si="3"/>
        <v>0.61049582700012639</v>
      </c>
      <c r="H61" s="5" t="str">
        <f t="shared" si="6"/>
        <v/>
      </c>
      <c r="I61" s="24">
        <f t="shared" si="4"/>
        <v>9.7376043249968406E-3</v>
      </c>
      <c r="J61" s="24">
        <f t="shared" si="5"/>
        <v>4.8584736374975238E-3</v>
      </c>
      <c r="K61" s="5" t="str">
        <f t="shared" si="11"/>
        <v/>
      </c>
      <c r="L61" s="5" t="str">
        <f t="shared" si="12"/>
        <v/>
      </c>
      <c r="M61" s="24">
        <f t="shared" si="7"/>
        <v>-6951945890251125</v>
      </c>
      <c r="N61" s="24">
        <f t="shared" si="8"/>
        <v>0.61049582700012639</v>
      </c>
      <c r="O61" s="24">
        <f t="shared" si="9"/>
        <v>12747021414462.25</v>
      </c>
      <c r="P61" s="24">
        <f t="shared" si="10"/>
        <v>4.0139298064615852E-6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5.4929152754150341E-2</v>
      </c>
      <c r="V61" s="24">
        <f t="shared" si="13"/>
        <v>3.6203567377120138</v>
      </c>
      <c r="W61" s="63">
        <f>B61+([1]User!D$6-25)*[1]User!C$6*[1]Calc!V$6</f>
        <v>0.49893931560000004</v>
      </c>
      <c r="X61" s="75"/>
      <c r="Y61" s="66"/>
      <c r="AH61" s="24"/>
    </row>
    <row r="62" spans="1:34">
      <c r="A62" s="64">
        <v>7.7787999999999998E-3</v>
      </c>
      <c r="B62" s="59">
        <v>0.496166</v>
      </c>
      <c r="C62" s="64">
        <v>4.83653E-2</v>
      </c>
      <c r="D62" s="61">
        <f t="shared" si="0"/>
        <v>0.57104766518798855</v>
      </c>
      <c r="E62" s="49">
        <f t="shared" si="1"/>
        <v>-0.243327639802915</v>
      </c>
      <c r="F62" s="49">
        <f t="shared" si="2"/>
        <v>-0.243327639802915</v>
      </c>
      <c r="G62" s="49">
        <f t="shared" si="3"/>
        <v>0.57252405929779548</v>
      </c>
      <c r="H62" s="5" t="str">
        <f t="shared" si="6"/>
        <v/>
      </c>
      <c r="I62" s="24">
        <f t="shared" si="4"/>
        <v>1.0686898517555114E-2</v>
      </c>
      <c r="J62" s="24">
        <f t="shared" si="5"/>
        <v>5.3054286466372681E-3</v>
      </c>
      <c r="K62" s="5" t="str">
        <f t="shared" si="11"/>
        <v/>
      </c>
      <c r="L62" s="5" t="str">
        <f t="shared" si="12"/>
        <v/>
      </c>
      <c r="M62" s="24">
        <f t="shared" si="7"/>
        <v>-7679952714351557</v>
      </c>
      <c r="N62" s="24">
        <f t="shared" si="8"/>
        <v>0.57252405929779548</v>
      </c>
      <c r="O62" s="24">
        <f t="shared" si="9"/>
        <v>11575096122413.625</v>
      </c>
      <c r="P62" s="24">
        <f t="shared" si="10"/>
        <v>3.886642740048362E-6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5.1477176815561271E-2</v>
      </c>
      <c r="V62" s="24">
        <f t="shared" si="13"/>
        <v>3.3979796728544591</v>
      </c>
      <c r="W62" s="63">
        <f>B62+([1]User!D$6-25)*[1]User!C$6*[1]Calc!V$6</f>
        <v>0.49644231560000002</v>
      </c>
      <c r="X62" s="75"/>
      <c r="Y62" s="66"/>
      <c r="AH62" s="24"/>
    </row>
    <row r="63" spans="1:34">
      <c r="A63" s="64">
        <v>7.9241999999999993E-3</v>
      </c>
      <c r="B63" s="59">
        <v>0.49354799999999999</v>
      </c>
      <c r="C63" s="64">
        <v>4.5347600000000002E-2</v>
      </c>
      <c r="D63" s="61">
        <f t="shared" si="0"/>
        <v>0.5354177706305725</v>
      </c>
      <c r="E63" s="49">
        <f t="shared" si="1"/>
        <v>-0.27130721858292944</v>
      </c>
      <c r="F63" s="49">
        <f t="shared" si="2"/>
        <v>-0.27130721858292944</v>
      </c>
      <c r="G63" s="49">
        <f t="shared" si="3"/>
        <v>0.53681771678324242</v>
      </c>
      <c r="H63" s="5" t="str">
        <f t="shared" si="6"/>
        <v/>
      </c>
      <c r="I63" s="24">
        <f t="shared" si="4"/>
        <v>1.157955708041894E-2</v>
      </c>
      <c r="J63" s="24">
        <f t="shared" si="5"/>
        <v>5.7182668501890169E-3</v>
      </c>
      <c r="K63" s="5" t="str">
        <f t="shared" si="11"/>
        <v/>
      </c>
      <c r="L63" s="5" t="str">
        <f t="shared" si="12"/>
        <v/>
      </c>
      <c r="M63" s="24">
        <f t="shared" si="7"/>
        <v>-7282283357625271</v>
      </c>
      <c r="N63" s="24">
        <f t="shared" si="8"/>
        <v>0.53681771678324242</v>
      </c>
      <c r="O63" s="24">
        <f t="shared" si="9"/>
        <v>10461150490757.75</v>
      </c>
      <c r="P63" s="24">
        <f t="shared" si="10"/>
        <v>3.7462466447531521E-6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4.8118134152263674E-2</v>
      </c>
      <c r="V63" s="24">
        <f t="shared" si="13"/>
        <v>3.1978423616684157</v>
      </c>
      <c r="W63" s="63">
        <f>B63+([1]User!D$6-25)*[1]User!C$6*[1]Calc!V$6</f>
        <v>0.49382431560000001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0.49106300000000003</v>
      </c>
      <c r="C64" s="64">
        <v>4.2534799999999998E-2</v>
      </c>
      <c r="D64" s="61">
        <f t="shared" si="0"/>
        <v>0.50220712430684922</v>
      </c>
      <c r="E64" s="49">
        <f t="shared" si="1"/>
        <v>-0.29911713068083068</v>
      </c>
      <c r="F64" s="49">
        <f t="shared" si="2"/>
        <v>-0.29911713068083068</v>
      </c>
      <c r="G64" s="49">
        <f t="shared" si="3"/>
        <v>0.50341490948634793</v>
      </c>
      <c r="H64" s="5" t="str">
        <f t="shared" si="6"/>
        <v/>
      </c>
      <c r="I64" s="24">
        <f t="shared" si="4"/>
        <v>1.2414627262841302E-2</v>
      </c>
      <c r="J64" s="24">
        <f t="shared" si="5"/>
        <v>6.0997944627535468E-3</v>
      </c>
      <c r="K64" s="5" t="str">
        <f t="shared" si="11"/>
        <v/>
      </c>
      <c r="L64" s="5" t="str">
        <f t="shared" si="12"/>
        <v/>
      </c>
      <c r="M64" s="24">
        <f t="shared" si="7"/>
        <v>-6282694441836944</v>
      </c>
      <c r="N64" s="24">
        <f t="shared" si="8"/>
        <v>0.50341490948634793</v>
      </c>
      <c r="O64" s="24">
        <f t="shared" si="9"/>
        <v>9502540518547.75</v>
      </c>
      <c r="P64" s="24">
        <f t="shared" si="10"/>
        <v>3.628753052128582E-6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4.5156795188114024E-2</v>
      </c>
      <c r="V64" s="24">
        <f t="shared" si="13"/>
        <v>2.996257325849208</v>
      </c>
      <c r="W64" s="63">
        <f>B64+([1]User!D$6-25)*[1]User!C$6*[1]Calc!V$6</f>
        <v>0.49133931560000005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0.488429</v>
      </c>
      <c r="C65" s="64">
        <v>3.9845499999999999E-2</v>
      </c>
      <c r="D65" s="61">
        <f t="shared" si="0"/>
        <v>0.47045463882676208</v>
      </c>
      <c r="E65" s="49">
        <f t="shared" si="1"/>
        <v>-0.3274822448338342</v>
      </c>
      <c r="F65" s="49">
        <f t="shared" si="2"/>
        <v>-0.3274822448338342</v>
      </c>
      <c r="G65" s="49">
        <f t="shared" si="3"/>
        <v>0.47161144877248645</v>
      </c>
      <c r="H65" s="5" t="str">
        <f t="shared" si="6"/>
        <v/>
      </c>
      <c r="I65" s="24">
        <f t="shared" si="4"/>
        <v>1.3209713780687839E-2</v>
      </c>
      <c r="J65" s="24">
        <f t="shared" si="5"/>
        <v>6.4556573421767193E-3</v>
      </c>
      <c r="K65" s="5" t="str">
        <f t="shared" si="11"/>
        <v/>
      </c>
      <c r="L65" s="5" t="str">
        <f t="shared" si="12"/>
        <v/>
      </c>
      <c r="M65" s="24">
        <f t="shared" si="7"/>
        <v>-6017529888287393</v>
      </c>
      <c r="N65" s="24">
        <f t="shared" si="8"/>
        <v>0.47161144877248645</v>
      </c>
      <c r="O65" s="24">
        <f t="shared" si="9"/>
        <v>8581657408469.375</v>
      </c>
      <c r="P65" s="24">
        <f t="shared" si="10"/>
        <v>3.4980868774456208E-6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4.2240154611178991E-2</v>
      </c>
      <c r="V65" s="24">
        <f t="shared" si="13"/>
        <v>2.8120459093383703</v>
      </c>
      <c r="W65" s="63">
        <f>B65+([1]User!D$6-25)*[1]User!C$6*[1]Calc!V$6</f>
        <v>0.48870531560000002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0.48585400000000001</v>
      </c>
      <c r="C66" s="64">
        <v>3.7354400000000003E-2</v>
      </c>
      <c r="D66" s="61">
        <f t="shared" si="0"/>
        <v>0.4410422948787292</v>
      </c>
      <c r="E66" s="49">
        <f t="shared" si="1"/>
        <v>-0.35551976075512565</v>
      </c>
      <c r="F66" s="49">
        <f t="shared" si="2"/>
        <v>-0.35551976075512565</v>
      </c>
      <c r="G66" s="49">
        <f t="shared" si="3"/>
        <v>0.44206640266625113</v>
      </c>
      <c r="H66" s="5" t="str">
        <f t="shared" si="6"/>
        <v/>
      </c>
      <c r="I66" s="24">
        <f t="shared" si="4"/>
        <v>1.3948339933343722E-2</v>
      </c>
      <c r="J66" s="24">
        <f t="shared" si="5"/>
        <v>6.7807108938924667E-3</v>
      </c>
      <c r="K66" s="5" t="str">
        <f t="shared" si="11"/>
        <v/>
      </c>
      <c r="L66" s="5" t="str">
        <f t="shared" si="12"/>
        <v/>
      </c>
      <c r="M66" s="24">
        <f t="shared" si="7"/>
        <v>-5327235682074029</v>
      </c>
      <c r="N66" s="24">
        <f t="shared" si="8"/>
        <v>0.44206640266625113</v>
      </c>
      <c r="O66" s="24">
        <f t="shared" si="9"/>
        <v>7767309230006.125</v>
      </c>
      <c r="P66" s="24">
        <f t="shared" si="10"/>
        <v>3.3777448758160791E-6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3.9592604497489026E-2</v>
      </c>
      <c r="V66" s="24">
        <f t="shared" si="13"/>
        <v>2.635985678915127</v>
      </c>
      <c r="W66" s="63">
        <f>B66+([1]User!D$6-25)*[1]User!C$6*[1]Calc!V$6</f>
        <v>0.48613031560000003</v>
      </c>
      <c r="Y66" s="66"/>
      <c r="AH66" s="24"/>
    </row>
    <row r="67" spans="1:34">
      <c r="A67" s="64">
        <v>8.5058000000000009E-3</v>
      </c>
      <c r="B67" s="59">
        <v>0.48333900000000002</v>
      </c>
      <c r="C67" s="64">
        <v>3.5013099999999998E-2</v>
      </c>
      <c r="D67" s="61">
        <f t="shared" si="0"/>
        <v>0.41339863509568969</v>
      </c>
      <c r="E67" s="49">
        <f t="shared" si="1"/>
        <v>-0.38363096160178534</v>
      </c>
      <c r="F67" s="49">
        <f t="shared" si="2"/>
        <v>-0.38363096160178534</v>
      </c>
      <c r="G67" s="49">
        <f t="shared" si="3"/>
        <v>0.41430643865784716</v>
      </c>
      <c r="H67" s="5" t="str">
        <f t="shared" si="6"/>
        <v/>
      </c>
      <c r="I67" s="24">
        <f t="shared" si="4"/>
        <v>1.4642339033553822E-2</v>
      </c>
      <c r="J67" s="24">
        <f t="shared" si="5"/>
        <v>7.0812594128343313E-3</v>
      </c>
      <c r="K67" s="5" t="str">
        <f t="shared" si="11"/>
        <v/>
      </c>
      <c r="L67" s="5" t="str">
        <f t="shared" si="12"/>
        <v/>
      </c>
      <c r="M67" s="24">
        <f t="shared" si="7"/>
        <v>-4722240751963538</v>
      </c>
      <c r="N67" s="24">
        <f t="shared" si="8"/>
        <v>0.41430643865784716</v>
      </c>
      <c r="O67" s="24">
        <f t="shared" si="9"/>
        <v>7046257617527.625</v>
      </c>
      <c r="P67" s="24">
        <f t="shared" si="10"/>
        <v>3.2694943597344794E-6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3.7185993676770702E-2</v>
      </c>
      <c r="V67" s="24">
        <f t="shared" si="13"/>
        <v>2.4641245624904964</v>
      </c>
      <c r="W67" s="63">
        <f>B67+([1]User!D$6-25)*[1]User!C$6*[1]Calc!V$6</f>
        <v>0.48361531560000004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0.48079699999999997</v>
      </c>
      <c r="C68" s="64">
        <v>3.2729500000000002E-2</v>
      </c>
      <c r="D68" s="61">
        <f t="shared" si="0"/>
        <v>0.38643623750437345</v>
      </c>
      <c r="E68" s="49">
        <f t="shared" si="1"/>
        <v>-0.41292215500428786</v>
      </c>
      <c r="F68" s="49">
        <f t="shared" si="2"/>
        <v>-0.41292215500428786</v>
      </c>
      <c r="G68" s="49">
        <f t="shared" si="3"/>
        <v>0.38726805071080367</v>
      </c>
      <c r="H68" s="5" t="str">
        <f t="shared" si="6"/>
        <v/>
      </c>
      <c r="I68" s="24">
        <f t="shared" si="4"/>
        <v>1.531829873222991E-2</v>
      </c>
      <c r="J68" s="24">
        <f t="shared" si="5"/>
        <v>7.3692247604651194E-3</v>
      </c>
      <c r="K68" s="5" t="str">
        <f t="shared" si="11"/>
        <v/>
      </c>
      <c r="L68" s="5" t="str">
        <f t="shared" si="12"/>
        <v/>
      </c>
      <c r="M68" s="24">
        <f t="shared" si="7"/>
        <v>-4326951760456883.5</v>
      </c>
      <c r="N68" s="24">
        <f t="shared" si="8"/>
        <v>0.38726805071080367</v>
      </c>
      <c r="O68" s="24">
        <f t="shared" si="9"/>
        <v>6385185905727.125</v>
      </c>
      <c r="P68" s="24">
        <f t="shared" si="10"/>
        <v>3.1696085857431641E-6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3.4919719316929436E-2</v>
      </c>
      <c r="V68" s="24">
        <f t="shared" si="13"/>
        <v>2.2906333939709138</v>
      </c>
      <c r="W68" s="63">
        <f>B68+([1]User!D$6-25)*[1]User!C$6*[1]Calc!V$6</f>
        <v>0.4810733156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0.478379</v>
      </c>
      <c r="C69" s="64">
        <v>3.0636699999999999E-2</v>
      </c>
      <c r="D69" s="61">
        <f t="shared" si="0"/>
        <v>0.36172660986419702</v>
      </c>
      <c r="E69" s="49">
        <f t="shared" si="1"/>
        <v>-0.44161954185462082</v>
      </c>
      <c r="F69" s="49">
        <f t="shared" si="2"/>
        <v>-0.44161954185462082</v>
      </c>
      <c r="G69" s="49">
        <f t="shared" si="3"/>
        <v>0.36244730196086322</v>
      </c>
      <c r="H69" s="5" t="str">
        <f t="shared" si="6"/>
        <v/>
      </c>
      <c r="I69" s="24">
        <f t="shared" si="4"/>
        <v>1.5938817450978422E-2</v>
      </c>
      <c r="J69" s="24">
        <f t="shared" si="5"/>
        <v>7.6291996972888644E-3</v>
      </c>
      <c r="K69" s="5" t="str">
        <f t="shared" si="11"/>
        <v/>
      </c>
      <c r="L69" s="5" t="str">
        <f t="shared" si="12"/>
        <v/>
      </c>
      <c r="M69" s="24">
        <f t="shared" si="7"/>
        <v>-3748918521984065</v>
      </c>
      <c r="N69" s="24">
        <f t="shared" si="8"/>
        <v>0.36244730196086322</v>
      </c>
      <c r="O69" s="24">
        <f t="shared" si="9"/>
        <v>5813796397816.125</v>
      </c>
      <c r="P69" s="24">
        <f t="shared" si="10"/>
        <v>3.0836047432816981E-6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3.2907434583461848E-2</v>
      </c>
      <c r="V69" s="24">
        <f t="shared" si="13"/>
        <v>2.1261984254819621</v>
      </c>
      <c r="W69" s="63">
        <f>B69+([1]User!D$6-25)*[1]User!C$6*[1]Calc!V$6</f>
        <v>0.47865531560000002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0.47585699999999997</v>
      </c>
      <c r="C70" s="64">
        <v>2.8690299999999998E-2</v>
      </c>
      <c r="D70" s="61">
        <f t="shared" si="0"/>
        <v>0.33874552268967517</v>
      </c>
      <c r="E70" s="49">
        <f t="shared" si="1"/>
        <v>-0.47012643629176115</v>
      </c>
      <c r="F70" s="49">
        <f t="shared" si="2"/>
        <v>-0.47012643629176115</v>
      </c>
      <c r="G70" s="49">
        <f t="shared" si="3"/>
        <v>0.33942740225402779</v>
      </c>
      <c r="H70" s="5" t="str">
        <f t="shared" si="6"/>
        <v/>
      </c>
      <c r="I70" s="24">
        <f t="shared" si="4"/>
        <v>1.6514314943649307E-2</v>
      </c>
      <c r="J70" s="24">
        <f t="shared" si="5"/>
        <v>7.863015528982371E-3</v>
      </c>
      <c r="K70" s="5" t="str">
        <f t="shared" si="11"/>
        <v/>
      </c>
      <c r="L70" s="5" t="str">
        <f t="shared" si="12"/>
        <v/>
      </c>
      <c r="M70" s="24">
        <f t="shared" si="7"/>
        <v>-3547022286478472</v>
      </c>
      <c r="N70" s="24">
        <f t="shared" si="8"/>
        <v>0.33942740225402779</v>
      </c>
      <c r="O70" s="24">
        <f t="shared" si="9"/>
        <v>5272055909467.125</v>
      </c>
      <c r="P70" s="24">
        <f t="shared" si="10"/>
        <v>2.9859110410816377E-6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3.0946530264820953E-2</v>
      </c>
      <c r="V70" s="24">
        <f t="shared" si="13"/>
        <v>1.98119129240161</v>
      </c>
      <c r="W70" s="63">
        <f>B70+([1]User!D$6-25)*[1]User!C$6*[1]Calc!V$6</f>
        <v>0.4761333156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0.47337499999999999</v>
      </c>
      <c r="C71" s="64">
        <v>2.6865400000000001E-2</v>
      </c>
      <c r="D71" s="61">
        <f t="shared" si="0"/>
        <v>0.31719898241800193</v>
      </c>
      <c r="E71" s="49">
        <f t="shared" si="1"/>
        <v>-0.49866821457938809</v>
      </c>
      <c r="F71" s="49">
        <f t="shared" si="2"/>
        <v>-0.49866821457938809</v>
      </c>
      <c r="G71" s="49">
        <f t="shared" si="3"/>
        <v>0.31780862870344539</v>
      </c>
      <c r="H71" s="5" t="str">
        <f t="shared" si="6"/>
        <v/>
      </c>
      <c r="I71" s="24">
        <f t="shared" si="4"/>
        <v>1.7054784282413867E-2</v>
      </c>
      <c r="J71" s="24">
        <f t="shared" si="5"/>
        <v>8.0780210126395295E-3</v>
      </c>
      <c r="K71" s="5" t="str">
        <f t="shared" si="11"/>
        <v/>
      </c>
      <c r="L71" s="5" t="str">
        <f t="shared" si="12"/>
        <v/>
      </c>
      <c r="M71" s="24">
        <f t="shared" si="7"/>
        <v>-3171276973800818</v>
      </c>
      <c r="N71" s="24">
        <f t="shared" si="8"/>
        <v>0.31780862870344539</v>
      </c>
      <c r="O71" s="24">
        <f t="shared" si="9"/>
        <v>4788068732878.875</v>
      </c>
      <c r="P71" s="24">
        <f t="shared" si="10"/>
        <v>2.8962660232473923E-6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2.914415935077086E-2</v>
      </c>
      <c r="V71" s="24">
        <f t="shared" si="13"/>
        <v>1.8421162081127218</v>
      </c>
      <c r="W71" s="63">
        <f>B71+([1]User!D$6-25)*[1]User!C$6*[1]Calc!V$6</f>
        <v>0.47365131560000001</v>
      </c>
      <c r="AH71" s="24"/>
    </row>
    <row r="72" spans="1:34">
      <c r="A72" s="64">
        <v>9.2327999999999993E-3</v>
      </c>
      <c r="B72" s="59">
        <v>0.47089500000000001</v>
      </c>
      <c r="C72" s="64">
        <v>2.5154099999999999E-2</v>
      </c>
      <c r="D72" s="61">
        <f t="shared" si="0"/>
        <v>0.29699371398306601</v>
      </c>
      <c r="E72" s="49">
        <f t="shared" si="1"/>
        <v>-0.52725274264022226</v>
      </c>
      <c r="F72" s="49">
        <f t="shared" si="2"/>
        <v>-0.52725274264022226</v>
      </c>
      <c r="G72" s="49">
        <f t="shared" si="3"/>
        <v>0.29754712868735245</v>
      </c>
      <c r="H72" s="5" t="str">
        <f t="shared" si="6"/>
        <v/>
      </c>
      <c r="I72" s="24">
        <f t="shared" si="4"/>
        <v>1.7561321782816192E-2</v>
      </c>
      <c r="J72" s="24">
        <f t="shared" si="5"/>
        <v>8.2743910880844432E-3</v>
      </c>
      <c r="K72" s="5" t="str">
        <f t="shared" si="11"/>
        <v/>
      </c>
      <c r="L72" s="5" t="str">
        <f t="shared" si="12"/>
        <v/>
      </c>
      <c r="M72" s="24">
        <f t="shared" si="7"/>
        <v>-2878769789255380</v>
      </c>
      <c r="N72" s="24">
        <f t="shared" si="8"/>
        <v>0.29754712868735245</v>
      </c>
      <c r="O72" s="24">
        <f t="shared" si="9"/>
        <v>4348727766897.625</v>
      </c>
      <c r="P72" s="24">
        <f t="shared" si="10"/>
        <v>2.8096370131228029E-6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2.7460245331188099E-2</v>
      </c>
      <c r="V72" s="24">
        <f t="shared" si="13"/>
        <v>1.711529809233141</v>
      </c>
      <c r="W72" s="63">
        <f>B72+([1]User!D$6-25)*[1]User!C$6*[1]Calc!V$6</f>
        <v>0.47117131560000003</v>
      </c>
      <c r="AH72" s="24"/>
    </row>
    <row r="73" spans="1:34">
      <c r="A73" s="64">
        <v>9.3781999999999997E-3</v>
      </c>
      <c r="B73" s="59">
        <v>0.46838099999999999</v>
      </c>
      <c r="C73" s="64">
        <v>2.35596E-2</v>
      </c>
      <c r="D73" s="61">
        <f t="shared" ref="D73:D133" si="18">C73/$A$6</f>
        <v>0.27816749969012772</v>
      </c>
      <c r="E73" s="49">
        <f t="shared" ref="E73:E104" si="19">IF(D73&gt;0,LOG10(D73),-3)</f>
        <v>-0.555693613128181</v>
      </c>
      <c r="F73" s="49">
        <f t="shared" ref="F73:F103" si="20">IF($D73&gt;0,LOG10(D73),-3)</f>
        <v>-0.555693613128181</v>
      </c>
      <c r="G73" s="49">
        <f t="shared" ref="G73:G133" si="21">IF(N73&lt;0.001, 0.001, N73)</f>
        <v>0.27867647090225162</v>
      </c>
      <c r="H73" s="5" t="str">
        <f t="shared" si="6"/>
        <v/>
      </c>
      <c r="I73" s="24">
        <f t="shared" ref="I73:I133" si="22">B$6-G73*B$6</f>
        <v>1.8033088227443712E-2</v>
      </c>
      <c r="J73" s="24">
        <f t="shared" ref="J73:J133" si="23">W73*I73</f>
        <v>8.4513387206517319E-3</v>
      </c>
      <c r="K73" s="5" t="str">
        <f t="shared" si="11"/>
        <v/>
      </c>
      <c r="L73" s="5" t="str">
        <f t="shared" si="12"/>
        <v/>
      </c>
      <c r="M73" s="24">
        <f t="shared" si="7"/>
        <v>-2647582251996861</v>
      </c>
      <c r="N73" s="24">
        <f t="shared" si="8"/>
        <v>0.27867647090225162</v>
      </c>
      <c r="O73" s="24">
        <f t="shared" si="9"/>
        <v>3944388569423.125</v>
      </c>
      <c r="P73" s="24">
        <f t="shared" si="10"/>
        <v>2.7209662018860269E-6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2.5863940931137402E-2</v>
      </c>
      <c r="V73" s="24">
        <f t="shared" si="13"/>
        <v>1.5921514748480845</v>
      </c>
      <c r="W73" s="63">
        <f>B73+([1]User!D$6-25)*[1]User!C$6*[1]Calc!V$6</f>
        <v>0.46865731560000001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0.46578000000000003</v>
      </c>
      <c r="C74" s="64">
        <v>2.2053799999999998E-2</v>
      </c>
      <c r="D74" s="61">
        <f t="shared" si="18"/>
        <v>0.26038856367112084</v>
      </c>
      <c r="E74" s="49">
        <f t="shared" si="19"/>
        <v>-0.584378094003976</v>
      </c>
      <c r="F74" s="49">
        <f t="shared" si="20"/>
        <v>-0.584378094003976</v>
      </c>
      <c r="G74" s="49">
        <f t="shared" si="21"/>
        <v>0.26086467958009629</v>
      </c>
      <c r="H74" s="5" t="str">
        <f t="shared" ref="H74:H133" si="24">IF(K74="","",I74)</f>
        <v/>
      </c>
      <c r="I74" s="24">
        <f t="shared" si="22"/>
        <v>1.8478383010497593E-2</v>
      </c>
      <c r="J74" s="24">
        <f t="shared" si="23"/>
        <v>8.6119671041181445E-3</v>
      </c>
      <c r="K74" s="5" t="str">
        <f t="shared" si="11"/>
        <v/>
      </c>
      <c r="L74" s="5" t="str">
        <f t="shared" si="12"/>
        <v/>
      </c>
      <c r="M74" s="24">
        <f t="shared" si="7"/>
        <v>-2476674516101982.5</v>
      </c>
      <c r="N74" s="24">
        <f t="shared" si="8"/>
        <v>0.26086467958009629</v>
      </c>
      <c r="O74" s="24">
        <f t="shared" si="9"/>
        <v>3565492774254</v>
      </c>
      <c r="P74" s="24">
        <f t="shared" si="10"/>
        <v>2.6275321443512374E-6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2.4321103397640209E-2</v>
      </c>
      <c r="V74" s="24">
        <f t="shared" si="13"/>
        <v>1.48224821629047</v>
      </c>
      <c r="W74" s="63">
        <f>B74+([1]User!D$6-25)*[1]User!C$6*[1]Calc!V$6</f>
        <v>0.46605631560000005</v>
      </c>
      <c r="AH74" s="24"/>
    </row>
    <row r="75" spans="1:34">
      <c r="A75" s="64">
        <v>9.6690000000000005E-3</v>
      </c>
      <c r="B75" s="59">
        <v>0.46318300000000001</v>
      </c>
      <c r="C75" s="64">
        <v>2.05937E-2</v>
      </c>
      <c r="D75" s="61">
        <f t="shared" si="18"/>
        <v>0.24314920619911135</v>
      </c>
      <c r="E75" s="49">
        <f t="shared" si="19"/>
        <v>-0.61412714391981538</v>
      </c>
      <c r="F75" s="49">
        <f t="shared" si="20"/>
        <v>-0.61412714391981538</v>
      </c>
      <c r="G75" s="49">
        <f t="shared" si="21"/>
        <v>0.2435790750934097</v>
      </c>
      <c r="H75" s="5" t="str">
        <f t="shared" si="24"/>
        <v/>
      </c>
      <c r="I75" s="24">
        <f t="shared" si="22"/>
        <v>1.8910523122664759E-2</v>
      </c>
      <c r="J75" s="24">
        <f t="shared" si="23"/>
        <v>8.7642581040681851E-3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-2236105359437931.2</v>
      </c>
      <c r="N75" s="24">
        <f t="shared" ref="N75:N131" si="26">IF($X$76,D75-1.602E-19*$P$6*M75/$B$6,D75)</f>
        <v>0.2435790750934097</v>
      </c>
      <c r="O75" s="24">
        <f t="shared" ref="O75:O133" si="27">(SQRT($X$21^2+296000000000000000000*EXP(38.921*W75))-$X$21)/2</f>
        <v>3223419709914.25</v>
      </c>
      <c r="P75" s="24">
        <f t="shared" ref="P75:P131" si="28">O75/(($B$6*D75)/(1.602E-19*$P$6)-M75)</f>
        <v>2.5440206832063845E-6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2.2882803396787187E-2</v>
      </c>
      <c r="V75" s="24">
        <f t="shared" si="13"/>
        <v>1.3713953023027052</v>
      </c>
      <c r="W75" s="63">
        <f>B75+([1]User!D$6-25)*[1]User!C$6*[1]Calc!V$6</f>
        <v>0.46345931560000003</v>
      </c>
      <c r="X75" s="9" t="s">
        <v>91</v>
      </c>
      <c r="AH75" s="24"/>
    </row>
    <row r="76" spans="1:34">
      <c r="A76" s="64">
        <v>9.8143999999999992E-3</v>
      </c>
      <c r="B76" s="59">
        <v>0.46049800000000002</v>
      </c>
      <c r="C76" s="64">
        <v>1.9270599999999999E-2</v>
      </c>
      <c r="D76" s="61">
        <f t="shared" si="18"/>
        <v>0.22752740367105448</v>
      </c>
      <c r="E76" s="49">
        <f t="shared" si="19"/>
        <v>-0.64296628891283392</v>
      </c>
      <c r="F76" s="49">
        <f t="shared" si="20"/>
        <v>-0.64296628891283392</v>
      </c>
      <c r="G76" s="49">
        <f t="shared" si="21"/>
        <v>0.22792790140472352</v>
      </c>
      <c r="H76" s="5" t="str">
        <f t="shared" si="24"/>
        <v/>
      </c>
      <c r="I76" s="24">
        <f t="shared" si="22"/>
        <v>1.9301802464881914E-2</v>
      </c>
      <c r="J76" s="24">
        <f t="shared" si="23"/>
        <v>8.893774820602357E-3</v>
      </c>
      <c r="K76" s="5" t="str">
        <f t="shared" si="11"/>
        <v/>
      </c>
      <c r="L76" s="5" t="str">
        <f t="shared" si="12"/>
        <v/>
      </c>
      <c r="M76" s="24">
        <f t="shared" si="25"/>
        <v>-2083321544262573</v>
      </c>
      <c r="N76" s="24">
        <f t="shared" si="26"/>
        <v>0.22792790140472352</v>
      </c>
      <c r="O76" s="24">
        <f t="shared" si="27"/>
        <v>2904158852961.125</v>
      </c>
      <c r="P76" s="24">
        <f t="shared" si="28"/>
        <v>2.4494390307306037E-6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2.1495075055958764E-2</v>
      </c>
      <c r="V76" s="24">
        <f t="shared" si="13"/>
        <v>1.2773221553486251</v>
      </c>
      <c r="W76" s="63">
        <f>B76+([1]User!D$6-25)*[1]User!C$6*[1]Calc!V$6</f>
        <v>0.46077431560000004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0.45787800000000001</v>
      </c>
      <c r="C77" s="64">
        <v>1.8025300000000001E-2</v>
      </c>
      <c r="D77" s="61">
        <f t="shared" si="18"/>
        <v>0.21282418343963649</v>
      </c>
      <c r="E77" s="49">
        <f t="shared" si="19"/>
        <v>-0.67197902422639499</v>
      </c>
      <c r="F77" s="49">
        <f t="shared" si="20"/>
        <v>-0.67197902422639499</v>
      </c>
      <c r="G77" s="49">
        <f t="shared" si="21"/>
        <v>0.2131772254559367</v>
      </c>
      <c r="H77" s="5" t="str">
        <f t="shared" si="24"/>
        <v/>
      </c>
      <c r="I77" s="24">
        <f t="shared" si="22"/>
        <v>1.9670569363601585E-2</v>
      </c>
      <c r="J77" s="24">
        <f t="shared" si="23"/>
        <v>9.0121562442432128E-3</v>
      </c>
      <c r="K77" s="5" t="str">
        <f t="shared" si="11"/>
        <v/>
      </c>
      <c r="L77" s="5" t="str">
        <f t="shared" si="12"/>
        <v/>
      </c>
      <c r="M77" s="24">
        <f t="shared" si="25"/>
        <v>-1836464920413139</v>
      </c>
      <c r="N77" s="24">
        <f t="shared" si="26"/>
        <v>0.2131772254559367</v>
      </c>
      <c r="O77" s="24">
        <f t="shared" si="27"/>
        <v>2623082866159.25</v>
      </c>
      <c r="P77" s="24">
        <f t="shared" si="28"/>
        <v>2.3654564839745693E-6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2.0231031835841452E-2</v>
      </c>
      <c r="V77" s="24">
        <f t="shared" si="13"/>
        <v>1.1855948138843238</v>
      </c>
      <c r="W77" s="63">
        <f>B77+([1]User!D$6-25)*[1]User!C$6*[1]Calc!V$6</f>
        <v>0.45815431560000003</v>
      </c>
      <c r="AH77" s="24"/>
    </row>
    <row r="78" spans="1:34">
      <c r="A78" s="64">
        <v>1.01052E-2</v>
      </c>
      <c r="B78" s="59">
        <v>0.45515899999999998</v>
      </c>
      <c r="C78" s="64">
        <v>1.6861399999999999E-2</v>
      </c>
      <c r="D78" s="61">
        <f t="shared" si="18"/>
        <v>0.199082050598275</v>
      </c>
      <c r="E78" s="49">
        <f t="shared" si="19"/>
        <v>-0.70096789455585806</v>
      </c>
      <c r="F78" s="49">
        <f t="shared" si="20"/>
        <v>-0.70096789455585806</v>
      </c>
      <c r="G78" s="49">
        <f t="shared" si="21"/>
        <v>0.19941175160562341</v>
      </c>
      <c r="H78" s="5" t="str">
        <f t="shared" si="24"/>
        <v/>
      </c>
      <c r="I78" s="24">
        <f t="shared" si="22"/>
        <v>2.0014706209859415E-2</v>
      </c>
      <c r="J78" s="24">
        <f t="shared" si="23"/>
        <v>9.1154040393286017E-3</v>
      </c>
      <c r="K78" s="5" t="str">
        <f t="shared" si="11"/>
        <v/>
      </c>
      <c r="L78" s="5" t="str">
        <f t="shared" si="12"/>
        <v/>
      </c>
      <c r="M78" s="24">
        <f t="shared" si="25"/>
        <v>-1715048935437045.2</v>
      </c>
      <c r="N78" s="24">
        <f t="shared" si="26"/>
        <v>0.19941175160562341</v>
      </c>
      <c r="O78" s="24">
        <f t="shared" si="27"/>
        <v>2360071937728</v>
      </c>
      <c r="P78" s="24">
        <f t="shared" si="28"/>
        <v>2.2751930398069692E-6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1.9006276748663023E-2</v>
      </c>
      <c r="V78" s="24">
        <f t="shared" si="13"/>
        <v>1.1032762550456394</v>
      </c>
      <c r="W78" s="63">
        <f>B78+([1]User!D$6-25)*[1]User!C$6*[1]Calc!V$6</f>
        <v>0.4554353156</v>
      </c>
      <c r="AH78" s="24"/>
    </row>
    <row r="79" spans="1:34">
      <c r="A79" s="64">
        <v>1.02506E-2</v>
      </c>
      <c r="B79" s="59">
        <v>0.45251000000000002</v>
      </c>
      <c r="C79" s="64">
        <v>1.5740400000000002E-2</v>
      </c>
      <c r="D79" s="61">
        <f t="shared" si="18"/>
        <v>0.18584643678680823</v>
      </c>
      <c r="E79" s="49">
        <f t="shared" si="19"/>
        <v>-0.73084576116853406</v>
      </c>
      <c r="F79" s="49">
        <f t="shared" si="20"/>
        <v>-0.73084576116853406</v>
      </c>
      <c r="G79" s="49">
        <f t="shared" si="21"/>
        <v>0.18613626753411655</v>
      </c>
      <c r="H79" s="5" t="str">
        <f t="shared" si="24"/>
        <v/>
      </c>
      <c r="I79" s="24">
        <f t="shared" si="22"/>
        <v>2.0346593311647086E-2</v>
      </c>
      <c r="J79" s="24">
        <f t="shared" si="23"/>
        <v>9.2126590205922881E-3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-1507650579007045</v>
      </c>
      <c r="N79" s="24">
        <f t="shared" si="26"/>
        <v>0.18613626753411655</v>
      </c>
      <c r="O79" s="24">
        <f t="shared" si="27"/>
        <v>2129182032537.5</v>
      </c>
      <c r="P79" s="24">
        <f t="shared" si="28"/>
        <v>2.1990016204659664E-6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1.7892022045465351E-2</v>
      </c>
      <c r="V79" s="24">
        <f t="shared" si="13"/>
        <v>1.0193020713042884</v>
      </c>
      <c r="W79" s="63">
        <f>B79+([1]User!D$6-25)*[1]User!C$6*[1]Calc!V$6</f>
        <v>0.45278631560000004</v>
      </c>
      <c r="AH79" s="24"/>
    </row>
    <row r="80" spans="1:34">
      <c r="A80" s="64">
        <v>1.0396000000000001E-2</v>
      </c>
      <c r="B80" s="59">
        <v>0.44975700000000002</v>
      </c>
      <c r="C80" s="64">
        <v>1.47034E-2</v>
      </c>
      <c r="D80" s="61">
        <f t="shared" si="18"/>
        <v>0.17360260848842188</v>
      </c>
      <c r="E80" s="49">
        <f t="shared" si="19"/>
        <v>-0.76044375356265603</v>
      </c>
      <c r="F80" s="49">
        <f t="shared" si="20"/>
        <v>-0.76044375356265603</v>
      </c>
      <c r="G80" s="49">
        <f t="shared" si="21"/>
        <v>0.17387328716122444</v>
      </c>
      <c r="H80" s="5" t="str">
        <f t="shared" si="24"/>
        <v/>
      </c>
      <c r="I80" s="24">
        <f t="shared" si="22"/>
        <v>2.065316782096939E-2</v>
      </c>
      <c r="J80" s="24">
        <f t="shared" si="23"/>
        <v>9.2946135921140819E-3</v>
      </c>
      <c r="K80" s="5" t="str">
        <f t="shared" si="29"/>
        <v/>
      </c>
      <c r="L80" s="5" t="str">
        <f t="shared" si="12"/>
        <v/>
      </c>
      <c r="M80" s="24">
        <f t="shared" si="25"/>
        <v>-1408024723275952</v>
      </c>
      <c r="N80" s="24">
        <f t="shared" si="26"/>
        <v>0.17387328716122444</v>
      </c>
      <c r="O80" s="24">
        <f t="shared" si="27"/>
        <v>1913102825809.875</v>
      </c>
      <c r="P80" s="24">
        <f t="shared" si="28"/>
        <v>2.11518913133948E-6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1.6810461714952714E-2</v>
      </c>
      <c r="V80" s="24">
        <f t="shared" si="13"/>
        <v>0.94547285255465285</v>
      </c>
      <c r="W80" s="63">
        <f>B80+([1]User!D$6-25)*[1]User!C$6*[1]Calc!V$6</f>
        <v>0.45003331560000004</v>
      </c>
      <c r="AH80" s="24"/>
    </row>
    <row r="81" spans="1:34">
      <c r="A81" s="64">
        <v>1.0541399999999999E-2</v>
      </c>
      <c r="B81" s="59">
        <v>0.44693699999999997</v>
      </c>
      <c r="C81" s="64">
        <v>1.37302E-2</v>
      </c>
      <c r="D81" s="61">
        <f t="shared" si="18"/>
        <v>0.16211206490116095</v>
      </c>
      <c r="E81" s="49">
        <f t="shared" si="19"/>
        <v>-0.79018466235681717</v>
      </c>
      <c r="F81" s="49">
        <f t="shared" si="20"/>
        <v>-0.79018466235681717</v>
      </c>
      <c r="G81" s="49">
        <f t="shared" si="21"/>
        <v>0.16236057275424018</v>
      </c>
      <c r="H81" s="5" t="str">
        <f t="shared" si="24"/>
        <v/>
      </c>
      <c r="I81" s="24">
        <f t="shared" si="22"/>
        <v>2.0940985681143998E-2</v>
      </c>
      <c r="J81" s="24">
        <f t="shared" si="23"/>
        <v>9.3650876383965312E-3</v>
      </c>
      <c r="K81" s="5" t="str">
        <f t="shared" si="29"/>
        <v/>
      </c>
      <c r="L81" s="5" t="str">
        <f t="shared" si="12"/>
        <v/>
      </c>
      <c r="M81" s="24">
        <f t="shared" si="25"/>
        <v>-1292695864956511.2</v>
      </c>
      <c r="N81" s="24">
        <f t="shared" si="26"/>
        <v>0.16236057275424018</v>
      </c>
      <c r="O81" s="24">
        <f t="shared" si="27"/>
        <v>1714456579389.5</v>
      </c>
      <c r="P81" s="24">
        <f t="shared" si="28"/>
        <v>2.0299702522035477E-6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1.5777325970752248E-2</v>
      </c>
      <c r="V81" s="24">
        <f t="shared" si="13"/>
        <v>0.87743947551381007</v>
      </c>
      <c r="W81" s="63">
        <f>B81+([1]User!D$6-25)*[1]User!C$6*[1]Calc!V$6</f>
        <v>0.44721331559999999</v>
      </c>
      <c r="AH81" s="24"/>
    </row>
    <row r="82" spans="1:34">
      <c r="A82" s="64">
        <v>1.06868E-2</v>
      </c>
      <c r="B82" s="59">
        <v>0.444077</v>
      </c>
      <c r="C82" s="64">
        <v>1.2822200000000001E-2</v>
      </c>
      <c r="D82" s="61">
        <f t="shared" si="18"/>
        <v>0.1513913357835768</v>
      </c>
      <c r="E82" s="49">
        <f t="shared" si="19"/>
        <v>-0.81989897905691578</v>
      </c>
      <c r="F82" s="49">
        <f t="shared" si="20"/>
        <v>-0.81989897905691578</v>
      </c>
      <c r="G82" s="49">
        <f t="shared" si="21"/>
        <v>0.15161687082118</v>
      </c>
      <c r="H82" s="5" t="str">
        <f t="shared" si="24"/>
        <v/>
      </c>
      <c r="I82" s="24">
        <f t="shared" si="22"/>
        <v>2.1209578229470501E-2</v>
      </c>
      <c r="J82" s="24">
        <f t="shared" si="23"/>
        <v>9.4245464087427955E-3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-1173195160233042.7</v>
      </c>
      <c r="N82" s="24">
        <f t="shared" si="26"/>
        <v>0.15161687082118</v>
      </c>
      <c r="O82" s="24">
        <f t="shared" si="27"/>
        <v>1534028720479.625</v>
      </c>
      <c r="P82" s="24">
        <f t="shared" si="28"/>
        <v>1.9450452949448883E-6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1.4800936769110986E-2</v>
      </c>
      <c r="V82" s="24">
        <f t="shared" ref="V82:V145" si="31">((U82)-G82)*((U82)-G82)*U$22/U82</f>
        <v>0.81482819814314889</v>
      </c>
      <c r="W82" s="63">
        <f>B82+([1]User!D$6-25)*[1]User!C$6*[1]Calc!V$6</f>
        <v>0.44435331560000002</v>
      </c>
      <c r="AH82" s="24"/>
    </row>
    <row r="83" spans="1:34">
      <c r="A83" s="64">
        <v>1.08322E-2</v>
      </c>
      <c r="B83" s="59">
        <v>0.44121700000000003</v>
      </c>
      <c r="C83" s="64">
        <v>1.19571E-2</v>
      </c>
      <c r="D83" s="61">
        <f t="shared" si="18"/>
        <v>0.14117712569588731</v>
      </c>
      <c r="E83" s="49">
        <f t="shared" si="19"/>
        <v>-0.85023566439473885</v>
      </c>
      <c r="F83" s="49">
        <f t="shared" si="20"/>
        <v>-0.85023566439473885</v>
      </c>
      <c r="G83" s="49">
        <f t="shared" si="21"/>
        <v>0.14137894397438772</v>
      </c>
      <c r="H83" s="5" t="str">
        <f t="shared" si="24"/>
        <v/>
      </c>
      <c r="I83" s="24">
        <f t="shared" si="22"/>
        <v>2.1465526400640308E-2</v>
      </c>
      <c r="J83" s="24">
        <f t="shared" si="23"/>
        <v>9.4768864217180237E-3</v>
      </c>
      <c r="K83" s="5" t="str">
        <f t="shared" si="29"/>
        <v/>
      </c>
      <c r="L83" s="5" t="str">
        <f t="shared" si="30"/>
        <v/>
      </c>
      <c r="M83" s="24">
        <f t="shared" si="25"/>
        <v>-1049824586456504.9</v>
      </c>
      <c r="N83" s="24">
        <f t="shared" si="26"/>
        <v>0.14137894397438772</v>
      </c>
      <c r="O83" s="24">
        <f t="shared" si="27"/>
        <v>1372572298596.375</v>
      </c>
      <c r="P83" s="24">
        <f t="shared" si="28"/>
        <v>1.8663549978840468E-6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1.3890978446770653E-2</v>
      </c>
      <c r="V83" s="24">
        <f t="shared" si="31"/>
        <v>0.75385433660338674</v>
      </c>
      <c r="W83" s="63">
        <f>B83+([1]User!D$6-25)*[1]User!C$6*[1]Calc!V$6</f>
        <v>0.44149331560000005</v>
      </c>
      <c r="AH83" s="24"/>
    </row>
    <row r="84" spans="1:34">
      <c r="A84" s="64">
        <v>1.0977600000000001E-2</v>
      </c>
      <c r="B84" s="59">
        <v>0.438251</v>
      </c>
      <c r="C84" s="64">
        <v>1.11444E-2</v>
      </c>
      <c r="D84" s="61">
        <f t="shared" si="18"/>
        <v>0.13158160085683371</v>
      </c>
      <c r="E84" s="49">
        <f t="shared" si="19"/>
        <v>-0.88080483416424826</v>
      </c>
      <c r="F84" s="49">
        <f t="shared" si="20"/>
        <v>-0.88080483416424826</v>
      </c>
      <c r="G84" s="49">
        <f t="shared" si="21"/>
        <v>0.13176811585116532</v>
      </c>
      <c r="H84" s="5" t="str">
        <f t="shared" si="24"/>
        <v/>
      </c>
      <c r="I84" s="24">
        <f t="shared" si="22"/>
        <v>2.1705797103720868E-2</v>
      </c>
      <c r="J84" s="24">
        <f t="shared" si="23"/>
        <v>9.5185849368529668E-3</v>
      </c>
      <c r="K84" s="5" t="str">
        <f t="shared" si="29"/>
        <v/>
      </c>
      <c r="L84" s="5" t="str">
        <f t="shared" si="30"/>
        <v/>
      </c>
      <c r="M84" s="24">
        <f t="shared" si="25"/>
        <v>-970219487784058.5</v>
      </c>
      <c r="N84" s="24">
        <f t="shared" si="26"/>
        <v>0.13176811585116532</v>
      </c>
      <c r="O84" s="24">
        <f t="shared" si="27"/>
        <v>1223043559540.75</v>
      </c>
      <c r="P84" s="24">
        <f t="shared" si="28"/>
        <v>1.7843306961426393E-6</v>
      </c>
      <c r="Q84" s="5" t="str">
        <f t="shared" si="15"/>
        <v/>
      </c>
      <c r="R84" s="5">
        <f t="shared" si="16"/>
        <v>0.43852731560000002</v>
      </c>
      <c r="S84" s="5" t="str">
        <f t="shared" si="17"/>
        <v/>
      </c>
      <c r="T84" s="5">
        <f t="shared" si="17"/>
        <v>-0.88018966398379961</v>
      </c>
      <c r="U84" s="24">
        <f t="shared" si="32"/>
        <v>1.3012085728742441E-2</v>
      </c>
      <c r="V84" s="24">
        <f t="shared" si="31"/>
        <v>0.69830687878663134</v>
      </c>
      <c r="W84" s="63">
        <f>B84+([1]User!D$6-25)*[1]User!C$6*[1]Calc!V$6</f>
        <v>0.43852731560000002</v>
      </c>
      <c r="AH84" s="24"/>
    </row>
    <row r="85" spans="1:34">
      <c r="A85" s="64">
        <v>1.1122999999999999E-2</v>
      </c>
      <c r="B85" s="59">
        <v>0.43525399999999997</v>
      </c>
      <c r="C85" s="64">
        <v>1.0413E-2</v>
      </c>
      <c r="D85" s="61">
        <f t="shared" si="18"/>
        <v>0.12294598271079731</v>
      </c>
      <c r="E85" s="49">
        <f t="shared" si="19"/>
        <v>-0.91028565736883182</v>
      </c>
      <c r="F85" s="49">
        <f t="shared" si="20"/>
        <v>-0.91028565736883182</v>
      </c>
      <c r="G85" s="49">
        <f t="shared" si="21"/>
        <v>0.12311372601770074</v>
      </c>
      <c r="H85" s="5" t="str">
        <f t="shared" si="24"/>
        <v/>
      </c>
      <c r="I85" s="24">
        <f t="shared" si="22"/>
        <v>2.1922156849557482E-2</v>
      </c>
      <c r="J85" s="24">
        <f t="shared" si="23"/>
        <v>9.5477638913204713E-3</v>
      </c>
      <c r="K85" s="5" t="str">
        <f t="shared" si="29"/>
        <v/>
      </c>
      <c r="L85" s="5" t="str">
        <f t="shared" si="30"/>
        <v/>
      </c>
      <c r="M85" s="24">
        <f t="shared" si="25"/>
        <v>-872572341362029.87</v>
      </c>
      <c r="N85" s="24">
        <f t="shared" si="26"/>
        <v>0.12311372601770074</v>
      </c>
      <c r="O85" s="24">
        <f t="shared" si="27"/>
        <v>1088480042267.5</v>
      </c>
      <c r="P85" s="24">
        <f t="shared" si="28"/>
        <v>1.6996431681014935E-6</v>
      </c>
      <c r="Q85" s="5" t="str">
        <f t="shared" si="15"/>
        <v/>
      </c>
      <c r="R85" s="5">
        <f t="shared" si="16"/>
        <v>0.4355303156</v>
      </c>
      <c r="S85" s="5" t="str">
        <f t="shared" si="17"/>
        <v/>
      </c>
      <c r="T85" s="5">
        <f t="shared" si="17"/>
        <v>-0.90969352463628295</v>
      </c>
      <c r="U85" s="24">
        <f t="shared" si="32"/>
        <v>1.2185849860997352E-2</v>
      </c>
      <c r="V85" s="24">
        <f t="shared" si="31"/>
        <v>0.65059012445356523</v>
      </c>
      <c r="W85" s="63">
        <f>B85+([1]User!D$6-25)*[1]User!C$6*[1]Calc!V$6</f>
        <v>0.4355303156</v>
      </c>
      <c r="AH85" s="24"/>
    </row>
    <row r="86" spans="1:34">
      <c r="A86" s="64">
        <v>1.12684E-2</v>
      </c>
      <c r="B86" s="59">
        <v>0.43224099999999999</v>
      </c>
      <c r="C86" s="64">
        <v>9.6963499999999994E-3</v>
      </c>
      <c r="D86" s="61">
        <f t="shared" si="18"/>
        <v>0.11448451737806965</v>
      </c>
      <c r="E86" s="49">
        <f t="shared" si="19"/>
        <v>-0.94125324233649088</v>
      </c>
      <c r="F86" s="49">
        <f t="shared" si="20"/>
        <v>-0.94125324233649088</v>
      </c>
      <c r="G86" s="49">
        <f t="shared" si="21"/>
        <v>0.11463451871373474</v>
      </c>
      <c r="H86" s="5" t="str">
        <f t="shared" si="24"/>
        <v/>
      </c>
      <c r="I86" s="24">
        <f t="shared" si="22"/>
        <v>2.2134137032156633E-2</v>
      </c>
      <c r="J86" s="24">
        <f t="shared" si="23"/>
        <v>9.5733975322709382E-3</v>
      </c>
      <c r="K86" s="5" t="str">
        <f t="shared" si="29"/>
        <v/>
      </c>
      <c r="L86" s="5" t="str">
        <f t="shared" si="30"/>
        <v/>
      </c>
      <c r="M86" s="24">
        <f t="shared" si="25"/>
        <v>-780281604583300.12</v>
      </c>
      <c r="N86" s="24">
        <f t="shared" si="26"/>
        <v>0.11463451871373474</v>
      </c>
      <c r="O86" s="24">
        <f t="shared" si="27"/>
        <v>968109823551.875</v>
      </c>
      <c r="P86" s="24">
        <f t="shared" si="28"/>
        <v>1.6235025415369412E-6</v>
      </c>
      <c r="Q86" s="5" t="str">
        <f t="shared" ref="Q86:Q132" si="33">IF(G86&gt;0.85,IF(G86&lt;1.15,W86,""),"")</f>
        <v/>
      </c>
      <c r="R86" s="5">
        <f t="shared" si="16"/>
        <v>0.43251731560000001</v>
      </c>
      <c r="S86" s="5" t="str">
        <f t="shared" si="17"/>
        <v/>
      </c>
      <c r="T86" s="5">
        <f t="shared" si="17"/>
        <v>-0.94068458804415422</v>
      </c>
      <c r="U86" s="24">
        <f t="shared" si="32"/>
        <v>1.1413000456407576E-2</v>
      </c>
      <c r="V86" s="24">
        <f t="shared" si="31"/>
        <v>0.60148187438492884</v>
      </c>
      <c r="W86" s="63">
        <f>B86+([1]User!D$6-25)*[1]User!C$6*[1]Calc!V$6</f>
        <v>0.43251731560000001</v>
      </c>
      <c r="AH86" s="24"/>
    </row>
    <row r="87" spans="1:34">
      <c r="A87" s="64">
        <v>1.14138E-2</v>
      </c>
      <c r="B87" s="59">
        <v>0.42927399999999999</v>
      </c>
      <c r="C87" s="64">
        <v>9.0435199999999993E-3</v>
      </c>
      <c r="D87" s="61">
        <f t="shared" si="18"/>
        <v>0.1067765728958753</v>
      </c>
      <c r="E87" s="49">
        <f t="shared" si="19"/>
        <v>-0.97152402238329283</v>
      </c>
      <c r="F87" s="49">
        <f t="shared" si="20"/>
        <v>-0.97152402238329283</v>
      </c>
      <c r="G87" s="49">
        <f t="shared" si="21"/>
        <v>0.10690819244322107</v>
      </c>
      <c r="H87" s="5" t="str">
        <f t="shared" si="24"/>
        <v/>
      </c>
      <c r="I87" s="24">
        <f t="shared" si="22"/>
        <v>2.2327295188919474E-2</v>
      </c>
      <c r="J87" s="24">
        <f t="shared" si="23"/>
        <v>9.5906966948947226E-3</v>
      </c>
      <c r="K87" s="5" t="str">
        <f t="shared" si="29"/>
        <v/>
      </c>
      <c r="L87" s="5" t="str">
        <f t="shared" si="30"/>
        <v/>
      </c>
      <c r="M87" s="24">
        <f t="shared" si="25"/>
        <v>-684662647449857.62</v>
      </c>
      <c r="N87" s="24">
        <f t="shared" si="26"/>
        <v>0.10690819244322107</v>
      </c>
      <c r="O87" s="24">
        <f t="shared" si="27"/>
        <v>862585610930.375</v>
      </c>
      <c r="P87" s="24">
        <f t="shared" si="28"/>
        <v>1.5510827940835694E-6</v>
      </c>
      <c r="Q87" s="5" t="str">
        <f t="shared" si="33"/>
        <v/>
      </c>
      <c r="R87" s="5">
        <f t="shared" ref="R87:R132" si="34">IF(G87&gt;0.06,IF(G87&lt;0.14,W87,""),"")</f>
        <v>0.42955031560000001</v>
      </c>
      <c r="S87" s="5" t="str">
        <f t="shared" ref="S87:T131" si="35">IF(Q87="","",LOG10($G87))</f>
        <v/>
      </c>
      <c r="T87" s="5">
        <f t="shared" si="35"/>
        <v>-0.97098901325186371</v>
      </c>
      <c r="U87" s="24">
        <f t="shared" si="32"/>
        <v>1.0704224372678711E-2</v>
      </c>
      <c r="V87" s="24">
        <f t="shared" si="31"/>
        <v>0.55707370690916513</v>
      </c>
      <c r="W87" s="63">
        <f>B87+([1]User!D$6-25)*[1]User!C$6*[1]Calc!V$6</f>
        <v>0.42955031560000001</v>
      </c>
      <c r="AH87" s="24"/>
    </row>
    <row r="88" spans="1:34">
      <c r="A88" s="64">
        <v>1.15592E-2</v>
      </c>
      <c r="B88" s="59">
        <v>0.42616700000000002</v>
      </c>
      <c r="C88" s="64">
        <v>8.4417299999999997E-3</v>
      </c>
      <c r="D88" s="61">
        <f t="shared" si="18"/>
        <v>9.9671256182581283E-2</v>
      </c>
      <c r="E88" s="49">
        <f t="shared" si="19"/>
        <v>-1.001430068179056</v>
      </c>
      <c r="F88" s="49">
        <f t="shared" si="20"/>
        <v>-1.001430068179056</v>
      </c>
      <c r="G88" s="49">
        <f t="shared" si="21"/>
        <v>9.9793402520271107E-2</v>
      </c>
      <c r="H88" s="5" t="str">
        <f t="shared" si="24"/>
        <v/>
      </c>
      <c r="I88" s="24">
        <f t="shared" si="22"/>
        <v>2.2505164936993224E-2</v>
      </c>
      <c r="J88" s="24">
        <f t="shared" si="23"/>
        <v>9.597177153856256E-3</v>
      </c>
      <c r="K88" s="5" t="str">
        <f t="shared" si="29"/>
        <v/>
      </c>
      <c r="L88" s="5" t="str">
        <f t="shared" si="30"/>
        <v/>
      </c>
      <c r="M88" s="24">
        <f t="shared" si="25"/>
        <v>-635384611370289.87</v>
      </c>
      <c r="N88" s="24">
        <f t="shared" si="26"/>
        <v>9.9793402520271107E-2</v>
      </c>
      <c r="O88" s="24">
        <f t="shared" si="27"/>
        <v>764383520395.125</v>
      </c>
      <c r="P88" s="24">
        <f t="shared" si="28"/>
        <v>1.4724930130617576E-6</v>
      </c>
      <c r="Q88" s="5" t="str">
        <f t="shared" si="33"/>
        <v/>
      </c>
      <c r="R88" s="5">
        <f t="shared" si="34"/>
        <v>0.42644331560000004</v>
      </c>
      <c r="S88" s="5" t="str">
        <f t="shared" si="35"/>
        <v/>
      </c>
      <c r="T88" s="5">
        <f t="shared" si="35"/>
        <v>-1.0008981695718615</v>
      </c>
      <c r="U88" s="24">
        <f t="shared" si="32"/>
        <v>1.001331969372775E-2</v>
      </c>
      <c r="V88" s="24">
        <f t="shared" si="31"/>
        <v>0.51863738048106012</v>
      </c>
      <c r="W88" s="63">
        <f>B88+([1]User!D$6-25)*[1]User!C$6*[1]Calc!V$6</f>
        <v>0.42644331560000004</v>
      </c>
      <c r="AH88" s="24"/>
    </row>
    <row r="89" spans="1:34">
      <c r="A89" s="64">
        <v>1.1704600000000001E-2</v>
      </c>
      <c r="B89" s="59">
        <v>0.423045</v>
      </c>
      <c r="C89" s="64">
        <v>7.8426299999999997E-3</v>
      </c>
      <c r="D89" s="61">
        <f t="shared" si="18"/>
        <v>9.2597700219646611E-2</v>
      </c>
      <c r="E89" s="49">
        <f t="shared" si="19"/>
        <v>-1.033399799433832</v>
      </c>
      <c r="F89" s="49">
        <f t="shared" si="20"/>
        <v>-1.033399799433832</v>
      </c>
      <c r="G89" s="49">
        <f t="shared" si="21"/>
        <v>9.2706405069236664E-2</v>
      </c>
      <c r="H89" s="5" t="str">
        <f t="shared" si="24"/>
        <v/>
      </c>
      <c r="I89" s="24">
        <f t="shared" si="22"/>
        <v>2.2682339873269085E-2</v>
      </c>
      <c r="J89" s="24">
        <f t="shared" si="23"/>
        <v>9.6019179560386074E-3</v>
      </c>
      <c r="K89" s="5" t="str">
        <f t="shared" si="29"/>
        <v/>
      </c>
      <c r="L89" s="5" t="str">
        <f t="shared" si="30"/>
        <v/>
      </c>
      <c r="M89" s="24">
        <f t="shared" si="25"/>
        <v>-565464261288263.5</v>
      </c>
      <c r="N89" s="24">
        <f t="shared" si="26"/>
        <v>9.2706405069236664E-2</v>
      </c>
      <c r="O89" s="24">
        <f t="shared" si="27"/>
        <v>676961361636.125</v>
      </c>
      <c r="P89" s="24">
        <f t="shared" si="28"/>
        <v>1.4037762769868581E-6</v>
      </c>
      <c r="Q89" s="5" t="str">
        <f t="shared" si="33"/>
        <v/>
      </c>
      <c r="R89" s="5">
        <f t="shared" si="34"/>
        <v>0.42332131560000003</v>
      </c>
      <c r="S89" s="5" t="str">
        <f t="shared" si="35"/>
        <v/>
      </c>
      <c r="T89" s="5">
        <f t="shared" si="35"/>
        <v>-1.0328902594894795</v>
      </c>
      <c r="U89" s="24">
        <f t="shared" si="32"/>
        <v>9.3678757157806269E-3</v>
      </c>
      <c r="V89" s="24">
        <f t="shared" si="31"/>
        <v>0.4776749183766244</v>
      </c>
      <c r="W89" s="63">
        <f>B89+([1]User!D$6-25)*[1]User!C$6*[1]Calc!V$6</f>
        <v>0.42332131560000003</v>
      </c>
      <c r="AH89" s="24"/>
    </row>
    <row r="90" spans="1:34">
      <c r="A90" s="64">
        <v>1.1849999999999999E-2</v>
      </c>
      <c r="B90" s="59">
        <v>0.419933</v>
      </c>
      <c r="C90" s="64">
        <v>7.3274799999999999E-3</v>
      </c>
      <c r="D90" s="61">
        <f t="shared" si="18"/>
        <v>8.6515339421272736E-2</v>
      </c>
      <c r="E90" s="49">
        <f t="shared" si="19"/>
        <v>-1.0629068840334648</v>
      </c>
      <c r="F90" s="49">
        <f t="shared" si="20"/>
        <v>-1.0629068840334648</v>
      </c>
      <c r="G90" s="49">
        <f t="shared" si="21"/>
        <v>8.6611344849825203E-2</v>
      </c>
      <c r="H90" s="5" t="str">
        <f t="shared" si="24"/>
        <v/>
      </c>
      <c r="I90" s="24">
        <f t="shared" si="22"/>
        <v>2.2834716378754373E-2</v>
      </c>
      <c r="J90" s="24">
        <f t="shared" si="23"/>
        <v>9.5953605414364866E-3</v>
      </c>
      <c r="K90" s="5" t="str">
        <f t="shared" si="29"/>
        <v/>
      </c>
      <c r="L90" s="5" t="str">
        <f t="shared" si="30"/>
        <v/>
      </c>
      <c r="M90" s="24">
        <f t="shared" si="25"/>
        <v>-499404018687440.19</v>
      </c>
      <c r="N90" s="24">
        <f t="shared" si="26"/>
        <v>8.6611344849825203E-2</v>
      </c>
      <c r="O90" s="24">
        <f t="shared" si="27"/>
        <v>599767101240.125</v>
      </c>
      <c r="P90" s="24">
        <f t="shared" si="28"/>
        <v>1.3312254617719901E-6</v>
      </c>
      <c r="Q90" s="5" t="str">
        <f t="shared" si="33"/>
        <v/>
      </c>
      <c r="R90" s="5">
        <f t="shared" si="34"/>
        <v>0.42020931560000002</v>
      </c>
      <c r="S90" s="5" t="str">
        <f t="shared" si="35"/>
        <v/>
      </c>
      <c r="T90" s="5">
        <f t="shared" si="35"/>
        <v>-1.0624252178789662</v>
      </c>
      <c r="U90" s="24">
        <f t="shared" si="32"/>
        <v>8.7693980605428341E-3</v>
      </c>
      <c r="V90" s="24">
        <f t="shared" si="31"/>
        <v>0.4451839386140698</v>
      </c>
      <c r="W90" s="63">
        <f>B90+([1]User!D$6-25)*[1]User!C$6*[1]Calc!V$6</f>
        <v>0.42020931560000002</v>
      </c>
      <c r="AH90" s="24"/>
    </row>
    <row r="91" spans="1:34">
      <c r="A91" s="64">
        <v>1.19954E-2</v>
      </c>
      <c r="B91" s="59">
        <v>0.41669499999999998</v>
      </c>
      <c r="C91" s="64">
        <v>6.8324800000000002E-3</v>
      </c>
      <c r="D91" s="61">
        <f t="shared" si="18"/>
        <v>8.0670889076334226E-2</v>
      </c>
      <c r="E91" s="49">
        <f t="shared" si="19"/>
        <v>-1.0932831566579011</v>
      </c>
      <c r="F91" s="49">
        <f t="shared" si="20"/>
        <v>-1.0932831566579011</v>
      </c>
      <c r="G91" s="49">
        <f t="shared" si="21"/>
        <v>8.0758961508269916E-2</v>
      </c>
      <c r="H91" s="5" t="str">
        <f t="shared" si="24"/>
        <v/>
      </c>
      <c r="I91" s="24">
        <f t="shared" si="22"/>
        <v>2.2981025962293254E-2</v>
      </c>
      <c r="J91" s="24">
        <f t="shared" si="23"/>
        <v>9.5824286293351747E-3</v>
      </c>
      <c r="K91" s="5" t="str">
        <f t="shared" si="29"/>
        <v/>
      </c>
      <c r="L91" s="5" t="str">
        <f t="shared" si="30"/>
        <v/>
      </c>
      <c r="M91" s="24">
        <f t="shared" si="25"/>
        <v>-458137910610106.69</v>
      </c>
      <c r="N91" s="24">
        <f t="shared" si="26"/>
        <v>8.0758961508269916E-2</v>
      </c>
      <c r="O91" s="24">
        <f t="shared" si="27"/>
        <v>528773737292.875</v>
      </c>
      <c r="P91" s="24">
        <f t="shared" si="28"/>
        <v>1.2587019614754819E-6</v>
      </c>
      <c r="Q91" s="5" t="str">
        <f t="shared" si="33"/>
        <v/>
      </c>
      <c r="R91" s="5">
        <f t="shared" si="34"/>
        <v>0.4169713156</v>
      </c>
      <c r="S91" s="5" t="str">
        <f t="shared" si="35"/>
        <v/>
      </c>
      <c r="T91" s="5">
        <f t="shared" si="35"/>
        <v>-1.0928092743510789</v>
      </c>
      <c r="U91" s="24">
        <f t="shared" si="32"/>
        <v>8.1905672695655289E-3</v>
      </c>
      <c r="V91" s="24">
        <f t="shared" si="31"/>
        <v>0.41425040218833903</v>
      </c>
      <c r="W91" s="63">
        <f>B91+([1]User!D$6-25)*[1]User!C$6*[1]Calc!V$6</f>
        <v>0.4169713156</v>
      </c>
      <c r="AH91" s="24"/>
    </row>
    <row r="92" spans="1:34">
      <c r="A92" s="64">
        <v>1.21408E-2</v>
      </c>
      <c r="B92" s="59">
        <v>0.41353299999999998</v>
      </c>
      <c r="C92" s="64">
        <v>6.3865099999999998E-3</v>
      </c>
      <c r="D92" s="61">
        <f t="shared" si="18"/>
        <v>7.5405334489804479E-2</v>
      </c>
      <c r="E92" s="49">
        <f t="shared" si="19"/>
        <v>-1.1225979292292181</v>
      </c>
      <c r="F92" s="49">
        <f t="shared" si="20"/>
        <v>-1.1225979292292181</v>
      </c>
      <c r="G92" s="49">
        <f t="shared" si="21"/>
        <v>7.5481386581669946E-2</v>
      </c>
      <c r="H92" s="5" t="str">
        <f t="shared" si="24"/>
        <v/>
      </c>
      <c r="I92" s="24">
        <f t="shared" si="22"/>
        <v>2.3112965335458254E-2</v>
      </c>
      <c r="J92" s="24">
        <f t="shared" si="23"/>
        <v>9.564360366952504E-3</v>
      </c>
      <c r="K92" s="5" t="str">
        <f t="shared" si="29"/>
        <v/>
      </c>
      <c r="L92" s="5" t="str">
        <f t="shared" si="30"/>
        <v/>
      </c>
      <c r="M92" s="24">
        <f t="shared" si="25"/>
        <v>-395610132467054.94</v>
      </c>
      <c r="N92" s="24">
        <f t="shared" si="26"/>
        <v>7.5481386581669946E-2</v>
      </c>
      <c r="O92" s="24">
        <f t="shared" si="27"/>
        <v>467561818288.125</v>
      </c>
      <c r="P92" s="24">
        <f t="shared" si="28"/>
        <v>1.1908112452393234E-6</v>
      </c>
      <c r="Q92" s="5" t="str">
        <f t="shared" si="33"/>
        <v/>
      </c>
      <c r="R92" s="5">
        <f t="shared" si="34"/>
        <v>0.41380931560000001</v>
      </c>
      <c r="S92" s="5" t="str">
        <f t="shared" si="35"/>
        <v/>
      </c>
      <c r="T92" s="5">
        <f t="shared" si="35"/>
        <v>-1.1221601305097968</v>
      </c>
      <c r="U92" s="24">
        <f t="shared" si="32"/>
        <v>7.6651616947471697E-3</v>
      </c>
      <c r="V92" s="24">
        <f t="shared" si="31"/>
        <v>0.38656968524275725</v>
      </c>
      <c r="W92" s="63">
        <f>B92+([1]User!D$6-25)*[1]User!C$6*[1]Calc!V$6</f>
        <v>0.41380931560000001</v>
      </c>
      <c r="AH92" s="24"/>
    </row>
    <row r="93" spans="1:34">
      <c r="A93" s="64">
        <v>1.2286200000000001E-2</v>
      </c>
      <c r="B93" s="59">
        <v>0.41026899999999999</v>
      </c>
      <c r="C93" s="64">
        <v>5.9338300000000002E-3</v>
      </c>
      <c r="D93" s="61">
        <f t="shared" si="18"/>
        <v>7.0060555131932239E-2</v>
      </c>
      <c r="E93" s="49">
        <f t="shared" si="19"/>
        <v>-1.1545264258282073</v>
      </c>
      <c r="F93" s="49">
        <f t="shared" si="20"/>
        <v>-1.1545264258282073</v>
      </c>
      <c r="G93" s="49">
        <f t="shared" si="21"/>
        <v>7.0129699761848435E-2</v>
      </c>
      <c r="H93" s="5" t="str">
        <f t="shared" si="24"/>
        <v/>
      </c>
      <c r="I93" s="24">
        <f t="shared" si="22"/>
        <v>2.3246757505953789E-2</v>
      </c>
      <c r="J93" s="24">
        <f t="shared" si="23"/>
        <v>9.5438473969584672E-3</v>
      </c>
      <c r="K93" s="5" t="str">
        <f t="shared" si="29"/>
        <v/>
      </c>
      <c r="L93" s="5" t="str">
        <f t="shared" si="30"/>
        <v/>
      </c>
      <c r="M93" s="24">
        <f t="shared" si="25"/>
        <v>-359678682460458.56</v>
      </c>
      <c r="N93" s="24">
        <f t="shared" si="26"/>
        <v>7.0129699761848435E-2</v>
      </c>
      <c r="O93" s="24">
        <f t="shared" si="27"/>
        <v>411796418103.625</v>
      </c>
      <c r="P93" s="24">
        <f t="shared" si="28"/>
        <v>1.1288190835704542E-6</v>
      </c>
      <c r="Q93" s="5" t="str">
        <f t="shared" si="33"/>
        <v/>
      </c>
      <c r="R93" s="5">
        <f t="shared" si="34"/>
        <v>0.41054531560000002</v>
      </c>
      <c r="S93" s="5" t="str">
        <f t="shared" si="35"/>
        <v/>
      </c>
      <c r="T93" s="5">
        <f t="shared" si="35"/>
        <v>-1.1540980203918434</v>
      </c>
      <c r="U93" s="24">
        <f t="shared" si="32"/>
        <v>7.1608813946434082E-3</v>
      </c>
      <c r="V93" s="24">
        <f t="shared" si="31"/>
        <v>0.35675206895809974</v>
      </c>
      <c r="W93" s="63">
        <f>B93+([1]User!D$6-25)*[1]User!C$6*[1]Calc!V$6</f>
        <v>0.41054531560000002</v>
      </c>
      <c r="AH93" s="24"/>
    </row>
    <row r="94" spans="1:34">
      <c r="A94" s="64">
        <v>1.2431599999999999E-2</v>
      </c>
      <c r="B94" s="59">
        <v>0.40693400000000002</v>
      </c>
      <c r="C94" s="64">
        <v>5.4986100000000001E-3</v>
      </c>
      <c r="D94" s="61">
        <f t="shared" si="18"/>
        <v>6.4921925477136003E-2</v>
      </c>
      <c r="E94" s="49">
        <f t="shared" si="19"/>
        <v>-1.1876086081973991</v>
      </c>
      <c r="F94" s="49">
        <f t="shared" si="20"/>
        <v>-1.1876086081973991</v>
      </c>
      <c r="G94" s="49">
        <f t="shared" si="21"/>
        <v>6.4983978064042228E-2</v>
      </c>
      <c r="H94" s="5" t="str">
        <f t="shared" si="24"/>
        <v/>
      </c>
      <c r="I94" s="24">
        <f t="shared" si="22"/>
        <v>2.3375400548398945E-2</v>
      </c>
      <c r="J94" s="24">
        <f t="shared" si="23"/>
        <v>9.5187042345899493E-3</v>
      </c>
      <c r="K94" s="5" t="str">
        <f t="shared" si="29"/>
        <v/>
      </c>
      <c r="L94" s="5" t="str">
        <f t="shared" si="30"/>
        <v/>
      </c>
      <c r="M94" s="24">
        <f t="shared" si="25"/>
        <v>-322787072962051.87</v>
      </c>
      <c r="N94" s="24">
        <f t="shared" si="26"/>
        <v>6.4983978064042228E-2</v>
      </c>
      <c r="O94" s="24">
        <f t="shared" si="27"/>
        <v>361679918671.875</v>
      </c>
      <c r="P94" s="24">
        <f t="shared" si="28"/>
        <v>1.0699460026432903E-6</v>
      </c>
      <c r="Q94" s="5" t="str">
        <f t="shared" si="33"/>
        <v/>
      </c>
      <c r="R94" s="5">
        <f t="shared" si="34"/>
        <v>0.40721031560000004</v>
      </c>
      <c r="S94" s="5" t="str">
        <f t="shared" si="35"/>
        <v/>
      </c>
      <c r="T94" s="5">
        <f t="shared" si="35"/>
        <v>-1.187193706373906</v>
      </c>
      <c r="U94" s="24">
        <f t="shared" si="32"/>
        <v>6.6824692693185387E-3</v>
      </c>
      <c r="V94" s="24">
        <f t="shared" si="31"/>
        <v>0.32772118126720406</v>
      </c>
      <c r="W94" s="63">
        <f>B94+([1]User!D$6-25)*[1]User!C$6*[1]Calc!V$6</f>
        <v>0.40721031560000004</v>
      </c>
      <c r="AH94" s="24"/>
    </row>
    <row r="95" spans="1:34">
      <c r="A95" s="64">
        <v>1.2577E-2</v>
      </c>
      <c r="B95" s="59">
        <v>0.40343899999999999</v>
      </c>
      <c r="C95" s="64">
        <v>5.1278599999999997E-3</v>
      </c>
      <c r="D95" s="61">
        <f t="shared" si="18"/>
        <v>6.0544491203629022E-2</v>
      </c>
      <c r="E95" s="49">
        <f t="shared" si="19"/>
        <v>-1.2179253661246232</v>
      </c>
      <c r="F95" s="49">
        <f t="shared" si="20"/>
        <v>-1.2179253661246232</v>
      </c>
      <c r="G95" s="49">
        <f t="shared" si="21"/>
        <v>6.0601253529367828E-2</v>
      </c>
      <c r="H95" s="5" t="str">
        <f t="shared" si="24"/>
        <v/>
      </c>
      <c r="I95" s="24">
        <f t="shared" si="22"/>
        <v>2.3484968661765804E-2</v>
      </c>
      <c r="J95" s="24">
        <f t="shared" si="23"/>
        <v>9.4812415351408913E-3</v>
      </c>
      <c r="K95" s="5" t="str">
        <f t="shared" si="29"/>
        <v/>
      </c>
      <c r="L95" s="5" t="str">
        <f t="shared" si="30"/>
        <v/>
      </c>
      <c r="M95" s="24">
        <f t="shared" si="25"/>
        <v>-295268028187694.81</v>
      </c>
      <c r="N95" s="24">
        <f t="shared" si="26"/>
        <v>6.0601253529367828E-2</v>
      </c>
      <c r="O95" s="24">
        <f t="shared" si="27"/>
        <v>315689817498.375</v>
      </c>
      <c r="P95" s="24">
        <f t="shared" si="28"/>
        <v>1.0014349040895272E-6</v>
      </c>
      <c r="Q95" s="5" t="str">
        <f t="shared" si="33"/>
        <v/>
      </c>
      <c r="R95" s="5">
        <f t="shared" si="34"/>
        <v>0.40371531560000001</v>
      </c>
      <c r="S95" s="5" t="str">
        <f t="shared" si="35"/>
        <v/>
      </c>
      <c r="T95" s="5">
        <f t="shared" si="35"/>
        <v>-1.2175183924136332</v>
      </c>
      <c r="U95" s="24">
        <f t="shared" si="32"/>
        <v>6.2178782443058278E-3</v>
      </c>
      <c r="V95" s="24">
        <f t="shared" si="31"/>
        <v>0.3064587295766506</v>
      </c>
      <c r="W95" s="63">
        <f>B95+([1]User!D$6-25)*[1]User!C$6*[1]Calc!V$6</f>
        <v>0.40371531560000001</v>
      </c>
      <c r="AH95" s="24"/>
    </row>
    <row r="96" spans="1:34">
      <c r="A96" s="64">
        <v>1.27224E-2</v>
      </c>
      <c r="B96" s="59">
        <v>0.37842399999999998</v>
      </c>
      <c r="C96" s="64">
        <v>2.5104900000000002E-3</v>
      </c>
      <c r="D96" s="61">
        <f t="shared" si="18"/>
        <v>2.9641281103969033E-2</v>
      </c>
      <c r="E96" s="49">
        <f t="shared" si="19"/>
        <v>-1.5281030299652818</v>
      </c>
      <c r="F96" s="49">
        <f t="shared" si="20"/>
        <v>-1.5281030299652818</v>
      </c>
      <c r="G96" s="49">
        <f t="shared" si="21"/>
        <v>2.9794774503701896E-2</v>
      </c>
      <c r="H96" s="5" t="str">
        <f t="shared" si="24"/>
        <v/>
      </c>
      <c r="I96" s="24">
        <f t="shared" si="22"/>
        <v>2.4255130637407453E-2</v>
      </c>
      <c r="J96" s="24">
        <f t="shared" si="23"/>
        <v>9.1854256273054321E-3</v>
      </c>
      <c r="K96" s="5" t="str">
        <f t="shared" si="29"/>
        <v/>
      </c>
      <c r="L96" s="5">
        <f t="shared" si="30"/>
        <v>0.3787003156</v>
      </c>
      <c r="M96" s="24">
        <f t="shared" si="25"/>
        <v>-798446731860506</v>
      </c>
      <c r="N96" s="24">
        <f t="shared" si="26"/>
        <v>2.9794774503701896E-2</v>
      </c>
      <c r="O96" s="24">
        <f t="shared" si="27"/>
        <v>119256541936.75</v>
      </c>
      <c r="P96" s="24">
        <f t="shared" si="28"/>
        <v>7.6945967888001149E-7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3.7526103148113909E-3</v>
      </c>
      <c r="V96" s="24">
        <f t="shared" si="31"/>
        <v>0.11644010035350361</v>
      </c>
      <c r="W96" s="63">
        <f>B96+([1]User!D$6-25)*[1]User!C$6*[1]Calc!V$6</f>
        <v>0.3787003156</v>
      </c>
      <c r="AH96" s="24"/>
    </row>
    <row r="97" spans="1:34">
      <c r="A97" s="64">
        <v>1.28678E-2</v>
      </c>
      <c r="B97" s="59">
        <v>0.25941599999999998</v>
      </c>
      <c r="C97" s="64">
        <v>4.6803399999999998E-4</v>
      </c>
      <c r="D97" s="61">
        <f t="shared" si="18"/>
        <v>5.5260635812988861E-3</v>
      </c>
      <c r="E97" s="49">
        <f t="shared" si="19"/>
        <v>-2.2575841225233071</v>
      </c>
      <c r="F97" s="49">
        <f t="shared" si="20"/>
        <v>-2.2575841225233071</v>
      </c>
      <c r="G97" s="49">
        <f t="shared" si="21"/>
        <v>5.533174371493442E-3</v>
      </c>
      <c r="H97" s="5" t="str">
        <f t="shared" si="24"/>
        <v/>
      </c>
      <c r="I97" s="24">
        <f t="shared" si="22"/>
        <v>2.4861670640712666E-2</v>
      </c>
      <c r="J97" s="24">
        <f t="shared" si="23"/>
        <v>6.4563848183712075E-3</v>
      </c>
      <c r="K97" s="5" t="str">
        <f t="shared" si="29"/>
        <v/>
      </c>
      <c r="L97" s="5" t="str">
        <f t="shared" si="30"/>
        <v/>
      </c>
      <c r="M97" s="24">
        <f t="shared" si="25"/>
        <v>-36989129185164.281</v>
      </c>
      <c r="N97" s="24">
        <f t="shared" si="26"/>
        <v>5.533174371493442E-3</v>
      </c>
      <c r="O97" s="24">
        <f t="shared" si="27"/>
        <v>1161186322.125</v>
      </c>
      <c r="P97" s="24">
        <f t="shared" si="28"/>
        <v>4.0343290049805457E-8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4.180592020883186E-4</v>
      </c>
      <c r="V97" s="24">
        <f t="shared" si="31"/>
        <v>4.0323195310898195E-2</v>
      </c>
      <c r="W97" s="63">
        <f>B97+([1]User!D$6-25)*[1]User!C$6*[1]Calc!V$6</f>
        <v>0.2596923156</v>
      </c>
      <c r="AH97" s="24"/>
    </row>
    <row r="98" spans="1:34">
      <c r="A98" s="64">
        <v>1.3013200000000001E-2</v>
      </c>
      <c r="B98" s="59">
        <v>0.14674599999999999</v>
      </c>
      <c r="C98" s="64">
        <v>1.3758800000000001E-4</v>
      </c>
      <c r="D98" s="61">
        <f t="shared" si="18"/>
        <v>1.624497442544241E-3</v>
      </c>
      <c r="E98" s="49">
        <f t="shared" si="19"/>
        <v>-2.7892809680307855</v>
      </c>
      <c r="F98" s="49">
        <f t="shared" si="20"/>
        <v>-2.7892809680307855</v>
      </c>
      <c r="G98" s="49">
        <f t="shared" si="21"/>
        <v>1.6245813247520622E-3</v>
      </c>
      <c r="H98" s="5" t="str">
        <f t="shared" si="24"/>
        <v/>
      </c>
      <c r="I98" s="24">
        <f t="shared" si="22"/>
        <v>2.4959385466881201E-2</v>
      </c>
      <c r="J98" s="24">
        <f t="shared" si="23"/>
        <v>3.6695866472938607E-3</v>
      </c>
      <c r="K98" s="5" t="str">
        <f t="shared" si="29"/>
        <v/>
      </c>
      <c r="L98" s="5" t="str">
        <f t="shared" si="30"/>
        <v/>
      </c>
      <c r="M98" s="24">
        <f t="shared" si="25"/>
        <v>-436341072727.6178</v>
      </c>
      <c r="N98" s="24">
        <f t="shared" si="26"/>
        <v>1.6245813247520622E-3</v>
      </c>
      <c r="O98" s="24">
        <f t="shared" si="27"/>
        <v>14468431.25</v>
      </c>
      <c r="P98" s="24">
        <f t="shared" si="28"/>
        <v>1.7120787867757181E-9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7.8477942751287722E-5</v>
      </c>
      <c r="V98" s="24">
        <f t="shared" si="31"/>
        <v>1.9625075862157025E-2</v>
      </c>
      <c r="W98" s="63">
        <f>B98+([1]User!D$6-25)*[1]User!C$6*[1]Calc!V$6</f>
        <v>0.14702231559999998</v>
      </c>
      <c r="AH98" s="24"/>
    </row>
    <row r="99" spans="1:34">
      <c r="A99" s="64">
        <v>1.3158599999999999E-2</v>
      </c>
      <c r="B99" s="59">
        <v>8.8453500000000004E-2</v>
      </c>
      <c r="C99" s="64">
        <v>2.5423899999999999E-5</v>
      </c>
      <c r="D99" s="61">
        <f t="shared" si="18"/>
        <v>3.0017923459531732E-4</v>
      </c>
      <c r="E99" s="49">
        <f t="shared" si="19"/>
        <v>-3.5226193541067028</v>
      </c>
      <c r="F99" s="49">
        <f t="shared" si="20"/>
        <v>-3.5226193541067028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2.2160271446099999E-3</v>
      </c>
      <c r="K99" s="5" t="str">
        <f t="shared" si="29"/>
        <v/>
      </c>
      <c r="L99" s="5" t="str">
        <f t="shared" si="30"/>
        <v/>
      </c>
      <c r="M99" s="24">
        <f t="shared" si="25"/>
        <v>-23350819654.890133</v>
      </c>
      <c r="N99" s="24">
        <f t="shared" si="26"/>
        <v>3.0018372355688778E-4</v>
      </c>
      <c r="O99" s="24">
        <f t="shared" si="27"/>
        <v>1496556.375</v>
      </c>
      <c r="P99" s="24">
        <f t="shared" si="28"/>
        <v>9.5840638566627116E-10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3.6373840225749402E-5</v>
      </c>
      <c r="V99" s="24">
        <f t="shared" si="31"/>
        <v>1.6447878970107143E-2</v>
      </c>
      <c r="W99" s="63">
        <f>B99+([1]User!D$6-25)*[1]User!C$6*[1]Calc!V$6</f>
        <v>8.8729815599999998E-2</v>
      </c>
      <c r="AH99" s="24"/>
    </row>
    <row r="100" spans="1:34">
      <c r="A100" s="64">
        <v>1.3304E-2</v>
      </c>
      <c r="B100" s="59">
        <v>6.2176299999999997E-2</v>
      </c>
      <c r="C100" s="64">
        <v>2.5882099999999999E-6</v>
      </c>
      <c r="D100" s="61">
        <f t="shared" si="18"/>
        <v>3.0558918842976343E-5</v>
      </c>
      <c r="E100" s="49">
        <f t="shared" si="19"/>
        <v>-4.5148620149142591</v>
      </c>
      <c r="F100" s="49">
        <f t="shared" si="20"/>
        <v>-4.5148620149142591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1.55975407461E-3</v>
      </c>
      <c r="K100" s="5" t="str">
        <f t="shared" si="29"/>
        <v/>
      </c>
      <c r="L100" s="5" t="str">
        <f t="shared" si="30"/>
        <v/>
      </c>
      <c r="M100" s="24">
        <f t="shared" si="25"/>
        <v>-3785300929.0265012</v>
      </c>
      <c r="N100" s="24">
        <f t="shared" si="26"/>
        <v>3.0559646529226941E-5</v>
      </c>
      <c r="O100" s="24">
        <f t="shared" si="27"/>
        <v>538176.75</v>
      </c>
      <c r="P100" s="24">
        <f t="shared" si="28"/>
        <v>3.3854808602269906E-9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2.4300541656273217E-5</v>
      </c>
      <c r="V100" s="24">
        <f t="shared" si="31"/>
        <v>2.5240506601758975E-2</v>
      </c>
      <c r="W100" s="63">
        <f>B100+([1]User!D$6-25)*[1]User!C$6*[1]Calc!V$6</f>
        <v>6.2452615599999997E-2</v>
      </c>
      <c r="AH100" s="24"/>
    </row>
    <row r="101" spans="1:34">
      <c r="A101" s="64">
        <v>1.34494E-2</v>
      </c>
      <c r="B101" s="59">
        <v>5.1135899999999998E-2</v>
      </c>
      <c r="C101" s="64">
        <v>1.24494E-6</v>
      </c>
      <c r="D101" s="61">
        <f t="shared" si="18"/>
        <v>1.4698969722076249E-5</v>
      </c>
      <c r="E101" s="49">
        <f t="shared" si="19"/>
        <v>-4.8327131046870511</v>
      </c>
      <c r="F101" s="49">
        <f t="shared" si="20"/>
        <v>-4.8327131046870511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1.2840200846100001E-3</v>
      </c>
      <c r="K101" s="5" t="str">
        <f t="shared" si="29"/>
        <v/>
      </c>
      <c r="L101" s="5" t="str">
        <f t="shared" si="30"/>
        <v/>
      </c>
      <c r="M101" s="24">
        <f t="shared" si="25"/>
        <v>-1034875997.4312698</v>
      </c>
      <c r="N101" s="24">
        <f t="shared" si="26"/>
        <v>1.4699168666637995E-5</v>
      </c>
      <c r="O101" s="24">
        <f t="shared" si="27"/>
        <v>350192.75</v>
      </c>
      <c r="P101" s="24">
        <f t="shared" si="28"/>
        <v>4.5799225647907136E-9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1.9885977849346333E-5</v>
      </c>
      <c r="V101" s="24">
        <f t="shared" si="31"/>
        <v>3.112347976765778E-2</v>
      </c>
      <c r="W101" s="63">
        <f>B101+([1]User!D$6-25)*[1]User!C$6*[1]Calc!V$6</f>
        <v>5.1412215599999998E-2</v>
      </c>
      <c r="AH101" s="24"/>
    </row>
    <row r="102" spans="1:34">
      <c r="A102" s="64">
        <v>1.3594800000000001E-2</v>
      </c>
      <c r="B102" s="59">
        <v>4.68253E-2</v>
      </c>
      <c r="C102" s="64">
        <v>-1.21878E-5</v>
      </c>
      <c r="D102" s="61">
        <f t="shared" si="18"/>
        <v>-1.4390099376574046E-4</v>
      </c>
      <c r="E102" s="49">
        <f t="shared" si="19"/>
        <v>-3</v>
      </c>
      <c r="F102" s="49">
        <f t="shared" si="20"/>
        <v>-3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1.17636284961E-3</v>
      </c>
      <c r="K102" s="5" t="str">
        <f t="shared" si="29"/>
        <v/>
      </c>
      <c r="L102" s="5" t="str">
        <f t="shared" si="30"/>
        <v/>
      </c>
      <c r="M102" s="24">
        <f t="shared" si="25"/>
        <v>-341647621.78466737</v>
      </c>
      <c r="N102" s="24">
        <f t="shared" si="26"/>
        <v>-1.4390092808740166E-4</v>
      </c>
      <c r="O102" s="24">
        <f t="shared" si="27"/>
        <v>296104</v>
      </c>
      <c r="P102" s="24">
        <f t="shared" si="28"/>
        <v>-3.9557099260281647E-10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1.824238235610738E-5</v>
      </c>
      <c r="V102" s="24">
        <f t="shared" si="31"/>
        <v>3.404151649218419E-2</v>
      </c>
      <c r="W102" s="63">
        <f>B102+([1]User!D$6-25)*[1]User!C$6*[1]Calc!V$6</f>
        <v>4.7101615600000001E-2</v>
      </c>
      <c r="AH102" s="24"/>
    </row>
    <row r="103" spans="1:34">
      <c r="A103" s="64">
        <v>1.3740199999999999E-2</v>
      </c>
      <c r="B103" s="59">
        <v>4.5169000000000001E-2</v>
      </c>
      <c r="C103" s="64">
        <v>-6.8147299999999997E-6</v>
      </c>
      <c r="D103" s="61">
        <f t="shared" si="18"/>
        <v>-8.0461315351844004E-5</v>
      </c>
      <c r="E103" s="49">
        <f t="shared" si="19"/>
        <v>-3</v>
      </c>
      <c r="F103" s="49">
        <f t="shared" si="20"/>
        <v>-3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1.13499675711E-3</v>
      </c>
      <c r="K103" s="5" t="str">
        <f t="shared" si="29"/>
        <v/>
      </c>
      <c r="L103" s="5" t="str">
        <f t="shared" si="30"/>
        <v/>
      </c>
      <c r="M103" s="24">
        <f t="shared" si="25"/>
        <v>-123078713.93333475</v>
      </c>
      <c r="N103" s="24">
        <f t="shared" si="26"/>
        <v>-8.0461291691192035E-5</v>
      </c>
      <c r="O103" s="24">
        <f t="shared" si="27"/>
        <v>277618</v>
      </c>
      <c r="P103" s="24">
        <f t="shared" si="28"/>
        <v>-6.632914187461676E-10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1.7621540928701557E-5</v>
      </c>
      <c r="V103" s="24">
        <f t="shared" si="31"/>
        <v>3.5285450998073058E-2</v>
      </c>
      <c r="W103" s="63">
        <f>B103+([1]User!D$6-25)*[1]User!C$6*[1]Calc!V$6</f>
        <v>4.5445315600000001E-2</v>
      </c>
      <c r="AH103" s="24"/>
    </row>
    <row r="104" spans="1:34">
      <c r="A104" s="64">
        <v>1.38856E-2</v>
      </c>
      <c r="B104" s="59">
        <v>4.4493400000000002E-2</v>
      </c>
      <c r="C104" s="64">
        <v>-4.79981E-6</v>
      </c>
      <c r="D104" s="61">
        <f t="shared" si="18"/>
        <v>-5.6671214565937961E-5</v>
      </c>
      <c r="E104" s="49">
        <f t="shared" si="19"/>
        <v>-3</v>
      </c>
      <c r="F104" s="49">
        <f>IF($D104&gt;0,LOG10(D104),-3)</f>
        <v>-3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1.1181236471100001E-3</v>
      </c>
      <c r="K104" s="5" t="str">
        <f t="shared" si="29"/>
        <v/>
      </c>
      <c r="L104" s="5" t="str">
        <f t="shared" si="30"/>
        <v/>
      </c>
      <c r="M104" s="24">
        <f t="shared" si="25"/>
        <v>-48900556.694105573</v>
      </c>
      <c r="N104" s="24">
        <f t="shared" si="26"/>
        <v>-5.6671205165294943E-5</v>
      </c>
      <c r="O104" s="24">
        <f t="shared" si="27"/>
        <v>270413.125</v>
      </c>
      <c r="P104" s="24">
        <f t="shared" si="28"/>
        <v>-9.172951060132874E-10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1.7369933978496619E-5</v>
      </c>
      <c r="V104" s="24">
        <f t="shared" si="31"/>
        <v>3.581490657251106E-2</v>
      </c>
      <c r="W104" s="63">
        <f>B104+([1]User!D$6-25)*[1]User!C$6*[1]Calc!V$6</f>
        <v>4.4769715600000003E-2</v>
      </c>
      <c r="AH104" s="24"/>
    </row>
    <row r="105" spans="1:34">
      <c r="A105" s="64">
        <v>1.4031E-2</v>
      </c>
      <c r="B105" s="59">
        <v>4.4283799999999998E-2</v>
      </c>
      <c r="C105" s="64">
        <v>5.7329800000000003E-7</v>
      </c>
      <c r="D105" s="61">
        <f t="shared" si="18"/>
        <v>6.7689125128334459E-6</v>
      </c>
      <c r="E105" s="49">
        <f>IF(D105&gt;0,LOG10(D105),-3)</f>
        <v>-5.1694810990567097</v>
      </c>
      <c r="F105" s="49">
        <f>IF($D105&gt;0,LOG10(D105),-3)</f>
        <v>-5.1694810990567097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1.1128888871100001E-3</v>
      </c>
      <c r="K105" s="5" t="str">
        <f t="shared" si="29"/>
        <v/>
      </c>
      <c r="L105" s="5" t="str">
        <f t="shared" si="30"/>
        <v/>
      </c>
      <c r="M105" s="24">
        <f t="shared" si="25"/>
        <v>-15047783.531124827</v>
      </c>
      <c r="N105" s="24">
        <f t="shared" si="26"/>
        <v>6.7689154056193517E-6</v>
      </c>
      <c r="O105" s="24">
        <f t="shared" si="27"/>
        <v>268216.125</v>
      </c>
      <c r="P105" s="24">
        <f t="shared" si="28"/>
        <v>7.6174489973969624E-9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1.7292063870572134E-5</v>
      </c>
      <c r="V105" s="24">
        <f t="shared" si="31"/>
        <v>3.5981891474651466E-2</v>
      </c>
      <c r="W105" s="63">
        <f>B105+([1]User!D$6-25)*[1]User!C$6*[1]Calc!V$6</f>
        <v>4.4560115599999998E-2</v>
      </c>
      <c r="AH105" s="24"/>
    </row>
    <row r="106" spans="1:34">
      <c r="A106" s="64">
        <v>1.41764E-2</v>
      </c>
      <c r="B106" s="59">
        <v>4.4174999999999999E-2</v>
      </c>
      <c r="C106" s="64">
        <v>-1.21878E-5</v>
      </c>
      <c r="D106" s="61">
        <f t="shared" si="18"/>
        <v>-1.4390099376574046E-4</v>
      </c>
      <c r="E106" s="49">
        <f>IF(D106&gt;0,LOG10(D106),-3)</f>
        <v>-3</v>
      </c>
      <c r="F106" s="49">
        <f>IF($D106&gt;0,LOG10(D106),-3)</f>
        <v>-3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1.1101716071099999E-3</v>
      </c>
      <c r="K106" s="5" t="str">
        <f t="shared" si="29"/>
        <v/>
      </c>
      <c r="L106" s="5" t="str">
        <f t="shared" si="30"/>
        <v/>
      </c>
      <c r="M106" s="24">
        <f t="shared" si="25"/>
        <v>-7778056.3760230271</v>
      </c>
      <c r="N106" s="24">
        <f t="shared" si="26"/>
        <v>-1.4390099227048692E-4</v>
      </c>
      <c r="O106" s="24">
        <f t="shared" si="27"/>
        <v>267082.75</v>
      </c>
      <c r="P106" s="24">
        <f t="shared" si="28"/>
        <v>-3.5680079094583342E-10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1.7251677831378152E-5</v>
      </c>
      <c r="V106" s="24">
        <f t="shared" si="31"/>
        <v>3.6069089250799852E-2</v>
      </c>
      <c r="W106" s="63">
        <f>B106+([1]User!D$6-25)*[1]User!C$6*[1]Calc!V$6</f>
        <v>4.4451315599999999E-2</v>
      </c>
      <c r="AH106" s="24"/>
    </row>
    <row r="107" spans="1:34">
      <c r="A107" s="64">
        <v>1.4321800000000001E-2</v>
      </c>
      <c r="B107" s="59">
        <v>4.4107800000000003E-2</v>
      </c>
      <c r="C107" s="64">
        <v>-7.6997899999999999E-7</v>
      </c>
      <c r="D107" s="61">
        <f t="shared" si="18"/>
        <v>-9.091119256859406E-6</v>
      </c>
      <c r="E107" s="49">
        <f>IF(D107&gt;0,LOG10(D107),-3)</f>
        <v>-3</v>
      </c>
      <c r="F107" s="49">
        <f t="shared" ref="F107:F133" si="36">IF($D107&gt;0,LOG10(D107),-3)</f>
        <v>-3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1.1084932871100002E-3</v>
      </c>
      <c r="K107" s="5" t="str">
        <f t="shared" si="29"/>
        <v/>
      </c>
      <c r="L107" s="5" t="str">
        <f t="shared" si="30"/>
        <v/>
      </c>
      <c r="M107" s="24">
        <f t="shared" si="25"/>
        <v>-4791544.99695992</v>
      </c>
      <c r="N107" s="24">
        <f t="shared" si="26"/>
        <v>-9.0911183357327955E-6</v>
      </c>
      <c r="O107" s="24">
        <f t="shared" si="27"/>
        <v>266385.125</v>
      </c>
      <c r="P107" s="24">
        <f t="shared" si="28"/>
        <v>-5.6329567539252782E-9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1.7226745461946435E-5</v>
      </c>
      <c r="V107" s="24">
        <f t="shared" si="31"/>
        <v>3.6123125075457382E-2</v>
      </c>
      <c r="W107" s="63">
        <f>B107+([1]User!D$6-25)*[1]User!C$6*[1]Calc!V$6</f>
        <v>4.4384115600000003E-2</v>
      </c>
      <c r="AH107" s="24"/>
    </row>
    <row r="108" spans="1:34">
      <c r="A108" s="64">
        <v>1.44672E-2</v>
      </c>
      <c r="B108" s="59">
        <v>4.4136099999999998E-2</v>
      </c>
      <c r="C108" s="64">
        <v>-1.5546E-5</v>
      </c>
      <c r="D108" s="61">
        <f t="shared" si="18"/>
        <v>-1.8355116174225054E-4</v>
      </c>
      <c r="E108" s="49">
        <f>IF(D108&gt;0,LOG10(D108),-3)</f>
        <v>-3</v>
      </c>
      <c r="F108" s="49">
        <f t="shared" si="36"/>
        <v>-3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1.1092000796099999E-3</v>
      </c>
      <c r="K108" s="5" t="str">
        <f t="shared" si="29"/>
        <v/>
      </c>
      <c r="L108" s="5" t="str">
        <f t="shared" si="30"/>
        <v/>
      </c>
      <c r="M108" s="24">
        <f t="shared" si="25"/>
        <v>2020091.7419196842</v>
      </c>
      <c r="N108" s="24">
        <f t="shared" si="26"/>
        <v>-1.8355116213059297E-4</v>
      </c>
      <c r="O108" s="24">
        <f t="shared" si="27"/>
        <v>266678.625</v>
      </c>
      <c r="P108" s="24">
        <f t="shared" si="28"/>
        <v>-2.7930250222837078E-10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1.7237244143292322E-5</v>
      </c>
      <c r="V108" s="24">
        <f t="shared" si="31"/>
        <v>3.6100352266697062E-2</v>
      </c>
      <c r="W108" s="63">
        <f>B108+([1]User!D$6-25)*[1]User!C$6*[1]Calc!V$6</f>
        <v>4.4412415599999998E-2</v>
      </c>
      <c r="AH108" s="24"/>
    </row>
    <row r="109" spans="1:34">
      <c r="A109" s="60">
        <v>1.46126E-2</v>
      </c>
      <c r="B109" s="63">
        <v>4.4105199999999997E-2</v>
      </c>
      <c r="C109" s="24">
        <v>-1.44162E-6</v>
      </c>
      <c r="D109" s="61">
        <f t="shared" si="18"/>
        <v>-1.7021164659131817E-5</v>
      </c>
      <c r="E109" s="49">
        <f t="shared" ref="E109:E133" si="37">IF(D109&gt;0,LOG10(D109),-3)</f>
        <v>-3</v>
      </c>
      <c r="F109" s="49">
        <f t="shared" si="36"/>
        <v>-3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1.1084283521100001E-3</v>
      </c>
      <c r="K109" s="5" t="str">
        <f t="shared" si="29"/>
        <v/>
      </c>
      <c r="L109" s="5" t="str">
        <f t="shared" si="30"/>
        <v/>
      </c>
      <c r="M109" s="24">
        <f t="shared" si="25"/>
        <v>-2203032.1193322218</v>
      </c>
      <c r="N109" s="24">
        <f t="shared" si="26"/>
        <v>-1.7021164235620924E-5</v>
      </c>
      <c r="O109" s="24">
        <f t="shared" si="27"/>
        <v>266358.125</v>
      </c>
      <c r="P109" s="24">
        <f t="shared" si="28"/>
        <v>-3.008295157791953E-9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1.7225780999836762E-5</v>
      </c>
      <c r="V109" s="24">
        <f t="shared" si="31"/>
        <v>3.612521849373837E-2</v>
      </c>
      <c r="W109" s="63">
        <f>B109+([1]User!D$6-25)*[1]User!C$6*[1]Calc!V$6</f>
        <v>4.4381515599999997E-2</v>
      </c>
      <c r="AH109" s="24"/>
    </row>
    <row r="110" spans="1:34">
      <c r="A110" s="60">
        <v>1.4758E-2</v>
      </c>
      <c r="B110" s="63">
        <v>4.4091699999999998E-2</v>
      </c>
      <c r="C110" s="24">
        <v>-2.1132599999999999E-6</v>
      </c>
      <c r="D110" s="61">
        <f t="shared" si="18"/>
        <v>-2.4951198254433831E-5</v>
      </c>
      <c r="E110" s="49">
        <f t="shared" si="37"/>
        <v>-3</v>
      </c>
      <c r="F110" s="49">
        <f t="shared" si="36"/>
        <v>-3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1.1080911896100001E-3</v>
      </c>
      <c r="K110" s="5" t="str">
        <f t="shared" si="29"/>
        <v/>
      </c>
      <c r="L110" s="5" t="str">
        <f t="shared" si="30"/>
        <v/>
      </c>
      <c r="M110" s="24">
        <f t="shared" si="25"/>
        <v>-961984.16934865888</v>
      </c>
      <c r="N110" s="24">
        <f t="shared" si="26"/>
        <v>-2.4951198069501995E-5</v>
      </c>
      <c r="O110" s="24">
        <f t="shared" si="27"/>
        <v>266218.25</v>
      </c>
      <c r="P110" s="24">
        <f t="shared" si="28"/>
        <v>-2.051115791612225E-9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1.7220773435021498E-5</v>
      </c>
      <c r="V110" s="24">
        <f t="shared" si="31"/>
        <v>3.6136091460231425E-2</v>
      </c>
      <c r="W110" s="63">
        <f>B110+([1]User!D$6-25)*[1]User!C$6*[1]Calc!V$6</f>
        <v>4.4368015599999998E-2</v>
      </c>
      <c r="AH110" s="24"/>
    </row>
    <row r="111" spans="1:34">
      <c r="A111" s="60">
        <v>1.4903400000000001E-2</v>
      </c>
      <c r="B111" s="63">
        <v>4.4086399999999998E-2</v>
      </c>
      <c r="C111" s="24">
        <v>-3.4565299999999998E-6</v>
      </c>
      <c r="D111" s="61">
        <f t="shared" si="18"/>
        <v>-4.0811147375333928E-5</v>
      </c>
      <c r="E111" s="49">
        <f t="shared" si="37"/>
        <v>-3</v>
      </c>
      <c r="F111" s="49">
        <f t="shared" si="36"/>
        <v>-3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1.1079588221099999E-3</v>
      </c>
      <c r="K111" s="5" t="str">
        <f t="shared" si="29"/>
        <v/>
      </c>
      <c r="L111" s="5" t="str">
        <f t="shared" si="30"/>
        <v/>
      </c>
      <c r="M111" s="24">
        <f t="shared" si="25"/>
        <v>-377589.96129540628</v>
      </c>
      <c r="N111" s="24">
        <f t="shared" si="26"/>
        <v>-4.0811147302746036E-5</v>
      </c>
      <c r="O111" s="24">
        <f t="shared" si="27"/>
        <v>266163.25</v>
      </c>
      <c r="P111" s="24">
        <f t="shared" si="28"/>
        <v>-1.2537560583737164E-9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1.7218807602649537E-5</v>
      </c>
      <c r="V111" s="24">
        <f t="shared" si="31"/>
        <v>3.6140361617331668E-2</v>
      </c>
      <c r="W111" s="63">
        <f>B111+([1]User!D$6-25)*[1]User!C$6*[1]Calc!V$6</f>
        <v>4.4362715599999998E-2</v>
      </c>
      <c r="AH111" s="24"/>
    </row>
    <row r="112" spans="1:34">
      <c r="A112" s="60">
        <v>1.5048799999999999E-2</v>
      </c>
      <c r="B112" s="63">
        <v>4.4093100000000003E-2</v>
      </c>
      <c r="C112" s="24">
        <v>-6.8147299999999997E-6</v>
      </c>
      <c r="D112" s="61">
        <f t="shared" si="18"/>
        <v>-8.0461315351844004E-5</v>
      </c>
      <c r="E112" s="49">
        <f t="shared" si="37"/>
        <v>-3</v>
      </c>
      <c r="F112" s="49">
        <f t="shared" si="36"/>
        <v>-3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1.10812615461E-3</v>
      </c>
      <c r="K112" s="5" t="str">
        <f t="shared" si="29"/>
        <v/>
      </c>
      <c r="L112" s="5" t="str">
        <f t="shared" si="30"/>
        <v/>
      </c>
      <c r="M112" s="24">
        <f t="shared" si="25"/>
        <v>477455.19588215585</v>
      </c>
      <c r="N112" s="24">
        <f t="shared" si="26"/>
        <v>-8.0461315443629985E-5</v>
      </c>
      <c r="O112" s="24">
        <f t="shared" si="27"/>
        <v>266232.75</v>
      </c>
      <c r="P112" s="24">
        <f t="shared" si="28"/>
        <v>-6.3608932538340557E-10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1.7221292720955585E-5</v>
      </c>
      <c r="V112" s="24">
        <f t="shared" si="31"/>
        <v>3.6134963636481721E-2</v>
      </c>
      <c r="W112" s="63">
        <f>B112+([1]User!D$6-25)*[1]User!C$6*[1]Calc!V$6</f>
        <v>4.4369415600000003E-2</v>
      </c>
      <c r="AH112" s="24"/>
    </row>
    <row r="113" spans="1:34">
      <c r="A113" s="5">
        <v>1.51942E-2</v>
      </c>
      <c r="B113" s="63">
        <v>4.4055499999999997E-2</v>
      </c>
      <c r="C113" s="24">
        <v>-6.8147299999999997E-6</v>
      </c>
      <c r="D113" s="61">
        <f t="shared" si="18"/>
        <v>-8.0461315351844004E-5</v>
      </c>
      <c r="E113" s="49">
        <f t="shared" si="37"/>
        <v>-3</v>
      </c>
      <c r="F113" s="49">
        <f t="shared" si="36"/>
        <v>-3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1.1071870946099999E-3</v>
      </c>
      <c r="K113" s="5" t="str">
        <f t="shared" si="29"/>
        <v/>
      </c>
      <c r="L113" s="5" t="str">
        <f t="shared" si="30"/>
        <v/>
      </c>
      <c r="M113" s="24">
        <f t="shared" si="25"/>
        <v>-2675531.7357720518</v>
      </c>
      <c r="N113" s="24">
        <f t="shared" si="26"/>
        <v>-8.0461314837499781E-5</v>
      </c>
      <c r="O113" s="24">
        <f t="shared" si="27"/>
        <v>265843.375</v>
      </c>
      <c r="P113" s="24">
        <f t="shared" si="28"/>
        <v>-6.3515902658580057E-10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1.7207347556673911E-5</v>
      </c>
      <c r="V113" s="24">
        <f t="shared" si="31"/>
        <v>3.616527441800764E-2</v>
      </c>
      <c r="W113" s="63">
        <f>B113+([1]User!D$6-25)*[1]User!C$6*[1]Calc!V$6</f>
        <v>4.4331815599999998E-2</v>
      </c>
      <c r="AH113" s="24"/>
    </row>
    <row r="114" spans="1:34">
      <c r="A114" s="5">
        <v>1.53396E-2</v>
      </c>
      <c r="B114" s="63">
        <v>4.4000400000000002E-2</v>
      </c>
      <c r="C114" s="24">
        <v>-6.1430899999999998E-6</v>
      </c>
      <c r="D114" s="61">
        <f t="shared" si="18"/>
        <v>-7.2531281756541994E-5</v>
      </c>
      <c r="E114" s="49">
        <f t="shared" si="37"/>
        <v>-3</v>
      </c>
      <c r="F114" s="49">
        <f t="shared" si="36"/>
        <v>-3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1.1058109721100002E-3</v>
      </c>
      <c r="K114" s="5" t="str">
        <f t="shared" si="29"/>
        <v/>
      </c>
      <c r="L114" s="5" t="str">
        <f t="shared" si="30"/>
        <v/>
      </c>
      <c r="M114" s="24">
        <f t="shared" si="25"/>
        <v>-3912393.2024107538</v>
      </c>
      <c r="N114" s="24">
        <f t="shared" si="26"/>
        <v>-7.253128100442352E-5</v>
      </c>
      <c r="O114" s="24">
        <f t="shared" si="27"/>
        <v>265273.875</v>
      </c>
      <c r="P114" s="24">
        <f t="shared" si="28"/>
        <v>-7.0309318991470511E-10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1.7186917103333581E-5</v>
      </c>
      <c r="V114" s="24">
        <f t="shared" si="31"/>
        <v>3.6209770269943028E-2</v>
      </c>
      <c r="W114" s="63">
        <f>B114+([1]User!D$6-25)*[1]User!C$6*[1]Calc!V$6</f>
        <v>4.4276715600000002E-2</v>
      </c>
      <c r="AH114" s="24"/>
    </row>
    <row r="115" spans="1:34">
      <c r="A115" s="5">
        <v>1.5485000000000001E-2</v>
      </c>
      <c r="B115" s="63">
        <v>4.4019200000000001E-2</v>
      </c>
      <c r="C115" s="24">
        <v>-4.1281700000000002E-6</v>
      </c>
      <c r="D115" s="61">
        <f t="shared" si="18"/>
        <v>-4.8741180970635944E-5</v>
      </c>
      <c r="E115" s="49">
        <f t="shared" si="37"/>
        <v>-3</v>
      </c>
      <c r="F115" s="49">
        <f t="shared" si="36"/>
        <v>-3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1.1062805021100001E-3</v>
      </c>
      <c r="K115" s="5" t="str">
        <f t="shared" si="29"/>
        <v/>
      </c>
      <c r="L115" s="5" t="str">
        <f t="shared" si="30"/>
        <v/>
      </c>
      <c r="M115" s="24">
        <f t="shared" si="25"/>
        <v>1335877.1635838253</v>
      </c>
      <c r="N115" s="24">
        <f t="shared" si="26"/>
        <v>-4.874118122744497E-5</v>
      </c>
      <c r="O115" s="24">
        <f t="shared" si="27"/>
        <v>265468.125</v>
      </c>
      <c r="P115" s="24">
        <f t="shared" si="28"/>
        <v>-1.0470323259474932E-9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1.7193887242239083E-5</v>
      </c>
      <c r="V115" s="24">
        <f t="shared" si="31"/>
        <v>3.619457799145176E-2</v>
      </c>
      <c r="W115" s="63">
        <f>B115+([1]User!D$6-25)*[1]User!C$6*[1]Calc!V$6</f>
        <v>4.4295515600000002E-2</v>
      </c>
      <c r="AH115" s="24"/>
    </row>
    <row r="116" spans="1:34">
      <c r="A116" s="5">
        <v>1.5630399999999999E-2</v>
      </c>
      <c r="B116" s="63">
        <v>4.4043400000000003E-2</v>
      </c>
      <c r="C116" s="24">
        <v>-1.4202800000000001E-5</v>
      </c>
      <c r="D116" s="61">
        <f t="shared" si="18"/>
        <v>-1.6769203910927801E-4</v>
      </c>
      <c r="E116" s="49">
        <f t="shared" si="37"/>
        <v>-3</v>
      </c>
      <c r="F116" s="49">
        <f t="shared" si="36"/>
        <v>-3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1.10688489711E-3</v>
      </c>
      <c r="K116" s="5" t="str">
        <f t="shared" si="29"/>
        <v/>
      </c>
      <c r="L116" s="5" t="str">
        <f t="shared" si="30"/>
        <v/>
      </c>
      <c r="M116" s="24">
        <f t="shared" si="25"/>
        <v>1721206.9829335029</v>
      </c>
      <c r="N116" s="24">
        <f t="shared" si="26"/>
        <v>-1.6769203944016285E-4</v>
      </c>
      <c r="O116" s="24">
        <f t="shared" si="27"/>
        <v>265718.25</v>
      </c>
      <c r="P116" s="24">
        <f t="shared" si="28"/>
        <v>-3.0461598863330273E-10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1.7202860490217284E-5</v>
      </c>
      <c r="V116" s="24">
        <f t="shared" si="31"/>
        <v>3.6175037821108945E-2</v>
      </c>
      <c r="W116" s="63">
        <f>B116+([1]User!D$6-25)*[1]User!C$6*[1]Calc!V$6</f>
        <v>4.4319715600000004E-2</v>
      </c>
      <c r="AH116" s="24"/>
    </row>
    <row r="117" spans="1:34">
      <c r="A117" s="5">
        <v>1.57758E-2</v>
      </c>
      <c r="B117" s="63">
        <v>4.4019200000000001E-2</v>
      </c>
      <c r="C117" s="24">
        <v>-5.4714499999999999E-6</v>
      </c>
      <c r="D117" s="61">
        <f t="shared" si="18"/>
        <v>-6.4601248161239984E-5</v>
      </c>
      <c r="E117" s="49">
        <f t="shared" si="37"/>
        <v>-3</v>
      </c>
      <c r="F117" s="49">
        <f t="shared" si="36"/>
        <v>-3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1.1062805021100001E-3</v>
      </c>
      <c r="K117" s="5" t="str">
        <f t="shared" si="29"/>
        <v/>
      </c>
      <c r="L117" s="5" t="str">
        <f t="shared" si="30"/>
        <v/>
      </c>
      <c r="M117" s="24">
        <f t="shared" si="25"/>
        <v>-1719586.5616346975</v>
      </c>
      <c r="N117" s="24">
        <f t="shared" si="26"/>
        <v>-6.4601247830666661E-5</v>
      </c>
      <c r="O117" s="24">
        <f t="shared" si="27"/>
        <v>265468.125</v>
      </c>
      <c r="P117" s="24">
        <f t="shared" si="28"/>
        <v>-7.8997843019642089E-10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1.7193887242239083E-5</v>
      </c>
      <c r="V117" s="24">
        <f t="shared" si="31"/>
        <v>3.619457799145176E-2</v>
      </c>
      <c r="W117" s="63">
        <f>B117+([1]User!D$6-25)*[1]User!C$6*[1]Calc!V$6</f>
        <v>4.4295515600000002E-2</v>
      </c>
      <c r="AH117" s="24"/>
    </row>
    <row r="118" spans="1:34">
      <c r="A118" s="5">
        <v>1.59212E-2</v>
      </c>
      <c r="B118" s="63">
        <v>4.40165E-2</v>
      </c>
      <c r="C118" s="24">
        <v>1.24494E-6</v>
      </c>
      <c r="D118" s="61">
        <f t="shared" si="18"/>
        <v>1.4698969722076249E-5</v>
      </c>
      <c r="E118" s="49">
        <f t="shared" si="37"/>
        <v>-4.8327131046870511</v>
      </c>
      <c r="F118" s="49">
        <f t="shared" si="36"/>
        <v>-4.8327131046870511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1.10621306961E-3</v>
      </c>
      <c r="K118" s="5" t="str">
        <f t="shared" si="29"/>
        <v/>
      </c>
      <c r="L118" s="5" t="str">
        <f t="shared" si="30"/>
        <v/>
      </c>
      <c r="M118" s="24">
        <f t="shared" si="25"/>
        <v>-191834.53870755222</v>
      </c>
      <c r="N118" s="24">
        <f t="shared" si="26"/>
        <v>1.4698969758954521E-5</v>
      </c>
      <c r="O118" s="24">
        <f t="shared" si="27"/>
        <v>265440.125</v>
      </c>
      <c r="P118" s="24">
        <f t="shared" si="28"/>
        <v>3.471550079141698E-9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1.7192886167884327E-5</v>
      </c>
      <c r="V118" s="24">
        <f t="shared" si="31"/>
        <v>3.6196759198867771E-2</v>
      </c>
      <c r="W118" s="63">
        <f>B118+([1]User!D$6-25)*[1]User!C$6*[1]Calc!V$6</f>
        <v>4.42928156E-2</v>
      </c>
      <c r="AH118" s="24"/>
    </row>
    <row r="119" spans="1:34">
      <c r="A119" s="5">
        <v>1.60666E-2</v>
      </c>
      <c r="B119" s="63">
        <v>4.4028600000000001E-2</v>
      </c>
      <c r="C119" s="24">
        <v>-2.7848899999999999E-6</v>
      </c>
      <c r="D119" s="61">
        <f t="shared" si="18"/>
        <v>-3.2881113780031911E-5</v>
      </c>
      <c r="E119" s="49">
        <f t="shared" si="37"/>
        <v>-3</v>
      </c>
      <c r="F119" s="49">
        <f t="shared" si="36"/>
        <v>-3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1.1065152671100001E-3</v>
      </c>
      <c r="K119" s="5" t="str">
        <f t="shared" si="29"/>
        <v/>
      </c>
      <c r="L119" s="5" t="str">
        <f t="shared" si="30"/>
        <v/>
      </c>
      <c r="M119" s="24">
        <f t="shared" si="25"/>
        <v>860107.90010088612</v>
      </c>
      <c r="N119" s="24">
        <f t="shared" si="26"/>
        <v>-3.2881113945379051E-5</v>
      </c>
      <c r="O119" s="24">
        <f t="shared" si="27"/>
        <v>265565.25</v>
      </c>
      <c r="P119" s="24">
        <f t="shared" si="28"/>
        <v>-1.5526318160876854E-9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1.7197372578605356E-5</v>
      </c>
      <c r="V119" s="24">
        <f t="shared" si="31"/>
        <v>3.6186985890373849E-2</v>
      </c>
      <c r="W119" s="63">
        <f>B119+([1]User!D$6-25)*[1]User!C$6*[1]Calc!V$6</f>
        <v>4.4304915600000001E-2</v>
      </c>
      <c r="AH119" s="24"/>
    </row>
    <row r="120" spans="1:34">
      <c r="A120" s="5">
        <v>1.6212000000000001E-2</v>
      </c>
      <c r="B120" s="63">
        <v>4.4023199999999998E-2</v>
      </c>
      <c r="C120" s="24">
        <v>-4.79981E-6</v>
      </c>
      <c r="D120" s="61">
        <f t="shared" si="18"/>
        <v>-5.6671214565937961E-5</v>
      </c>
      <c r="E120" s="49">
        <f t="shared" si="37"/>
        <v>-3</v>
      </c>
      <c r="F120" s="49">
        <f t="shared" si="36"/>
        <v>-3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1.1063804021099999E-3</v>
      </c>
      <c r="K120" s="5" t="str">
        <f t="shared" si="29"/>
        <v/>
      </c>
      <c r="L120" s="5" t="str">
        <f t="shared" si="30"/>
        <v/>
      </c>
      <c r="M120" s="24">
        <f t="shared" si="25"/>
        <v>-383769.14011509949</v>
      </c>
      <c r="N120" s="24">
        <f t="shared" si="26"/>
        <v>-5.6671214492162184E-5</v>
      </c>
      <c r="O120" s="24">
        <f t="shared" si="27"/>
        <v>265509.375</v>
      </c>
      <c r="P120" s="24">
        <f t="shared" si="28"/>
        <v>-9.0066046241269803E-10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1.7195370342344465E-5</v>
      </c>
      <c r="V120" s="24">
        <f t="shared" si="31"/>
        <v>3.6191346981238007E-2</v>
      </c>
      <c r="W120" s="63">
        <f>B120+([1]User!D$6-25)*[1]User!C$6*[1]Calc!V$6</f>
        <v>4.4299515599999999E-2</v>
      </c>
      <c r="AH120" s="24"/>
    </row>
    <row r="121" spans="1:34">
      <c r="A121" s="5">
        <v>1.6357400000000001E-2</v>
      </c>
      <c r="B121" s="63">
        <v>4.4040700000000002E-2</v>
      </c>
      <c r="C121" s="24">
        <v>5.2747700000000003E-6</v>
      </c>
      <c r="D121" s="61">
        <f t="shared" si="18"/>
        <v>6.227905322418441E-5</v>
      </c>
      <c r="E121" s="49">
        <f t="shared" si="37"/>
        <v>-4.2056579982657301</v>
      </c>
      <c r="F121" s="49">
        <f t="shared" si="36"/>
        <v>-4.2056579982657301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1.1068174646100002E-3</v>
      </c>
      <c r="K121" s="5" t="str">
        <f t="shared" si="29"/>
        <v/>
      </c>
      <c r="L121" s="5" t="str">
        <f t="shared" si="30"/>
        <v/>
      </c>
      <c r="M121" s="24">
        <f t="shared" si="25"/>
        <v>1244543.6792694018</v>
      </c>
      <c r="N121" s="24">
        <f t="shared" si="26"/>
        <v>6.2279052984933326E-5</v>
      </c>
      <c r="O121" s="24">
        <f t="shared" si="27"/>
        <v>265690.25</v>
      </c>
      <c r="P121" s="24">
        <f t="shared" si="28"/>
        <v>8.2011994743010074E-10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1.7201859284243284E-5</v>
      </c>
      <c r="V121" s="24">
        <f t="shared" si="31"/>
        <v>3.6177217039382377E-2</v>
      </c>
      <c r="W121" s="63">
        <f>B121+([1]User!D$6-25)*[1]User!C$6*[1]Calc!V$6</f>
        <v>4.4317015600000002E-2</v>
      </c>
      <c r="AH121" s="24"/>
    </row>
    <row r="122" spans="1:34">
      <c r="A122" s="5">
        <v>1.6502800000000001E-2</v>
      </c>
      <c r="B122" s="63">
        <v>4.4017800000000003E-2</v>
      </c>
      <c r="C122" s="24">
        <v>-2.1132599999999999E-6</v>
      </c>
      <c r="D122" s="61">
        <f t="shared" si="18"/>
        <v>-2.4951198254433831E-5</v>
      </c>
      <c r="E122" s="49">
        <f t="shared" si="37"/>
        <v>-3</v>
      </c>
      <c r="F122" s="49">
        <f t="shared" si="36"/>
        <v>-3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1.1062455371100002E-3</v>
      </c>
      <c r="K122" s="5" t="str">
        <f t="shared" si="29"/>
        <v/>
      </c>
      <c r="L122" s="5" t="str">
        <f t="shared" si="30"/>
        <v/>
      </c>
      <c r="M122" s="24">
        <f t="shared" si="25"/>
        <v>-1627123.4135245166</v>
      </c>
      <c r="N122" s="24">
        <f t="shared" si="26"/>
        <v>-2.4951197941635626E-5</v>
      </c>
      <c r="O122" s="24">
        <f t="shared" si="27"/>
        <v>265453.625</v>
      </c>
      <c r="P122" s="24">
        <f t="shared" si="28"/>
        <v>-2.0452246416932868E-9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1.7193368164815074E-5</v>
      </c>
      <c r="V122" s="24">
        <f t="shared" si="31"/>
        <v>3.6195708960167092E-2</v>
      </c>
      <c r="W122" s="63">
        <f>B122+([1]User!D$6-25)*[1]User!C$6*[1]Calc!V$6</f>
        <v>4.4294115600000003E-2</v>
      </c>
      <c r="AH122" s="24"/>
    </row>
    <row r="123" spans="1:34">
      <c r="A123" s="5">
        <v>1.6648199999999998E-2</v>
      </c>
      <c r="B123" s="63">
        <v>4.4033999999999997E-2</v>
      </c>
      <c r="C123" s="24">
        <v>5.9464100000000002E-6</v>
      </c>
      <c r="D123" s="61">
        <f t="shared" si="18"/>
        <v>7.0209086819486433E-5</v>
      </c>
      <c r="E123" s="49">
        <f t="shared" si="37"/>
        <v>-4.1536066756170431</v>
      </c>
      <c r="F123" s="49">
        <f t="shared" si="36"/>
        <v>-4.1536066756170431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1.1066501321100001E-3</v>
      </c>
      <c r="K123" s="5" t="str">
        <f t="shared" si="29"/>
        <v/>
      </c>
      <c r="L123" s="5" t="str">
        <f t="shared" si="30"/>
        <v/>
      </c>
      <c r="M123" s="24">
        <f t="shared" si="25"/>
        <v>1151791.4704614643</v>
      </c>
      <c r="N123" s="24">
        <f t="shared" si="26"/>
        <v>7.0209086598066044E-5</v>
      </c>
      <c r="O123" s="24">
        <f t="shared" si="27"/>
        <v>265621</v>
      </c>
      <c r="P123" s="24">
        <f t="shared" si="28"/>
        <v>7.2729875168902369E-10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1.7199374873603872E-5</v>
      </c>
      <c r="V123" s="24">
        <f t="shared" si="31"/>
        <v>3.6182625687295834E-2</v>
      </c>
      <c r="W123" s="63">
        <f>B123+([1]User!D$6-25)*[1]User!C$6*[1]Calc!V$6</f>
        <v>4.4310315599999997E-2</v>
      </c>
      <c r="AH123" s="24"/>
    </row>
    <row r="124" spans="1:34">
      <c r="A124" s="5">
        <v>1.6793599999999999E-2</v>
      </c>
      <c r="B124" s="63">
        <v>4.4017800000000003E-2</v>
      </c>
      <c r="C124" s="24">
        <v>-1.01729E-5</v>
      </c>
      <c r="D124" s="61">
        <f t="shared" si="18"/>
        <v>-1.2011112911924229E-4</v>
      </c>
      <c r="E124" s="49">
        <f t="shared" si="37"/>
        <v>-3</v>
      </c>
      <c r="F124" s="49">
        <f t="shared" si="36"/>
        <v>-3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1.1062455371100002E-3</v>
      </c>
      <c r="K124" s="5" t="str">
        <f t="shared" si="29"/>
        <v/>
      </c>
      <c r="L124" s="5" t="str">
        <f t="shared" si="30"/>
        <v/>
      </c>
      <c r="M124" s="24">
        <f t="shared" si="25"/>
        <v>-1151065.4715759035</v>
      </c>
      <c r="N124" s="24">
        <f t="shared" si="26"/>
        <v>-1.2011112889796147E-4</v>
      </c>
      <c r="O124" s="24">
        <f t="shared" si="27"/>
        <v>265453.625</v>
      </c>
      <c r="P124" s="24">
        <f t="shared" si="28"/>
        <v>-4.2486325237482713E-10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1.7193368164815074E-5</v>
      </c>
      <c r="V124" s="24">
        <f t="shared" si="31"/>
        <v>3.6195708960167092E-2</v>
      </c>
      <c r="W124" s="63">
        <f>B124+([1]User!D$6-25)*[1]User!C$6*[1]Calc!V$6</f>
        <v>4.4294115600000003E-2</v>
      </c>
      <c r="AH124" s="24"/>
    </row>
    <row r="125" spans="1:34">
      <c r="A125" s="5">
        <v>1.6938999999999999E-2</v>
      </c>
      <c r="B125" s="63">
        <v>4.4003100000000003E-2</v>
      </c>
      <c r="C125" s="24">
        <v>-1.01729E-5</v>
      </c>
      <c r="D125" s="61">
        <f t="shared" si="18"/>
        <v>-1.2011112911924229E-4</v>
      </c>
      <c r="E125" s="49">
        <f t="shared" si="37"/>
        <v>-3</v>
      </c>
      <c r="F125" s="49">
        <f t="shared" si="36"/>
        <v>-3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1.10587840461E-3</v>
      </c>
      <c r="K125" s="5" t="str">
        <f t="shared" si="29"/>
        <v/>
      </c>
      <c r="L125" s="5" t="str">
        <f t="shared" si="30"/>
        <v/>
      </c>
      <c r="M125" s="24">
        <f t="shared" si="25"/>
        <v>-1043887.9157572293</v>
      </c>
      <c r="N125" s="24">
        <f t="shared" si="26"/>
        <v>-1.2011112891856528E-4</v>
      </c>
      <c r="O125" s="24">
        <f t="shared" si="27"/>
        <v>265301.75</v>
      </c>
      <c r="P125" s="24">
        <f t="shared" si="28"/>
        <v>-4.2462017366083386E-10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1.7187918090157595E-5</v>
      </c>
      <c r="V125" s="24">
        <f t="shared" si="31"/>
        <v>3.6207587737620284E-2</v>
      </c>
      <c r="W125" s="63">
        <f>B125+([1]User!D$6-25)*[1]User!C$6*[1]Calc!V$6</f>
        <v>4.4279415600000004E-2</v>
      </c>
      <c r="AH125" s="24"/>
    </row>
    <row r="126" spans="1:34">
      <c r="A126" s="5">
        <v>1.70844E-2</v>
      </c>
      <c r="B126" s="63">
        <v>4.4004399999999999E-2</v>
      </c>
      <c r="C126" s="24">
        <v>-6.8147299999999997E-6</v>
      </c>
      <c r="D126" s="61">
        <f t="shared" si="18"/>
        <v>-8.0461315351844004E-5</v>
      </c>
      <c r="E126" s="49">
        <f t="shared" si="37"/>
        <v>-3</v>
      </c>
      <c r="F126" s="49">
        <f t="shared" si="36"/>
        <v>-3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1.10591087211E-3</v>
      </c>
      <c r="K126" s="5" t="str">
        <f t="shared" si="29"/>
        <v/>
      </c>
      <c r="L126" s="5" t="str">
        <f t="shared" si="30"/>
        <v/>
      </c>
      <c r="M126" s="24">
        <f t="shared" si="25"/>
        <v>92321.289489806673</v>
      </c>
      <c r="N126" s="24">
        <f t="shared" si="26"/>
        <v>-8.0461315369591852E-5</v>
      </c>
      <c r="O126" s="24">
        <f t="shared" si="27"/>
        <v>265315.25</v>
      </c>
      <c r="P126" s="24">
        <f t="shared" si="28"/>
        <v>-6.3389721415461268E-10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1.718840005201117E-5</v>
      </c>
      <c r="V126" s="24">
        <f t="shared" si="31"/>
        <v>3.6206536968001676E-2</v>
      </c>
      <c r="W126" s="63">
        <f>B126+([1]User!D$6-25)*[1]User!C$6*[1]Calc!V$6</f>
        <v>4.4280715599999999E-2</v>
      </c>
      <c r="AH126" s="24"/>
    </row>
    <row r="127" spans="1:34">
      <c r="A127" s="5">
        <v>1.72298E-2</v>
      </c>
      <c r="B127" s="63">
        <v>4.3980199999999997E-2</v>
      </c>
      <c r="C127" s="24">
        <v>3.2598499999999998E-6</v>
      </c>
      <c r="D127" s="61">
        <f t="shared" si="18"/>
        <v>3.848895243827836E-5</v>
      </c>
      <c r="E127" s="49">
        <f t="shared" si="37"/>
        <v>-4.4146639090266442</v>
      </c>
      <c r="F127" s="49">
        <f t="shared" si="36"/>
        <v>-4.4146639090266442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1.1053064771099999E-3</v>
      </c>
      <c r="K127" s="5" t="str">
        <f t="shared" si="29"/>
        <v/>
      </c>
      <c r="L127" s="5" t="str">
        <f t="shared" si="30"/>
        <v/>
      </c>
      <c r="M127" s="24">
        <f t="shared" si="25"/>
        <v>-1716978.3485504247</v>
      </c>
      <c r="N127" s="24">
        <f t="shared" si="26"/>
        <v>3.848895276835028E-5</v>
      </c>
      <c r="O127" s="24">
        <f t="shared" si="27"/>
        <v>265065.375</v>
      </c>
      <c r="P127" s="24">
        <f t="shared" si="28"/>
        <v>1.3239167092096512E-9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1.7179428704532387E-5</v>
      </c>
      <c r="V127" s="24">
        <f t="shared" si="31"/>
        <v>3.622610590075432E-2</v>
      </c>
      <c r="W127" s="63">
        <f>B127+([1]User!D$6-25)*[1]User!C$6*[1]Calc!V$6</f>
        <v>4.4256515599999997E-2</v>
      </c>
      <c r="AH127" s="24"/>
    </row>
    <row r="128" spans="1:34">
      <c r="A128" s="5">
        <v>1.73752E-2</v>
      </c>
      <c r="B128" s="63">
        <v>4.4051399999999998E-2</v>
      </c>
      <c r="C128" s="24">
        <v>3.2598499999999998E-6</v>
      </c>
      <c r="D128" s="61">
        <f t="shared" si="18"/>
        <v>3.848895243827836E-5</v>
      </c>
      <c r="E128" s="49">
        <f t="shared" si="37"/>
        <v>-4.4146639090266442</v>
      </c>
      <c r="F128" s="49">
        <f t="shared" si="36"/>
        <v>-4.4146639090266442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1.1070846971099999E-3</v>
      </c>
      <c r="K128" s="5" t="str">
        <f t="shared" si="29"/>
        <v/>
      </c>
      <c r="L128" s="5" t="str">
        <f t="shared" si="30"/>
        <v/>
      </c>
      <c r="M128" s="24">
        <f t="shared" si="25"/>
        <v>5065624.018797921</v>
      </c>
      <c r="N128" s="24">
        <f t="shared" si="26"/>
        <v>3.8488951464462801E-5</v>
      </c>
      <c r="O128" s="24">
        <f t="shared" si="27"/>
        <v>265801</v>
      </c>
      <c r="P128" s="24">
        <f t="shared" si="28"/>
        <v>1.3275909656094129E-9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1.7205827112677169E-5</v>
      </c>
      <c r="V128" s="24">
        <f t="shared" si="31"/>
        <v>3.6168582179882725E-2</v>
      </c>
      <c r="W128" s="63">
        <f>B128+([1]User!D$6-25)*[1]User!C$6*[1]Calc!V$6</f>
        <v>4.4327715599999998E-2</v>
      </c>
      <c r="AH128" s="24"/>
    </row>
    <row r="129" spans="1:34">
      <c r="A129" s="5">
        <v>1.7520600000000001E-2</v>
      </c>
      <c r="B129" s="63">
        <v>4.4009800000000002E-2</v>
      </c>
      <c r="C129" s="24">
        <v>-1.2859499999999999E-5</v>
      </c>
      <c r="D129" s="61">
        <f t="shared" si="18"/>
        <v>-1.518317357792661E-4</v>
      </c>
      <c r="E129" s="49">
        <f t="shared" si="37"/>
        <v>-3</v>
      </c>
      <c r="F129" s="49">
        <f t="shared" si="36"/>
        <v>-3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1.1060457371100002E-3</v>
      </c>
      <c r="K129" s="5" t="str">
        <f t="shared" si="29"/>
        <v/>
      </c>
      <c r="L129" s="5" t="str">
        <f t="shared" si="30"/>
        <v/>
      </c>
      <c r="M129" s="24">
        <f t="shared" si="25"/>
        <v>-2954902.2402748051</v>
      </c>
      <c r="N129" s="24">
        <f t="shared" si="26"/>
        <v>-1.518317352112157E-4</v>
      </c>
      <c r="O129" s="24">
        <f t="shared" si="27"/>
        <v>265371</v>
      </c>
      <c r="P129" s="24">
        <f t="shared" si="28"/>
        <v>-3.3599643031828803E-10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1.7190402083825944E-5</v>
      </c>
      <c r="V129" s="24">
        <f t="shared" si="31"/>
        <v>3.6202172784150839E-2</v>
      </c>
      <c r="W129" s="63">
        <f>B129+([1]User!D$6-25)*[1]User!C$6*[1]Calc!V$6</f>
        <v>4.4286115600000002E-2</v>
      </c>
      <c r="AH129" s="24"/>
    </row>
    <row r="130" spans="1:34">
      <c r="A130" s="5">
        <v>1.7666000000000001E-2</v>
      </c>
      <c r="B130" s="63">
        <v>4.4004399999999999E-2</v>
      </c>
      <c r="C130" s="24">
        <v>-8.8296400000000004E-6</v>
      </c>
      <c r="D130" s="61">
        <f t="shared" si="18"/>
        <v>-1.0425129806804613E-4</v>
      </c>
      <c r="E130" s="49">
        <f t="shared" si="37"/>
        <v>-3</v>
      </c>
      <c r="F130" s="49">
        <f t="shared" si="36"/>
        <v>-3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1.10591087211E-3</v>
      </c>
      <c r="K130" s="5" t="str">
        <f t="shared" si="29"/>
        <v/>
      </c>
      <c r="L130" s="5" t="str">
        <f t="shared" si="30"/>
        <v/>
      </c>
      <c r="M130" s="24">
        <f t="shared" si="25"/>
        <v>-383488.43326679128</v>
      </c>
      <c r="N130" s="24">
        <f t="shared" si="26"/>
        <v>-1.0425129799432431E-4</v>
      </c>
      <c r="O130" s="24">
        <f t="shared" si="27"/>
        <v>265315.25</v>
      </c>
      <c r="P130" s="24">
        <f t="shared" si="28"/>
        <v>-4.8924286451356011E-10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1.718840005201117E-5</v>
      </c>
      <c r="V130" s="24">
        <f t="shared" si="31"/>
        <v>3.6206536968001676E-2</v>
      </c>
      <c r="W130" s="63">
        <f>B130+([1]User!D$6-25)*[1]User!C$6*[1]Calc!V$6</f>
        <v>4.4280715599999999E-2</v>
      </c>
      <c r="AH130" s="24"/>
    </row>
    <row r="131" spans="1:34">
      <c r="A131" s="5">
        <v>1.7811400000000002E-2</v>
      </c>
      <c r="B131" s="63">
        <v>4.4017800000000003E-2</v>
      </c>
      <c r="C131" s="24">
        <v>1.24494E-6</v>
      </c>
      <c r="D131" s="61">
        <f t="shared" si="18"/>
        <v>1.4698969722076249E-5</v>
      </c>
      <c r="E131" s="49">
        <f t="shared" si="37"/>
        <v>-4.8327131046870511</v>
      </c>
      <c r="F131" s="49">
        <f t="shared" si="36"/>
        <v>-4.8327131046870511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1.1062455371100002E-3</v>
      </c>
      <c r="K131" s="5" t="str">
        <f t="shared" si="29"/>
        <v/>
      </c>
      <c r="L131" s="5" t="str">
        <f t="shared" si="30"/>
        <v/>
      </c>
      <c r="M131" s="24">
        <f t="shared" si="25"/>
        <v>952115.88389673247</v>
      </c>
      <c r="N131" s="24">
        <f t="shared" si="26"/>
        <v>1.4698969539041491E-5</v>
      </c>
      <c r="O131" s="24">
        <f t="shared" si="27"/>
        <v>265453.625</v>
      </c>
      <c r="P131" s="24">
        <f t="shared" si="28"/>
        <v>3.471726690395446E-9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1.7193368164815074E-5</v>
      </c>
      <c r="V131" s="24">
        <f t="shared" si="31"/>
        <v>3.6195708960167092E-2</v>
      </c>
      <c r="W131" s="63">
        <f>B131+([1]User!D$6-25)*[1]User!C$6*[1]Calc!V$6</f>
        <v>4.4294115600000003E-2</v>
      </c>
      <c r="AH131" s="24"/>
    </row>
    <row r="132" spans="1:34">
      <c r="A132" s="5">
        <v>1.7956799999999998E-2</v>
      </c>
      <c r="B132" s="63">
        <v>4.3992299999999998E-2</v>
      </c>
      <c r="C132" s="24">
        <v>-2.7848899999999999E-6</v>
      </c>
      <c r="D132" s="61">
        <f t="shared" si="18"/>
        <v>-3.2881113780031911E-5</v>
      </c>
      <c r="E132" s="49">
        <f t="shared" si="37"/>
        <v>-3</v>
      </c>
      <c r="F132" s="49">
        <f t="shared" si="36"/>
        <v>-3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1.1056086746099999E-3</v>
      </c>
      <c r="K132" s="5" t="str">
        <f t="shared" si="29"/>
        <v/>
      </c>
      <c r="M132" s="24">
        <f t="shared" si="25"/>
        <v>-1810064.9613660683</v>
      </c>
      <c r="N132" s="24">
        <f>IF($X$76,D132-1.602E-19*$P$6*M132/$B$6,D132)</f>
        <v>-3.2881113432065023E-5</v>
      </c>
      <c r="O132" s="24">
        <f t="shared" si="27"/>
        <v>265190.25</v>
      </c>
      <c r="P132" s="24">
        <f>O132/(($B$6*D132)/(1.602E-19*$P$6)-M132)</f>
        <v>-1.5504393963218145E-9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1.7183914230916856E-5</v>
      </c>
      <c r="V132" s="24">
        <f t="shared" si="31"/>
        <v>3.6216319200916031E-2</v>
      </c>
      <c r="W132" s="63">
        <f>B132+([1]User!D$6-25)*[1]User!C$6*[1]Calc!V$6</f>
        <v>4.4268615599999998E-2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-563535241.72196555</v>
      </c>
      <c r="N133" s="24">
        <f>IF($X$76,D133-1.602E-19*$P$6*M133/$B$6,D133)</f>
        <v>1.0833401486863065E-10</v>
      </c>
      <c r="O133" s="24">
        <f t="shared" si="27"/>
        <v>47857.25</v>
      </c>
      <c r="P133" s="24">
        <f>O133/(($B$6*D133)/(1.602E-19*$P$6)-M133)</f>
        <v>8.4923260262774467E-5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0.27050632012292819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-4.0039100000000001E-2</v>
      </c>
      <c r="D150" s="5" t="s">
        <v>104</v>
      </c>
      <c r="O150" s="66"/>
    </row>
    <row r="152" spans="1:15">
      <c r="A152" s="5" t="s">
        <v>105</v>
      </c>
      <c r="B152" s="5">
        <v>0.71090100000000001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-4.5074400000000001E-2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H508"/>
  <sheetViews>
    <sheetView workbookViewId="0">
      <selection sqref="A1:XFD1048576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0.709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0.54199074074074072</v>
      </c>
      <c r="K3" s="21"/>
      <c r="M3" s="23"/>
      <c r="Q3" s="24">
        <f>100*(SUM(V22:V132))</f>
        <v>105774.20337167873</v>
      </c>
      <c r="R3" s="24">
        <f>100*SUM(V114:V132)</f>
        <v>2.2224742237777217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1.3976189347725925</v>
      </c>
      <c r="D6" s="36">
        <f>INTERCEPT(K$15:K$102,H$15:H$102)</f>
        <v>0.49384522928916463</v>
      </c>
      <c r="E6" s="36">
        <f>INDEX(W9:W133,MATCH(O6,J9:J133,0))</f>
        <v>0.40233631559999999</v>
      </c>
      <c r="F6" s="36">
        <f>INDEX(I9:I133,MATCH(O6,J9:J133,0))</f>
        <v>2.2803409019816989E-2</v>
      </c>
      <c r="G6" s="37">
        <f>E6*F6/B6/D6</f>
        <v>0.74311861482261143</v>
      </c>
      <c r="H6" s="38">
        <f>1000*MAX(J20:J110)</f>
        <v>9.1746395681529744</v>
      </c>
      <c r="I6" s="35">
        <f>-SLOPE(K20:K129,I20:I129)</f>
        <v>1.5513642940623855</v>
      </c>
      <c r="J6" s="39">
        <f>AVERAGE(L20:L131)/(0.025*$B$6)</f>
        <v>566.98450495999987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1.4462392742555044</v>
      </c>
      <c r="O6" s="42">
        <f>MAX(J16:J132)</f>
        <v>9.1746395681529744E-3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0.49386214056484568</v>
      </c>
      <c r="T6" s="44">
        <f>(LOG(0.1)-INTERCEPT(T25:T120,R25:R120))/SLOPE(T25:T120,R25:R120)</f>
        <v>0.40720482252939005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108996.1074297896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1.3976189347725925</v>
      </c>
      <c r="T7" s="49">
        <f>SLOPE(R25:R120, T25:T120)/0.06</f>
        <v>1.4462392742555044</v>
      </c>
      <c r="X7" s="47"/>
      <c r="Y7" s="5">
        <f>1/Y6</f>
        <v>9.1746395681529739E-6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0.57476000000000005</v>
      </c>
      <c r="C9" s="60">
        <v>0.56580600000000003</v>
      </c>
      <c r="D9" s="61">
        <f t="shared" ref="D9:D72" si="0">C9/$A$6</f>
        <v>6.6804546906429829</v>
      </c>
      <c r="E9" s="49">
        <f t="shared" ref="E9:E72" si="1">IF(D9&gt;0,LOG10(D9),-3)</f>
        <v>0.82480602279244641</v>
      </c>
      <c r="F9" s="49">
        <f t="shared" ref="F9:F72" si="2">IF($D9&gt;0,LOG10(D9),-3)</f>
        <v>0.82480602279244641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0.59530000000000005</v>
      </c>
      <c r="C10" s="60">
        <v>0.69549000000000005</v>
      </c>
      <c r="D10" s="61">
        <f t="shared" si="0"/>
        <v>8.2116298391945097</v>
      </c>
      <c r="E10" s="49">
        <f t="shared" si="1"/>
        <v>0.91442936417413878</v>
      </c>
      <c r="F10" s="49">
        <f t="shared" si="2"/>
        <v>0.91442936417413878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432768989182399.87</v>
      </c>
      <c r="P10" s="24" t="e">
        <f>O10/(($B$6*D10)/(1.602E-19*$P$6)-M10)</f>
        <v>#DIV/0!</v>
      </c>
      <c r="W10" s="63">
        <f>B10+([1]User!D$6-25)*[1]User!C$6*[1]Calc!V$6</f>
        <v>0.59557631560000002</v>
      </c>
      <c r="AH10" s="24"/>
    </row>
    <row r="11" spans="1:34">
      <c r="A11" s="24">
        <v>3.634E-4</v>
      </c>
      <c r="B11" s="59">
        <v>0.59812500000000002</v>
      </c>
      <c r="C11" s="64">
        <v>0.71065</v>
      </c>
      <c r="D11" s="61">
        <f t="shared" si="0"/>
        <v>8.3906235103647457</v>
      </c>
      <c r="E11" s="49">
        <f t="shared" si="1"/>
        <v>0.92379423461289856</v>
      </c>
      <c r="F11" s="49">
        <f t="shared" si="2"/>
        <v>0.92379423461289856</v>
      </c>
      <c r="G11" s="49">
        <f t="shared" si="3"/>
        <v>8.3347856872942128</v>
      </c>
      <c r="H11" s="5" t="str">
        <f t="shared" si="6"/>
        <v/>
      </c>
      <c r="I11" s="24">
        <f t="shared" si="4"/>
        <v>-0.18336964218235532</v>
      </c>
      <c r="J11" s="24">
        <f t="shared" si="5"/>
        <v>-0.10972863512302268</v>
      </c>
      <c r="M11" s="24">
        <f t="shared" ref="M11:M74" si="7">2.88E+21*(EXP(38.921*W11)/SQRT($X$21^2+296000000000000000000*EXP(38.921*W11)))*SLOPE(W10:W11,A10:A11)</f>
        <v>2.904589215071431E+17</v>
      </c>
      <c r="N11" s="24">
        <f t="shared" ref="N11:N74" si="8">IF($X$76,D11-1.602E-19*$P$6*M11/$B$6,D11)</f>
        <v>8.3347856872942128</v>
      </c>
      <c r="O11" s="24">
        <f t="shared" ref="O11:O74" si="9">(SQRT($X$21^2+296000000000000000000*EXP(38.921*W11))-$X$21)/2</f>
        <v>473423401601155.62</v>
      </c>
      <c r="P11" s="24">
        <f t="shared" ref="P11:P74" si="10">O11/(($B$6*D11)/(1.602E-19*$P$6)-M11)</f>
        <v>1.0919406705627211E-5</v>
      </c>
      <c r="W11" s="63">
        <f>B11+([1]User!D$6-25)*[1]User!C$6*[1]Calc!V$6</f>
        <v>0.59840131559999998</v>
      </c>
      <c r="X11" s="5" t="s">
        <v>62</v>
      </c>
      <c r="AH11" s="24"/>
    </row>
    <row r="12" spans="1:34">
      <c r="A12" s="24">
        <v>5.0880000000000001E-4</v>
      </c>
      <c r="B12" s="59">
        <v>0.59617500000000001</v>
      </c>
      <c r="C12" s="64">
        <v>0.70994699999999999</v>
      </c>
      <c r="D12" s="61">
        <f t="shared" si="0"/>
        <v>8.3823232101778942</v>
      </c>
      <c r="E12" s="49">
        <f t="shared" si="1"/>
        <v>0.92336440258354724</v>
      </c>
      <c r="F12" s="49">
        <f t="shared" si="2"/>
        <v>0.92336440258354724</v>
      </c>
      <c r="G12" s="49">
        <f t="shared" si="3"/>
        <v>8.4188762412025984</v>
      </c>
      <c r="H12" s="5" t="str">
        <f t="shared" si="6"/>
        <v/>
      </c>
      <c r="I12" s="24">
        <f>B$6-G12*B$6</f>
        <v>-0.18547190603006497</v>
      </c>
      <c r="J12" s="24">
        <f t="shared" si="5"/>
        <v>-0.11062496235847182</v>
      </c>
      <c r="M12" s="24">
        <f t="shared" si="7"/>
        <v>-1.9014269155588938E+17</v>
      </c>
      <c r="N12" s="24">
        <f t="shared" si="8"/>
        <v>8.4188762412025984</v>
      </c>
      <c r="O12" s="24">
        <f t="shared" si="9"/>
        <v>445027629679721.87</v>
      </c>
      <c r="P12" s="24">
        <f t="shared" si="10"/>
        <v>1.0161939560404916E-5</v>
      </c>
      <c r="W12" s="63">
        <f>B12+([1]User!D$6-25)*[1]User!C$6*[1]Calc!V$6</f>
        <v>0.59645131559999998</v>
      </c>
      <c r="X12" s="62">
        <f>MAX(B9:B133)</f>
        <v>0.59812500000000002</v>
      </c>
      <c r="AH12" s="24"/>
    </row>
    <row r="13" spans="1:34">
      <c r="A13" s="24">
        <v>6.5419999999999996E-4</v>
      </c>
      <c r="B13" s="59">
        <v>0.59370999999999996</v>
      </c>
      <c r="C13" s="64">
        <v>0.705202</v>
      </c>
      <c r="D13" s="61">
        <f t="shared" si="0"/>
        <v>8.3262991356592408</v>
      </c>
      <c r="E13" s="49">
        <f t="shared" si="1"/>
        <v>0.92045200955729889</v>
      </c>
      <c r="F13" s="49">
        <f t="shared" si="2"/>
        <v>0.92045200955729889</v>
      </c>
      <c r="G13" s="49">
        <f t="shared" si="3"/>
        <v>8.3694681780894911</v>
      </c>
      <c r="H13" s="5" t="str">
        <f t="shared" si="6"/>
        <v/>
      </c>
      <c r="I13" s="24">
        <f t="shared" si="4"/>
        <v>-0.1842367044522373</v>
      </c>
      <c r="J13" s="24">
        <f t="shared" si="5"/>
        <v>-0.10943408127587054</v>
      </c>
      <c r="M13" s="24">
        <f t="shared" si="7"/>
        <v>-2.2455806507620938E+17</v>
      </c>
      <c r="N13" s="24">
        <f t="shared" si="8"/>
        <v>8.3694681780894911</v>
      </c>
      <c r="O13" s="24">
        <f t="shared" si="9"/>
        <v>411236157594922.62</v>
      </c>
      <c r="P13" s="24">
        <f t="shared" si="10"/>
        <v>9.445766117255749E-6</v>
      </c>
      <c r="W13" s="63">
        <f>B13+([1]User!D$6-25)*[1]User!C$6*[1]Calc!V$6</f>
        <v>0.59398631559999993</v>
      </c>
      <c r="AH13" s="24"/>
    </row>
    <row r="14" spans="1:34">
      <c r="A14" s="24">
        <v>7.9960000000000003E-4</v>
      </c>
      <c r="B14" s="59">
        <v>0.59121299999999999</v>
      </c>
      <c r="C14" s="64">
        <v>0.69954400000000005</v>
      </c>
      <c r="D14" s="61">
        <f t="shared" si="0"/>
        <v>8.2594952971710356</v>
      </c>
      <c r="E14" s="49">
        <f t="shared" si="1"/>
        <v>0.91695351023196092</v>
      </c>
      <c r="F14" s="49">
        <f t="shared" si="2"/>
        <v>0.91695351023196092</v>
      </c>
      <c r="G14" s="49">
        <f t="shared" si="3"/>
        <v>8.3002669416823718</v>
      </c>
      <c r="H14" s="5" t="str">
        <f t="shared" si="6"/>
        <v/>
      </c>
      <c r="I14" s="24">
        <f>B$6-G14*B$6</f>
        <v>-0.18250667354205932</v>
      </c>
      <c r="J14" s="24">
        <f t="shared" si="5"/>
        <v>-0.10795074742582529</v>
      </c>
      <c r="M14" s="24">
        <f t="shared" si="7"/>
        <v>-2.1208720615551258E+17</v>
      </c>
      <c r="N14" s="24">
        <f t="shared" si="8"/>
        <v>8.3002669416823718</v>
      </c>
      <c r="O14" s="24">
        <f t="shared" si="9"/>
        <v>379288362817600.62</v>
      </c>
      <c r="P14" s="24">
        <f t="shared" si="10"/>
        <v>8.7845843248598715E-6</v>
      </c>
      <c r="W14" s="63">
        <f>B14+([1]User!D$6-25)*[1]User!C$6*[1]Calc!V$6</f>
        <v>0.59148931559999995</v>
      </c>
      <c r="X14" s="9" t="s">
        <v>63</v>
      </c>
      <c r="AH14" s="24"/>
    </row>
    <row r="15" spans="1:34">
      <c r="A15" s="24">
        <v>9.4499999999999998E-4</v>
      </c>
      <c r="B15" s="59">
        <v>0.588619</v>
      </c>
      <c r="C15" s="64">
        <v>0.69329799999999997</v>
      </c>
      <c r="D15" s="61">
        <f t="shared" si="0"/>
        <v>8.1857489600912654</v>
      </c>
      <c r="E15" s="49">
        <f t="shared" si="1"/>
        <v>0.91305842160428219</v>
      </c>
      <c r="F15" s="49">
        <f t="shared" si="2"/>
        <v>0.91305842160428219</v>
      </c>
      <c r="G15" s="49">
        <f>IF(N15&lt;0.001, 0.001, N15)</f>
        <v>8.2250835105595268</v>
      </c>
      <c r="H15" s="5" t="str">
        <f t="shared" si="6"/>
        <v/>
      </c>
      <c r="I15" s="24">
        <f t="shared" si="4"/>
        <v>-0.1806270877639882</v>
      </c>
      <c r="J15" s="24">
        <f t="shared" si="5"/>
        <v>-0.10637044585468272</v>
      </c>
      <c r="K15" s="5" t="str">
        <f t="shared" ref="K15:K78" si="11">IF(G15&gt;0.85,IF(G15&lt;1.1,W15,""),"")</f>
        <v/>
      </c>
      <c r="M15" s="24">
        <f t="shared" si="7"/>
        <v>-2.0461168574834205E+17</v>
      </c>
      <c r="N15" s="24">
        <f t="shared" si="8"/>
        <v>8.2250835105595268</v>
      </c>
      <c r="O15" s="24">
        <f t="shared" si="9"/>
        <v>348404561108951.62</v>
      </c>
      <c r="P15" s="24">
        <f t="shared" si="10"/>
        <v>8.1430532275566631E-6</v>
      </c>
      <c r="W15" s="63">
        <f>B15+([1]User!D$6-25)*[1]User!C$6*[1]Calc!V$6</f>
        <v>0.58889531559999997</v>
      </c>
      <c r="X15" s="9">
        <f>AVERAGE(B9:B133)</f>
        <v>0.41383482400000021</v>
      </c>
      <c r="AH15" s="24"/>
    </row>
    <row r="16" spans="1:34">
      <c r="A16" s="24">
        <v>1.0904E-3</v>
      </c>
      <c r="B16" s="59">
        <v>0.58606100000000005</v>
      </c>
      <c r="C16" s="64">
        <v>0.68655600000000006</v>
      </c>
      <c r="D16" s="61">
        <f t="shared" si="0"/>
        <v>8.1061463656961639</v>
      </c>
      <c r="E16" s="49">
        <f t="shared" si="1"/>
        <v>0.90881444115750054</v>
      </c>
      <c r="F16" s="49">
        <f t="shared" si="2"/>
        <v>0.90881444115750054</v>
      </c>
      <c r="G16" s="49">
        <f t="shared" si="3"/>
        <v>8.1421606374030464</v>
      </c>
      <c r="H16" s="5" t="str">
        <f t="shared" si="6"/>
        <v/>
      </c>
      <c r="I16" s="24">
        <f t="shared" si="4"/>
        <v>-0.17855401593507617</v>
      </c>
      <c r="J16" s="24">
        <f t="shared" si="5"/>
        <v>-0.10469288239297218</v>
      </c>
      <c r="K16" s="5" t="str">
        <f t="shared" si="11"/>
        <v/>
      </c>
      <c r="M16" s="24">
        <f t="shared" si="7"/>
        <v>-1.8734015661091194E+17</v>
      </c>
      <c r="N16" s="24">
        <f t="shared" si="8"/>
        <v>8.1421606374030464</v>
      </c>
      <c r="O16" s="24">
        <f t="shared" si="9"/>
        <v>320124649780956.87</v>
      </c>
      <c r="P16" s="24">
        <f t="shared" si="10"/>
        <v>7.5582840249046792E-6</v>
      </c>
      <c r="W16" s="63">
        <f>B16+([1]User!D$6-25)*[1]User!C$6*[1]Calc!V$6</f>
        <v>0.58633731560000002</v>
      </c>
      <c r="AH16" s="24"/>
    </row>
    <row r="17" spans="1:34">
      <c r="A17" s="24">
        <v>1.2358E-3</v>
      </c>
      <c r="B17" s="59">
        <v>0.58341900000000002</v>
      </c>
      <c r="C17" s="64">
        <v>0.67934600000000001</v>
      </c>
      <c r="D17" s="61">
        <f t="shared" si="0"/>
        <v>8.0210181091567563</v>
      </c>
      <c r="E17" s="49">
        <f>IF(D17&gt;0,LOG10(D17),-3)</f>
        <v>0.90422949685347742</v>
      </c>
      <c r="F17" s="49">
        <f t="shared" si="2"/>
        <v>0.90422949685347742</v>
      </c>
      <c r="G17" s="49">
        <f t="shared" si="3"/>
        <v>8.0554256617379458</v>
      </c>
      <c r="H17" s="5" t="str">
        <f t="shared" si="6"/>
        <v/>
      </c>
      <c r="I17" s="24">
        <f t="shared" si="4"/>
        <v>-0.17638564154344866</v>
      </c>
      <c r="J17" s="24">
        <f t="shared" si="5"/>
        <v>-0.10295547270801174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-1.7898227518305376E+17</v>
      </c>
      <c r="N17" s="24">
        <f t="shared" si="8"/>
        <v>8.0554256617379458</v>
      </c>
      <c r="O17" s="24">
        <f t="shared" si="9"/>
        <v>293055043564992</v>
      </c>
      <c r="P17" s="24">
        <f t="shared" si="10"/>
        <v>6.9936591734097696E-6</v>
      </c>
      <c r="W17" s="63">
        <f>B17+([1]User!D$6-25)*[1]User!C$6*[1]Calc!V$6</f>
        <v>0.58369531559999999</v>
      </c>
      <c r="AH17" s="24"/>
    </row>
    <row r="18" spans="1:34">
      <c r="A18" s="24">
        <v>1.3812E-3</v>
      </c>
      <c r="B18" s="59">
        <v>0.58085699999999996</v>
      </c>
      <c r="C18" s="64">
        <v>0.67147699999999999</v>
      </c>
      <c r="D18" s="61">
        <f t="shared" si="0"/>
        <v>7.9281090591278245</v>
      </c>
      <c r="E18" s="49">
        <f t="shared" si="1"/>
        <v>0.8991696156764678</v>
      </c>
      <c r="F18" s="49">
        <f t="shared" si="2"/>
        <v>0.8991696156764678</v>
      </c>
      <c r="G18" s="49">
        <f t="shared" si="3"/>
        <v>7.9590067386270036</v>
      </c>
      <c r="H18" s="5" t="str">
        <f t="shared" si="6"/>
        <v/>
      </c>
      <c r="I18" s="24">
        <f t="shared" si="4"/>
        <v>-0.1739751684656751</v>
      </c>
      <c r="J18" s="24">
        <f t="shared" si="5"/>
        <v>-0.10110276648252632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-1.6072450842269674E+17</v>
      </c>
      <c r="N18" s="24">
        <f t="shared" si="8"/>
        <v>7.9590067386270036</v>
      </c>
      <c r="O18" s="24">
        <f t="shared" si="9"/>
        <v>268760520741459</v>
      </c>
      <c r="P18" s="24">
        <f t="shared" si="10"/>
        <v>6.4915791887180876E-6</v>
      </c>
      <c r="U18" s="24">
        <f>(K$6*EXP(W18/0.02585)+L$6*EXP(W18/(2*0.02585))+W18/M$6)/B$6</f>
        <v>0.63837609682430163</v>
      </c>
      <c r="V18" s="24">
        <f t="shared" ref="V18:V81" si="13">((U18)-G18)*((U18)-G18)*U$22/U18</f>
        <v>38.085179514703015</v>
      </c>
      <c r="W18" s="63">
        <f>B18+([1]User!D$6-25)*[1]User!C$6*[1]Calc!V$6</f>
        <v>0.58113331559999992</v>
      </c>
      <c r="AH18" s="24"/>
    </row>
    <row r="19" spans="1:34" ht="15">
      <c r="A19" s="5">
        <v>1.5265999999999999E-3</v>
      </c>
      <c r="B19" s="59">
        <v>0.57825300000000002</v>
      </c>
      <c r="C19" s="64">
        <v>0.66293000000000002</v>
      </c>
      <c r="D19" s="61">
        <f t="shared" si="0"/>
        <v>7.8271948831718872</v>
      </c>
      <c r="E19" s="49">
        <f t="shared" si="1"/>
        <v>0.89360614711137498</v>
      </c>
      <c r="F19" s="49">
        <f t="shared" si="2"/>
        <v>0.89360614711137498</v>
      </c>
      <c r="G19" s="49">
        <f t="shared" si="3"/>
        <v>7.8562030222695052</v>
      </c>
      <c r="H19" s="5" t="str">
        <f t="shared" si="6"/>
        <v/>
      </c>
      <c r="I19" s="24">
        <f t="shared" si="4"/>
        <v>-0.17140507555673765</v>
      </c>
      <c r="J19" s="24">
        <f t="shared" si="5"/>
        <v>-9.9162861052205717E-2</v>
      </c>
      <c r="K19" s="5" t="str">
        <f t="shared" si="11"/>
        <v/>
      </c>
      <c r="L19" s="5" t="str">
        <f t="shared" si="12"/>
        <v/>
      </c>
      <c r="M19" s="24">
        <f t="shared" si="7"/>
        <v>-1.5089543850196435E+17</v>
      </c>
      <c r="N19" s="24">
        <f t="shared" si="8"/>
        <v>7.8562030222695052</v>
      </c>
      <c r="O19" s="24">
        <f t="shared" si="9"/>
        <v>245922561906111.75</v>
      </c>
      <c r="P19" s="24">
        <f t="shared" si="10"/>
        <v>6.0176847730156741E-6</v>
      </c>
      <c r="U19" s="24">
        <f t="shared" ref="U19:U82" si="14">(K$6*EXP(W19/0.02585)+L$6*EXP(W19/(2*0.02585))+W19/M$6)/B$6</f>
        <v>0.58534202265833835</v>
      </c>
      <c r="V19" s="24">
        <f t="shared" si="13"/>
        <v>40.972985844629783</v>
      </c>
      <c r="W19" s="63">
        <f>B19+([1]User!D$6-25)*[1]User!C$6*[1]Calc!V$6</f>
        <v>0.57852931559999998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0.57566700000000004</v>
      </c>
      <c r="C20" s="64">
        <v>0.653416</v>
      </c>
      <c r="D20" s="61">
        <f t="shared" si="0"/>
        <v>7.7148633668451287</v>
      </c>
      <c r="E20" s="49">
        <f t="shared" si="1"/>
        <v>0.88732823894736401</v>
      </c>
      <c r="F20" s="49">
        <f t="shared" si="2"/>
        <v>0.88732823894736401</v>
      </c>
      <c r="G20" s="49">
        <f t="shared" si="3"/>
        <v>7.7414546796260639</v>
      </c>
      <c r="H20" s="5" t="str">
        <f t="shared" si="6"/>
        <v/>
      </c>
      <c r="I20" s="24">
        <f t="shared" si="4"/>
        <v>-0.16853636699065161</v>
      </c>
      <c r="J20" s="24">
        <f t="shared" si="5"/>
        <v>-9.7067394003774288E-2</v>
      </c>
      <c r="K20" s="5" t="str">
        <f t="shared" si="11"/>
        <v/>
      </c>
      <c r="L20" s="5" t="str">
        <f t="shared" si="12"/>
        <v/>
      </c>
      <c r="M20" s="24">
        <f t="shared" si="7"/>
        <v>-1.3832351633861533E+17</v>
      </c>
      <c r="N20" s="24">
        <f t="shared" si="8"/>
        <v>7.7414546796260639</v>
      </c>
      <c r="O20" s="24">
        <f t="shared" si="9"/>
        <v>224980099688860.25</v>
      </c>
      <c r="P20" s="24">
        <f t="shared" si="10"/>
        <v>5.5868278190676693E-6</v>
      </c>
      <c r="U20" s="24">
        <f t="shared" si="14"/>
        <v>0.53731001854607985</v>
      </c>
      <c r="V20" s="24">
        <f t="shared" si="13"/>
        <v>43.820320025378386</v>
      </c>
      <c r="W20" s="63">
        <f>B20+([1]User!D$6-25)*[1]User!C$6*[1]Calc!V$6</f>
        <v>0.57594331560000001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0.57309299999999996</v>
      </c>
      <c r="C21" s="64">
        <v>0.64282899999999998</v>
      </c>
      <c r="D21" s="61">
        <f t="shared" si="0"/>
        <v>7.5898629712858074</v>
      </c>
      <c r="E21" s="49">
        <f t="shared" si="1"/>
        <v>0.88023393513768822</v>
      </c>
      <c r="F21" s="49">
        <f t="shared" si="2"/>
        <v>0.88023393513768822</v>
      </c>
      <c r="G21" s="49">
        <f t="shared" si="3"/>
        <v>7.6142742588123644</v>
      </c>
      <c r="H21" s="5" t="str">
        <f t="shared" si="6"/>
        <v/>
      </c>
      <c r="I21" s="24">
        <f t="shared" si="4"/>
        <v>-0.16535685647030912</v>
      </c>
      <c r="J21" s="24">
        <f t="shared" si="5"/>
        <v>-9.4810547624148561E-2</v>
      </c>
      <c r="K21" s="5" t="str">
        <f t="shared" si="11"/>
        <v/>
      </c>
      <c r="L21" s="5" t="str">
        <f t="shared" si="12"/>
        <v/>
      </c>
      <c r="M21" s="24">
        <f t="shared" si="7"/>
        <v>-1.2698339329253526E+17</v>
      </c>
      <c r="N21" s="24">
        <f t="shared" si="8"/>
        <v>7.6142742588123644</v>
      </c>
      <c r="O21" s="24">
        <f t="shared" si="9"/>
        <v>205746502943953.75</v>
      </c>
      <c r="P21" s="24">
        <f t="shared" si="10"/>
        <v>5.194547291249644E-6</v>
      </c>
      <c r="Q21" s="5" t="str">
        <f>IF(G21&gt;0.85,IF(G21&lt;1.15,W21,""),"")</f>
        <v/>
      </c>
      <c r="U21" s="24">
        <f t="shared" si="14"/>
        <v>0.49367023125035386</v>
      </c>
      <c r="V21" s="24">
        <f t="shared" si="13"/>
        <v>46.594254220605933</v>
      </c>
      <c r="W21" s="63">
        <f>B21+([1]User!D$6-25)*[1]User!C$6*[1]Calc!V$6</f>
        <v>0.57336931559999993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0.57050900000000004</v>
      </c>
      <c r="C22" s="64">
        <v>0.63086900000000001</v>
      </c>
      <c r="D22" s="61">
        <f t="shared" si="0"/>
        <v>7.4486516053757788</v>
      </c>
      <c r="E22" s="49">
        <f t="shared" si="1"/>
        <v>0.87207766156094013</v>
      </c>
      <c r="F22" s="49">
        <f t="shared" si="2"/>
        <v>0.87207766156094013</v>
      </c>
      <c r="G22" s="49">
        <f t="shared" si="3"/>
        <v>7.471219776488085</v>
      </c>
      <c r="H22" s="5" t="str">
        <f t="shared" si="6"/>
        <v/>
      </c>
      <c r="I22" s="24">
        <f t="shared" si="4"/>
        <v>-0.16178049441220213</v>
      </c>
      <c r="J22" s="24">
        <f t="shared" si="5"/>
        <v>-9.2341930560992824E-2</v>
      </c>
      <c r="K22" s="5" t="str">
        <f t="shared" si="11"/>
        <v/>
      </c>
      <c r="L22" s="5" t="str">
        <f t="shared" si="12"/>
        <v/>
      </c>
      <c r="M22" s="24">
        <f t="shared" si="7"/>
        <v>-1.1739581311020853E+17</v>
      </c>
      <c r="N22" s="24">
        <f t="shared" si="8"/>
        <v>7.471219776488085</v>
      </c>
      <c r="O22" s="24">
        <f t="shared" si="9"/>
        <v>187951648672429.62</v>
      </c>
      <c r="P22" s="24">
        <f t="shared" si="10"/>
        <v>4.8361346636455071E-6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0.45366537437489096</v>
      </c>
      <c r="V22" s="24">
        <f t="shared" si="13"/>
        <v>49.246069786618264</v>
      </c>
      <c r="W22" s="63">
        <f>B22+([1]User!D$6-25)*[1]User!C$6*[1]Calc!V$6</f>
        <v>0.57078531560000001</v>
      </c>
      <c r="AH22" s="24"/>
    </row>
    <row r="23" spans="1:34">
      <c r="A23" s="5">
        <v>2.1082000000000002E-3</v>
      </c>
      <c r="B23" s="59">
        <v>0.56795499999999999</v>
      </c>
      <c r="C23" s="64">
        <v>0.61703799999999998</v>
      </c>
      <c r="D23" s="61">
        <f t="shared" si="0"/>
        <v>7.285349397858921</v>
      </c>
      <c r="E23" s="49">
        <f t="shared" si="1"/>
        <v>0.86245038492184634</v>
      </c>
      <c r="F23" s="49">
        <f t="shared" si="2"/>
        <v>0.86245038492184634</v>
      </c>
      <c r="G23" s="49">
        <f t="shared" si="3"/>
        <v>7.3058879972218236</v>
      </c>
      <c r="H23" s="5" t="str">
        <f t="shared" si="6"/>
        <v/>
      </c>
      <c r="I23" s="24">
        <f t="shared" si="4"/>
        <v>-0.1576471999305456</v>
      </c>
      <c r="J23" s="24">
        <f t="shared" si="5"/>
        <v>-8.9580075817190144E-2</v>
      </c>
      <c r="K23" s="5" t="str">
        <f t="shared" si="11"/>
        <v/>
      </c>
      <c r="L23" s="5" t="str">
        <f t="shared" si="12"/>
        <v/>
      </c>
      <c r="M23" s="24">
        <f t="shared" si="7"/>
        <v>-1.068383237770628E+17</v>
      </c>
      <c r="N23" s="24">
        <f t="shared" si="8"/>
        <v>7.3058879972218236</v>
      </c>
      <c r="O23" s="24">
        <f t="shared" si="9"/>
        <v>171755750396734.25</v>
      </c>
      <c r="P23" s="24">
        <f t="shared" si="10"/>
        <v>4.5194130362830519E-6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0.41753306279926411</v>
      </c>
      <c r="V23" s="24">
        <f t="shared" si="13"/>
        <v>51.555594089343359</v>
      </c>
      <c r="W23" s="63">
        <f>B23+([1]User!D$6-25)*[1]User!C$6*[1]Calc!V$6</f>
        <v>0.56823131559999995</v>
      </c>
      <c r="AH23" s="24"/>
    </row>
    <row r="24" spans="1:34">
      <c r="A24" s="5">
        <v>2.2536000000000001E-3</v>
      </c>
      <c r="B24" s="59">
        <v>0.56537499999999996</v>
      </c>
      <c r="C24" s="64">
        <v>0.600688</v>
      </c>
      <c r="D24" s="61">
        <f t="shared" si="0"/>
        <v>7.0923054319200434</v>
      </c>
      <c r="E24" s="49">
        <f t="shared" si="1"/>
        <v>0.85078743033288251</v>
      </c>
      <c r="F24" s="49">
        <f t="shared" si="2"/>
        <v>0.85078743033288251</v>
      </c>
      <c r="G24" s="49">
        <f t="shared" si="3"/>
        <v>7.1113719236358248</v>
      </c>
      <c r="H24" s="5" t="str">
        <f t="shared" si="6"/>
        <v/>
      </c>
      <c r="I24" s="24">
        <f t="shared" si="4"/>
        <v>-0.15278429809089564</v>
      </c>
      <c r="J24" s="24">
        <f t="shared" si="5"/>
        <v>-8.642263921813767E-2</v>
      </c>
      <c r="K24" s="5" t="str">
        <f t="shared" si="11"/>
        <v/>
      </c>
      <c r="L24" s="5" t="str">
        <f t="shared" si="12"/>
        <v/>
      </c>
      <c r="M24" s="24">
        <f t="shared" si="7"/>
        <v>-9.918066851738008E+16</v>
      </c>
      <c r="N24" s="24">
        <f t="shared" si="8"/>
        <v>7.1113719236358248</v>
      </c>
      <c r="O24" s="24">
        <f t="shared" si="9"/>
        <v>156705879119641</v>
      </c>
      <c r="P24" s="24">
        <f t="shared" si="10"/>
        <v>4.236192189840879E-6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0.38416344396432728</v>
      </c>
      <c r="V24" s="24">
        <f t="shared" si="13"/>
        <v>53.442820580426321</v>
      </c>
      <c r="W24" s="63">
        <f>B24+([1]User!D$6-25)*[1]User!C$6*[1]Calc!V$6</f>
        <v>0.56565131559999993</v>
      </c>
      <c r="X24" s="69"/>
      <c r="AH24" s="24"/>
    </row>
    <row r="25" spans="1:34">
      <c r="A25" s="5">
        <v>2.3990000000000001E-3</v>
      </c>
      <c r="B25" s="59">
        <v>0.56281400000000004</v>
      </c>
      <c r="C25" s="64">
        <v>0.58082400000000001</v>
      </c>
      <c r="D25" s="61">
        <f t="shared" si="0"/>
        <v>6.8577717720172986</v>
      </c>
      <c r="E25" s="49">
        <f t="shared" si="1"/>
        <v>0.83618302761432628</v>
      </c>
      <c r="F25" s="49">
        <f t="shared" si="2"/>
        <v>0.83618302761432628</v>
      </c>
      <c r="G25" s="49">
        <f t="shared" si="3"/>
        <v>6.8751566697440847</v>
      </c>
      <c r="H25" s="5" t="str">
        <f t="shared" si="6"/>
        <v/>
      </c>
      <c r="I25" s="24">
        <f t="shared" si="4"/>
        <v>-0.14687891674360212</v>
      </c>
      <c r="J25" s="24">
        <f t="shared" si="5"/>
        <v>-8.2706095584141048E-2</v>
      </c>
      <c r="K25" s="5" t="str">
        <f t="shared" si="11"/>
        <v/>
      </c>
      <c r="L25" s="5" t="str">
        <f t="shared" si="12"/>
        <v/>
      </c>
      <c r="M25" s="24">
        <f t="shared" si="7"/>
        <v>-9.0433300701134608E+16</v>
      </c>
      <c r="N25" s="24">
        <f t="shared" si="8"/>
        <v>6.8751566697440847</v>
      </c>
      <c r="O25" s="24">
        <f t="shared" si="9"/>
        <v>142980376609448.12</v>
      </c>
      <c r="P25" s="24">
        <f t="shared" si="10"/>
        <v>3.9979521805462273E-6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0.35387272123715346</v>
      </c>
      <c r="V25" s="24">
        <f t="shared" si="13"/>
        <v>54.51986462622849</v>
      </c>
      <c r="W25" s="63">
        <f>B25+([1]User!D$6-25)*[1]User!C$6*[1]Calc!V$6</f>
        <v>0.5630903156</v>
      </c>
      <c r="AH25" s="24"/>
    </row>
    <row r="26" spans="1:34">
      <c r="A26" s="5">
        <v>2.5444E-3</v>
      </c>
      <c r="B26" s="59">
        <v>0.56023500000000004</v>
      </c>
      <c r="C26" s="64">
        <v>0.55644700000000002</v>
      </c>
      <c r="D26" s="61">
        <f t="shared" si="0"/>
        <v>6.5699532547272668</v>
      </c>
      <c r="E26" s="49">
        <f t="shared" si="1"/>
        <v>0.81756227956187744</v>
      </c>
      <c r="F26" s="49">
        <f t="shared" si="2"/>
        <v>0.81756227956187744</v>
      </c>
      <c r="G26" s="49">
        <f t="shared" si="3"/>
        <v>6.586008671371574</v>
      </c>
      <c r="H26" s="5" t="str">
        <f t="shared" si="6"/>
        <v/>
      </c>
      <c r="I26" s="24">
        <f t="shared" si="4"/>
        <v>-0.13965021678428938</v>
      </c>
      <c r="J26" s="24">
        <f t="shared" si="5"/>
        <v>-7.8275526733587245E-2</v>
      </c>
      <c r="K26" s="5" t="str">
        <f t="shared" si="11"/>
        <v/>
      </c>
      <c r="L26" s="5" t="str">
        <f t="shared" si="12"/>
        <v/>
      </c>
      <c r="M26" s="24">
        <f t="shared" si="7"/>
        <v>-8.3517564733184E+16</v>
      </c>
      <c r="N26" s="24">
        <f t="shared" si="8"/>
        <v>6.586008671371574</v>
      </c>
      <c r="O26" s="24">
        <f t="shared" si="9"/>
        <v>130294118108380.12</v>
      </c>
      <c r="P26" s="24">
        <f t="shared" si="10"/>
        <v>3.803174656303429E-6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0.32596609809914467</v>
      </c>
      <c r="V26" s="24">
        <f t="shared" si="13"/>
        <v>54.540331466597593</v>
      </c>
      <c r="W26" s="63">
        <f>B26+([1]User!D$6-25)*[1]User!C$6*[1]Calc!V$6</f>
        <v>0.5605113156</v>
      </c>
      <c r="AH26" s="24"/>
    </row>
    <row r="27" spans="1:34">
      <c r="A27" s="5">
        <v>2.6898E-3</v>
      </c>
      <c r="B27" s="59">
        <v>0.55774100000000004</v>
      </c>
      <c r="C27" s="64">
        <v>0.52692000000000005</v>
      </c>
      <c r="D27" s="61">
        <f t="shared" si="0"/>
        <v>6.2213288399090869</v>
      </c>
      <c r="E27" s="49">
        <f t="shared" si="1"/>
        <v>0.79388315739210646</v>
      </c>
      <c r="F27" s="49">
        <f t="shared" si="2"/>
        <v>0.79388315739210646</v>
      </c>
      <c r="G27" s="49">
        <f t="shared" si="3"/>
        <v>6.2355950139035379</v>
      </c>
      <c r="H27" s="5" t="str">
        <f t="shared" si="6"/>
        <v/>
      </c>
      <c r="I27" s="24">
        <f t="shared" si="4"/>
        <v>-0.13088987534758847</v>
      </c>
      <c r="J27" s="24">
        <f t="shared" si="5"/>
        <v>-7.3038816880679938E-2</v>
      </c>
      <c r="K27" s="5" t="str">
        <f t="shared" si="11"/>
        <v/>
      </c>
      <c r="L27" s="5" t="str">
        <f t="shared" si="12"/>
        <v/>
      </c>
      <c r="M27" s="24">
        <f t="shared" si="7"/>
        <v>-7.4210226770966912E+16</v>
      </c>
      <c r="N27" s="24">
        <f t="shared" si="8"/>
        <v>6.2355950139035379</v>
      </c>
      <c r="O27" s="24">
        <f t="shared" si="9"/>
        <v>119032700121229.25</v>
      </c>
      <c r="P27" s="24">
        <f t="shared" si="10"/>
        <v>3.6697133505757043E-6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0.3012387674318896</v>
      </c>
      <c r="V27" s="24">
        <f t="shared" si="13"/>
        <v>53.036151116950272</v>
      </c>
      <c r="W27" s="63">
        <f>B27+([1]User!D$6-25)*[1]User!C$6*[1]Calc!V$6</f>
        <v>0.55801731560000001</v>
      </c>
      <c r="AH27" s="24"/>
    </row>
    <row r="28" spans="1:34">
      <c r="A28" s="5">
        <v>2.8352E-3</v>
      </c>
      <c r="B28" s="59">
        <v>0.55520899999999995</v>
      </c>
      <c r="C28" s="64">
        <v>0.493724</v>
      </c>
      <c r="D28" s="61">
        <f t="shared" si="0"/>
        <v>5.8293846507159977</v>
      </c>
      <c r="E28" s="49">
        <f t="shared" si="1"/>
        <v>0.76562271309468288</v>
      </c>
      <c r="F28" s="49">
        <f t="shared" si="2"/>
        <v>0.76562271309468288</v>
      </c>
      <c r="G28" s="49">
        <f t="shared" si="3"/>
        <v>5.8426636844813764</v>
      </c>
      <c r="H28" s="5" t="str">
        <f t="shared" si="6"/>
        <v/>
      </c>
      <c r="I28" s="24">
        <f t="shared" si="4"/>
        <v>-0.12106659211203441</v>
      </c>
      <c r="J28" s="24">
        <f t="shared" si="5"/>
        <v>-6.7250714127969902E-2</v>
      </c>
      <c r="K28" s="5" t="str">
        <f t="shared" si="11"/>
        <v/>
      </c>
      <c r="L28" s="5" t="str">
        <f t="shared" si="12"/>
        <v/>
      </c>
      <c r="M28" s="24">
        <f t="shared" si="7"/>
        <v>-6.9075290082076664E+16</v>
      </c>
      <c r="N28" s="24">
        <f t="shared" si="8"/>
        <v>5.8426636844813764</v>
      </c>
      <c r="O28" s="24">
        <f t="shared" si="9"/>
        <v>108538900692268</v>
      </c>
      <c r="P28" s="24">
        <f t="shared" si="10"/>
        <v>3.5712338405686837E-6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0.27820773165589369</v>
      </c>
      <c r="V28" s="24">
        <f t="shared" si="13"/>
        <v>50.490753975036917</v>
      </c>
      <c r="W28" s="63">
        <f>B28+([1]User!D$6-25)*[1]User!C$6*[1]Calc!V$6</f>
        <v>0.55548531559999992</v>
      </c>
      <c r="AH28" s="24"/>
    </row>
    <row r="29" spans="1:34">
      <c r="A29" s="5">
        <v>2.9805999999999999E-3</v>
      </c>
      <c r="B29" s="59">
        <v>0.552701</v>
      </c>
      <c r="C29" s="64">
        <v>0.459841</v>
      </c>
      <c r="D29" s="61">
        <f t="shared" si="0"/>
        <v>5.4293290728623589</v>
      </c>
      <c r="E29" s="49">
        <f t="shared" si="1"/>
        <v>0.73474616514014068</v>
      </c>
      <c r="F29" s="49">
        <f t="shared" si="2"/>
        <v>0.73474616514014068</v>
      </c>
      <c r="G29" s="49">
        <f t="shared" si="3"/>
        <v>5.4413881007366403</v>
      </c>
      <c r="H29" s="5" t="str">
        <f t="shared" si="6"/>
        <v/>
      </c>
      <c r="I29" s="24">
        <f t="shared" si="4"/>
        <v>-0.11103470251841602</v>
      </c>
      <c r="J29" s="24">
        <f t="shared" si="5"/>
        <v>-6.1399671737078242E-2</v>
      </c>
      <c r="K29" s="5" t="str">
        <f t="shared" si="11"/>
        <v/>
      </c>
      <c r="L29" s="5" t="str">
        <f t="shared" si="12"/>
        <v/>
      </c>
      <c r="M29" s="24">
        <f t="shared" si="7"/>
        <v>-6.272902556326024E+16</v>
      </c>
      <c r="N29" s="24">
        <f t="shared" si="8"/>
        <v>5.4413881007366403</v>
      </c>
      <c r="O29" s="24">
        <f t="shared" si="9"/>
        <v>99009155423489.75</v>
      </c>
      <c r="P29" s="24">
        <f t="shared" si="10"/>
        <v>3.4979162828019864E-6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0.25727537774377346</v>
      </c>
      <c r="V29" s="24">
        <f t="shared" si="13"/>
        <v>47.389953364314799</v>
      </c>
      <c r="W29" s="63">
        <f>B29+([1]User!D$6-25)*[1]User!C$6*[1]Calc!V$6</f>
        <v>0.55297731559999996</v>
      </c>
      <c r="AH29" s="24"/>
    </row>
    <row r="30" spans="1:34">
      <c r="A30" s="5">
        <v>3.1259999999999999E-3</v>
      </c>
      <c r="B30" s="59">
        <v>0.55020400000000003</v>
      </c>
      <c r="C30" s="64">
        <v>0.42737399999999998</v>
      </c>
      <c r="D30" s="61">
        <f t="shared" si="0"/>
        <v>5.0459921650863615</v>
      </c>
      <c r="E30" s="49">
        <f t="shared" si="1"/>
        <v>0.70294657185289922</v>
      </c>
      <c r="F30" s="49">
        <f t="shared" si="2"/>
        <v>0.70294657185289922</v>
      </c>
      <c r="G30" s="49">
        <f t="shared" si="3"/>
        <v>5.056995061617128</v>
      </c>
      <c r="H30" s="5" t="str">
        <f t="shared" si="6"/>
        <v/>
      </c>
      <c r="I30" s="24">
        <f t="shared" si="4"/>
        <v>-0.1014248765404282</v>
      </c>
      <c r="J30" s="24">
        <f t="shared" si="5"/>
        <v>-5.5832398047665953E-2</v>
      </c>
      <c r="K30" s="5" t="str">
        <f t="shared" si="11"/>
        <v/>
      </c>
      <c r="L30" s="5" t="str">
        <f t="shared" si="12"/>
        <v/>
      </c>
      <c r="M30" s="24">
        <f t="shared" si="7"/>
        <v>-5.7235208753466896E+16</v>
      </c>
      <c r="N30" s="24">
        <f t="shared" si="8"/>
        <v>5.056995061617128</v>
      </c>
      <c r="O30" s="24">
        <f t="shared" si="9"/>
        <v>90312253115957.5</v>
      </c>
      <c r="P30" s="24">
        <f t="shared" si="10"/>
        <v>3.4331905266800397E-6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0.2381329550143359</v>
      </c>
      <c r="V30" s="24">
        <f t="shared" si="13"/>
        <v>44.238982556107743</v>
      </c>
      <c r="W30" s="63">
        <f>B30+([1]User!D$6-25)*[1]User!C$6*[1]Calc!V$6</f>
        <v>0.55048031559999999</v>
      </c>
      <c r="AH30" s="24"/>
    </row>
    <row r="31" spans="1:34">
      <c r="A31" s="5">
        <v>3.2713999999999998E-3</v>
      </c>
      <c r="B31" s="59">
        <v>0.54776199999999997</v>
      </c>
      <c r="C31" s="64">
        <v>0.39711099999999999</v>
      </c>
      <c r="D31" s="61">
        <f t="shared" si="0"/>
        <v>4.6886778200583334</v>
      </c>
      <c r="E31" s="49">
        <f t="shared" si="1"/>
        <v>0.67105039145541312</v>
      </c>
      <c r="F31" s="49">
        <f t="shared" si="2"/>
        <v>0.67105039145541312</v>
      </c>
      <c r="G31" s="49">
        <f t="shared" si="3"/>
        <v>4.6985510508954942</v>
      </c>
      <c r="H31" s="5" t="str">
        <f t="shared" si="6"/>
        <v/>
      </c>
      <c r="I31" s="24">
        <f t="shared" si="4"/>
        <v>-9.246377627238736E-2</v>
      </c>
      <c r="J31" s="24">
        <f t="shared" si="5"/>
        <v>-5.0673692202334412E-2</v>
      </c>
      <c r="K31" s="5" t="str">
        <f t="shared" si="11"/>
        <v/>
      </c>
      <c r="L31" s="5" t="str">
        <f t="shared" si="12"/>
        <v/>
      </c>
      <c r="M31" s="24">
        <f t="shared" si="7"/>
        <v>-5.1358878678529128E+16</v>
      </c>
      <c r="N31" s="24">
        <f t="shared" si="8"/>
        <v>4.6985510508954942</v>
      </c>
      <c r="O31" s="24">
        <f t="shared" si="9"/>
        <v>82513060232356.5</v>
      </c>
      <c r="P31" s="24">
        <f t="shared" si="10"/>
        <v>3.3760005004191717E-6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0.22091108667496703</v>
      </c>
      <c r="V31" s="24">
        <f t="shared" si="13"/>
        <v>41.173374417688343</v>
      </c>
      <c r="W31" s="63">
        <f>B31+([1]User!D$6-25)*[1]User!C$6*[1]Calc!V$6</f>
        <v>0.54803831559999994</v>
      </c>
      <c r="AH31" s="24"/>
    </row>
    <row r="32" spans="1:34">
      <c r="A32" s="5">
        <v>3.4167999999999998E-3</v>
      </c>
      <c r="B32" s="59">
        <v>0.54525800000000002</v>
      </c>
      <c r="C32" s="64">
        <v>0.36919200000000002</v>
      </c>
      <c r="D32" s="61">
        <f t="shared" si="0"/>
        <v>4.3590390136334083</v>
      </c>
      <c r="E32" s="49">
        <f t="shared" si="1"/>
        <v>0.6393907559940285</v>
      </c>
      <c r="F32" s="49">
        <f t="shared" si="2"/>
        <v>0.6393907559940285</v>
      </c>
      <c r="G32" s="49">
        <f t="shared" si="3"/>
        <v>4.3683013643283868</v>
      </c>
      <c r="H32" s="5" t="str">
        <f t="shared" si="6"/>
        <v/>
      </c>
      <c r="I32" s="24">
        <f t="shared" si="4"/>
        <v>-8.4207534108209664E-2</v>
      </c>
      <c r="J32" s="24">
        <f t="shared" si="5"/>
        <v>-4.5938099488085811E-2</v>
      </c>
      <c r="K32" s="5" t="str">
        <f t="shared" si="11"/>
        <v/>
      </c>
      <c r="L32" s="5" t="str">
        <f t="shared" si="12"/>
        <v/>
      </c>
      <c r="M32" s="24">
        <f t="shared" si="7"/>
        <v>-4.818118339044276E+16</v>
      </c>
      <c r="N32" s="24">
        <f t="shared" si="8"/>
        <v>4.3683013643283868</v>
      </c>
      <c r="O32" s="24">
        <f t="shared" si="9"/>
        <v>75185719600504</v>
      </c>
      <c r="P32" s="24">
        <f t="shared" si="10"/>
        <v>3.3087695949803365E-6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0.20466022298283398</v>
      </c>
      <c r="V32" s="24">
        <f t="shared" si="13"/>
        <v>38.428087666212534</v>
      </c>
      <c r="W32" s="63">
        <f>B32+([1]User!D$6-25)*[1]User!C$6*[1]Calc!V$6</f>
        <v>0.54553431559999999</v>
      </c>
      <c r="AH32" s="24"/>
    </row>
    <row r="33" spans="1:34">
      <c r="A33" s="5">
        <v>3.5622000000000002E-3</v>
      </c>
      <c r="B33" s="59">
        <v>0.54279900000000003</v>
      </c>
      <c r="C33" s="64">
        <v>0.34331099999999998</v>
      </c>
      <c r="D33" s="61">
        <f t="shared" si="0"/>
        <v>4.0534628128710777</v>
      </c>
      <c r="E33" s="49">
        <f t="shared" si="1"/>
        <v>0.60782619308316566</v>
      </c>
      <c r="F33" s="49">
        <f t="shared" si="2"/>
        <v>0.60782619308316566</v>
      </c>
      <c r="G33" s="49">
        <f t="shared" si="3"/>
        <v>4.0617925709101677</v>
      </c>
      <c r="H33" s="5" t="str">
        <f t="shared" si="6"/>
        <v/>
      </c>
      <c r="I33" s="24">
        <f t="shared" si="4"/>
        <v>-7.6544814272754197E-2</v>
      </c>
      <c r="J33" s="24">
        <f t="shared" si="5"/>
        <v>-4.1569599168719371E-2</v>
      </c>
      <c r="K33" s="5" t="str">
        <f t="shared" si="11"/>
        <v/>
      </c>
      <c r="L33" s="5" t="str">
        <f t="shared" si="12"/>
        <v/>
      </c>
      <c r="M33" s="24">
        <f t="shared" si="7"/>
        <v>-4.3329993961140608E+16</v>
      </c>
      <c r="N33" s="24">
        <f t="shared" si="8"/>
        <v>4.0617925709101677</v>
      </c>
      <c r="O33" s="24">
        <f t="shared" si="9"/>
        <v>68599362379166.75</v>
      </c>
      <c r="P33" s="24">
        <f t="shared" si="10"/>
        <v>3.2467294165186647E-6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0.18997203819302874</v>
      </c>
      <c r="V33" s="24">
        <f t="shared" si="13"/>
        <v>35.799452791724626</v>
      </c>
      <c r="W33" s="63">
        <f>B33+([1]User!D$6-25)*[1]User!C$6*[1]Calc!V$6</f>
        <v>0.5430753156</v>
      </c>
      <c r="AH33" s="24"/>
    </row>
    <row r="34" spans="1:34">
      <c r="A34" s="70">
        <v>3.7076000000000001E-3</v>
      </c>
      <c r="B34" s="59">
        <v>0.54039000000000004</v>
      </c>
      <c r="C34" s="64">
        <v>0.31940099999999999</v>
      </c>
      <c r="D34" s="61">
        <f t="shared" si="0"/>
        <v>3.7711581507549572</v>
      </c>
      <c r="E34" s="49">
        <f t="shared" si="1"/>
        <v>0.57647474576015978</v>
      </c>
      <c r="F34" s="49">
        <f t="shared" si="2"/>
        <v>0.57647474576015978</v>
      </c>
      <c r="G34" s="49">
        <f t="shared" si="3"/>
        <v>3.7786402248982425</v>
      </c>
      <c r="H34" s="5" t="str">
        <f t="shared" si="6"/>
        <v/>
      </c>
      <c r="I34" s="24">
        <f t="shared" si="4"/>
        <v>-6.9466005622456056E-2</v>
      </c>
      <c r="J34" s="24">
        <f t="shared" si="5"/>
        <v>-3.7557929319342202E-2</v>
      </c>
      <c r="K34" s="5" t="str">
        <f t="shared" si="11"/>
        <v/>
      </c>
      <c r="L34" s="5" t="str">
        <f t="shared" si="12"/>
        <v/>
      </c>
      <c r="M34" s="24">
        <f t="shared" si="7"/>
        <v>-3.8920485555998912E+16</v>
      </c>
      <c r="N34" s="24">
        <f t="shared" si="8"/>
        <v>3.7786402248982425</v>
      </c>
      <c r="O34" s="24">
        <f t="shared" si="9"/>
        <v>62686924006815.875</v>
      </c>
      <c r="P34" s="24">
        <f t="shared" si="10"/>
        <v>3.1892251058103342E-6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0.17670122209932507</v>
      </c>
      <c r="V34" s="24">
        <f t="shared" si="13"/>
        <v>33.309551729932025</v>
      </c>
      <c r="W34" s="63">
        <f>B34+([1]User!D$6-25)*[1]User!C$6*[1]Calc!V$6</f>
        <v>0.5406663156</v>
      </c>
      <c r="AH34" s="24"/>
    </row>
    <row r="35" spans="1:34">
      <c r="A35" s="70">
        <v>3.8530000000000001E-3</v>
      </c>
      <c r="B35" s="59">
        <v>0.53796999999999995</v>
      </c>
      <c r="C35" s="64">
        <v>0.29738100000000001</v>
      </c>
      <c r="D35" s="61">
        <f t="shared" si="0"/>
        <v>3.5111686626831475</v>
      </c>
      <c r="E35" s="49">
        <f t="shared" si="1"/>
        <v>0.5454516917590746</v>
      </c>
      <c r="F35" s="49">
        <f t="shared" si="2"/>
        <v>0.5454516917590746</v>
      </c>
      <c r="G35" s="49">
        <f t="shared" si="3"/>
        <v>3.5180536676180649</v>
      </c>
      <c r="H35" s="5" t="str">
        <f t="shared" si="6"/>
        <v/>
      </c>
      <c r="I35" s="24">
        <f t="shared" si="4"/>
        <v>-6.2951341690451634E-2</v>
      </c>
      <c r="J35" s="24">
        <f t="shared" si="5"/>
        <v>-3.3883327726962259E-2</v>
      </c>
      <c r="K35" s="5" t="str">
        <f t="shared" si="11"/>
        <v/>
      </c>
      <c r="L35" s="5" t="str">
        <f t="shared" si="12"/>
        <v/>
      </c>
      <c r="M35" s="24">
        <f t="shared" si="7"/>
        <v>-3.5814632412179484E+16</v>
      </c>
      <c r="N35" s="24">
        <f t="shared" si="8"/>
        <v>3.5180536676180649</v>
      </c>
      <c r="O35" s="24">
        <f t="shared" si="9"/>
        <v>57243720926266.75</v>
      </c>
      <c r="P35" s="24">
        <f t="shared" si="10"/>
        <v>3.1280173500924028E-6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0.16439259570711284</v>
      </c>
      <c r="V35" s="24">
        <f t="shared" si="13"/>
        <v>31.037856438125644</v>
      </c>
      <c r="W35" s="63">
        <f>B35+([1]User!D$6-25)*[1]User!C$6*[1]Calc!V$6</f>
        <v>0.53824631559999991</v>
      </c>
      <c r="AH35" s="24"/>
    </row>
    <row r="36" spans="1:34">
      <c r="A36" s="70">
        <v>3.9984E-3</v>
      </c>
      <c r="B36" s="59">
        <v>0.53554000000000002</v>
      </c>
      <c r="C36" s="64">
        <v>0.27691199999999999</v>
      </c>
      <c r="D36" s="61">
        <f t="shared" si="0"/>
        <v>3.2694917856921446</v>
      </c>
      <c r="E36" s="49">
        <f t="shared" si="1"/>
        <v>0.51448025057382329</v>
      </c>
      <c r="F36" s="49">
        <f t="shared" si="2"/>
        <v>0.51448025057382329</v>
      </c>
      <c r="G36" s="49">
        <f t="shared" si="3"/>
        <v>3.2758191017066354</v>
      </c>
      <c r="H36" s="5" t="str">
        <f t="shared" si="6"/>
        <v/>
      </c>
      <c r="I36" s="24">
        <f t="shared" si="4"/>
        <v>-5.6895477542665891E-2</v>
      </c>
      <c r="J36" s="24">
        <f t="shared" si="5"/>
        <v>-3.0485525151213777E-2</v>
      </c>
      <c r="K36" s="5" t="str">
        <f t="shared" si="11"/>
        <v/>
      </c>
      <c r="L36" s="5" t="str">
        <f t="shared" si="12"/>
        <v/>
      </c>
      <c r="M36" s="24">
        <f t="shared" si="7"/>
        <v>-3.2913628872714356E+16</v>
      </c>
      <c r="N36" s="24">
        <f t="shared" si="8"/>
        <v>3.2758191017066354</v>
      </c>
      <c r="O36" s="24">
        <f t="shared" si="9"/>
        <v>52239215963880.375</v>
      </c>
      <c r="P36" s="24">
        <f t="shared" si="10"/>
        <v>3.0656353617525589E-6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0.15298007375267786</v>
      </c>
      <c r="V36" s="24">
        <f t="shared" si="13"/>
        <v>28.920111573532555</v>
      </c>
      <c r="W36" s="63">
        <f>B36+([1]User!D$6-25)*[1]User!C$6*[1]Calc!V$6</f>
        <v>0.53581631559999998</v>
      </c>
      <c r="AH36" s="24"/>
    </row>
    <row r="37" spans="1:34">
      <c r="A37" s="70">
        <v>4.1437999999999996E-3</v>
      </c>
      <c r="B37" s="59">
        <v>0.53310999999999997</v>
      </c>
      <c r="C37" s="64">
        <v>0.25803100000000001</v>
      </c>
      <c r="D37" s="61">
        <f t="shared" si="0"/>
        <v>3.0465643776865208</v>
      </c>
      <c r="E37" s="49">
        <f t="shared" si="1"/>
        <v>0.48381035973887587</v>
      </c>
      <c r="F37" s="49">
        <f t="shared" si="2"/>
        <v>0.48381035973887587</v>
      </c>
      <c r="G37" s="49">
        <f t="shared" si="3"/>
        <v>3.0523524862816358</v>
      </c>
      <c r="H37" s="5" t="str">
        <f t="shared" si="6"/>
        <v/>
      </c>
      <c r="I37" s="24">
        <f t="shared" si="4"/>
        <v>-5.1308812157040896E-2</v>
      </c>
      <c r="J37" s="24">
        <f t="shared" si="5"/>
        <v>-2.7367418274256528E-2</v>
      </c>
      <c r="K37" s="5" t="str">
        <f t="shared" si="11"/>
        <v/>
      </c>
      <c r="L37" s="5" t="str">
        <f t="shared" si="12"/>
        <v/>
      </c>
      <c r="M37" s="24">
        <f t="shared" si="7"/>
        <v>-3.01087629791674E+16</v>
      </c>
      <c r="N37" s="24">
        <f t="shared" si="8"/>
        <v>3.0523524862816358</v>
      </c>
      <c r="O37" s="24">
        <f t="shared" si="9"/>
        <v>47660094374786.25</v>
      </c>
      <c r="P37" s="24">
        <f t="shared" si="10"/>
        <v>3.0016770945646043E-6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0.14243878309788022</v>
      </c>
      <c r="V37" s="24">
        <f t="shared" si="13"/>
        <v>26.969171066253939</v>
      </c>
      <c r="W37" s="63">
        <f>B37+([1]User!D$6-25)*[1]User!C$6*[1]Calc!V$6</f>
        <v>0.53338631559999994</v>
      </c>
      <c r="AH37" s="24"/>
    </row>
    <row r="38" spans="1:34">
      <c r="A38" s="71">
        <v>4.2892E-3</v>
      </c>
      <c r="B38" s="59">
        <v>0.53067900000000001</v>
      </c>
      <c r="C38" s="64">
        <v>0.240588</v>
      </c>
      <c r="D38" s="61">
        <f t="shared" si="0"/>
        <v>2.8406153931072025</v>
      </c>
      <c r="E38" s="49">
        <f t="shared" si="1"/>
        <v>0.45341243613107435</v>
      </c>
      <c r="F38" s="49">
        <f t="shared" si="2"/>
        <v>0.45341243613107435</v>
      </c>
      <c r="G38" s="49">
        <f t="shared" si="3"/>
        <v>2.8459098783525842</v>
      </c>
      <c r="H38" s="5" t="str">
        <f t="shared" si="6"/>
        <v/>
      </c>
      <c r="I38" s="24">
        <f t="shared" si="4"/>
        <v>-4.6147746958814607E-2</v>
      </c>
      <c r="J38" s="24">
        <f t="shared" si="5"/>
        <v>-2.450239155074635E-2</v>
      </c>
      <c r="K38" s="5" t="str">
        <f t="shared" si="11"/>
        <v/>
      </c>
      <c r="L38" s="5" t="str">
        <f t="shared" si="12"/>
        <v/>
      </c>
      <c r="M38" s="24">
        <f t="shared" si="7"/>
        <v>-2.7541017714220616E+16</v>
      </c>
      <c r="N38" s="24">
        <f t="shared" si="8"/>
        <v>2.8459098783525842</v>
      </c>
      <c r="O38" s="24">
        <f t="shared" si="9"/>
        <v>43470480363910.375</v>
      </c>
      <c r="P38" s="24">
        <f t="shared" si="10"/>
        <v>2.9364124313014512E-6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0.13269371190980075</v>
      </c>
      <c r="V38" s="24">
        <f t="shared" si="13"/>
        <v>25.168311624158758</v>
      </c>
      <c r="W38" s="63">
        <f>B38+([1]User!D$6-25)*[1]User!C$6*[1]Calc!V$6</f>
        <v>0.53095531559999998</v>
      </c>
      <c r="X38" s="72" t="s">
        <v>67</v>
      </c>
      <c r="AH38" s="24"/>
    </row>
    <row r="39" spans="1:34">
      <c r="A39" s="70">
        <v>4.4346000000000003E-3</v>
      </c>
      <c r="B39" s="59">
        <v>0.52825200000000005</v>
      </c>
      <c r="C39" s="64">
        <v>0.224385</v>
      </c>
      <c r="D39" s="61">
        <f t="shared" si="0"/>
        <v>2.6493070518162156</v>
      </c>
      <c r="E39" s="49">
        <f t="shared" si="1"/>
        <v>0.42313229547410131</v>
      </c>
      <c r="F39" s="49">
        <f t="shared" si="2"/>
        <v>0.42313229547410131</v>
      </c>
      <c r="G39" s="49">
        <f t="shared" si="3"/>
        <v>2.65413877792402</v>
      </c>
      <c r="H39" s="5" t="str">
        <f t="shared" si="6"/>
        <v/>
      </c>
      <c r="I39" s="24">
        <f t="shared" si="4"/>
        <v>-4.1353469448100498E-2</v>
      </c>
      <c r="J39" s="24">
        <f t="shared" si="5"/>
        <v>-2.1856479551620619E-2</v>
      </c>
      <c r="K39" s="5" t="str">
        <f t="shared" si="11"/>
        <v/>
      </c>
      <c r="L39" s="5" t="str">
        <f t="shared" si="12"/>
        <v/>
      </c>
      <c r="M39" s="24">
        <f t="shared" si="7"/>
        <v>-2.5133822866231272E+16</v>
      </c>
      <c r="N39" s="24">
        <f t="shared" si="8"/>
        <v>2.65413877792402</v>
      </c>
      <c r="O39" s="24">
        <f t="shared" si="9"/>
        <v>39646553418912.75</v>
      </c>
      <c r="P39" s="24">
        <f t="shared" si="10"/>
        <v>2.8716107434341441E-6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0.1236984506563667</v>
      </c>
      <c r="V39" s="24">
        <f t="shared" si="13"/>
        <v>23.483540490850654</v>
      </c>
      <c r="W39" s="63">
        <f>B39+([1]User!D$6-25)*[1]User!C$6*[1]Calc!V$6</f>
        <v>0.52852831560000002</v>
      </c>
      <c r="X39" s="9" t="s">
        <v>68</v>
      </c>
      <c r="AH39" s="24"/>
    </row>
    <row r="40" spans="1:34">
      <c r="A40" s="70">
        <v>4.5799999999999999E-3</v>
      </c>
      <c r="B40" s="59">
        <v>0.52580300000000002</v>
      </c>
      <c r="C40" s="64">
        <v>0.20929500000000001</v>
      </c>
      <c r="D40" s="61">
        <f t="shared" si="0"/>
        <v>2.4711398685735446</v>
      </c>
      <c r="E40" s="49">
        <f t="shared" si="1"/>
        <v>0.39289732752695394</v>
      </c>
      <c r="F40" s="49">
        <f t="shared" si="2"/>
        <v>0.39289732752695394</v>
      </c>
      <c r="G40" s="49">
        <f t="shared" si="3"/>
        <v>2.4755912399266249</v>
      </c>
      <c r="H40" s="5" t="str">
        <f t="shared" si="6"/>
        <v/>
      </c>
      <c r="I40" s="24">
        <f t="shared" si="4"/>
        <v>-3.6889780998165624E-2</v>
      </c>
      <c r="J40" s="24">
        <f t="shared" si="5"/>
        <v>-1.9406950740148855E-2</v>
      </c>
      <c r="K40" s="5" t="str">
        <f t="shared" si="11"/>
        <v/>
      </c>
      <c r="L40" s="5" t="str">
        <f t="shared" si="12"/>
        <v/>
      </c>
      <c r="M40" s="24">
        <f t="shared" si="7"/>
        <v>-2.315528169517348E+16</v>
      </c>
      <c r="N40" s="24">
        <f t="shared" si="8"/>
        <v>2.4755912399266249</v>
      </c>
      <c r="O40" s="24">
        <f t="shared" si="9"/>
        <v>36121507071014.625</v>
      </c>
      <c r="P40" s="24">
        <f t="shared" si="10"/>
        <v>2.8049858988585159E-6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0.1153044624832551</v>
      </c>
      <c r="V40" s="24">
        <f t="shared" si="13"/>
        <v>21.918915614367986</v>
      </c>
      <c r="W40" s="63">
        <f>B40+([1]User!D$6-25)*[1]User!C$6*[1]Calc!V$6</f>
        <v>0.52607931559999999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0.52338899999999999</v>
      </c>
      <c r="C41" s="64">
        <v>0.19536999999999999</v>
      </c>
      <c r="D41" s="61">
        <f t="shared" si="0"/>
        <v>2.3067278058396683</v>
      </c>
      <c r="E41" s="49">
        <f t="shared" si="1"/>
        <v>0.36299635074298159</v>
      </c>
      <c r="F41" s="49">
        <f t="shared" si="2"/>
        <v>0.36299635074298159</v>
      </c>
      <c r="G41" s="49">
        <f t="shared" si="3"/>
        <v>2.3107376472067656</v>
      </c>
      <c r="H41" s="5" t="str">
        <f t="shared" si="6"/>
        <v/>
      </c>
      <c r="I41" s="24">
        <f t="shared" si="4"/>
        <v>-3.2768441180169139E-2</v>
      </c>
      <c r="J41" s="24">
        <f t="shared" si="5"/>
        <v>-1.7159696092333306E-2</v>
      </c>
      <c r="K41" s="5" t="str">
        <f t="shared" si="11"/>
        <v/>
      </c>
      <c r="L41" s="5" t="str">
        <f t="shared" si="12"/>
        <v/>
      </c>
      <c r="M41" s="24">
        <f t="shared" si="7"/>
        <v>-2.0858517306997724E+16</v>
      </c>
      <c r="N41" s="24">
        <f t="shared" si="8"/>
        <v>2.3107376472067656</v>
      </c>
      <c r="O41" s="24">
        <f t="shared" si="9"/>
        <v>32947648809665.875</v>
      </c>
      <c r="P41" s="24">
        <f t="shared" si="10"/>
        <v>2.7410537127945149E-6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0.10764751906799701</v>
      </c>
      <c r="V41" s="24">
        <f t="shared" si="13"/>
        <v>20.45484237120754</v>
      </c>
      <c r="W41" s="63">
        <f>B41+([1]User!D$6-25)*[1]User!C$6*[1]Calc!V$6</f>
        <v>0.52366531559999996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0.52097400000000005</v>
      </c>
      <c r="C42" s="64">
        <v>0.182453</v>
      </c>
      <c r="D42" s="61">
        <f t="shared" si="0"/>
        <v>2.1542171692627581</v>
      </c>
      <c r="E42" s="49">
        <f t="shared" si="1"/>
        <v>0.33328948292587601</v>
      </c>
      <c r="F42" s="49">
        <f t="shared" si="2"/>
        <v>0.33328948292587601</v>
      </c>
      <c r="G42" s="49">
        <f t="shared" si="3"/>
        <v>2.1578818461488187</v>
      </c>
      <c r="H42" s="5" t="str">
        <f t="shared" si="6"/>
        <v/>
      </c>
      <c r="I42" s="24">
        <f t="shared" si="4"/>
        <v>-2.8947046153720471E-2</v>
      </c>
      <c r="J42" s="24">
        <f t="shared" si="5"/>
        <v>-1.5088656943314563E-2</v>
      </c>
      <c r="K42" s="5" t="str">
        <f t="shared" si="11"/>
        <v/>
      </c>
      <c r="L42" s="5" t="str">
        <f t="shared" si="12"/>
        <v/>
      </c>
      <c r="M42" s="24">
        <f t="shared" si="7"/>
        <v>-1.906302999407354E+16</v>
      </c>
      <c r="N42" s="24">
        <f t="shared" si="8"/>
        <v>2.1578818461488187</v>
      </c>
      <c r="O42" s="24">
        <f t="shared" si="9"/>
        <v>30046470539808.375</v>
      </c>
      <c r="P42" s="24">
        <f t="shared" si="10"/>
        <v>2.6767607813567049E-6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0.10055123125145152</v>
      </c>
      <c r="V42" s="24">
        <f t="shared" si="13"/>
        <v>19.096616124592845</v>
      </c>
      <c r="W42" s="63">
        <f>B42+([1]User!D$6-25)*[1]User!C$6*[1]Calc!V$6</f>
        <v>0.52125031560000001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0.51859999999999995</v>
      </c>
      <c r="C43" s="64">
        <v>0.17047000000000001</v>
      </c>
      <c r="D43" s="61">
        <f t="shared" si="0"/>
        <v>2.012734243033671</v>
      </c>
      <c r="E43" s="49">
        <f t="shared" si="1"/>
        <v>0.30378643539369338</v>
      </c>
      <c r="F43" s="49">
        <f t="shared" si="2"/>
        <v>0.30378643539369338</v>
      </c>
      <c r="G43" s="49">
        <f t="shared" si="3"/>
        <v>2.0160293421379731</v>
      </c>
      <c r="H43" s="5" t="str">
        <f t="shared" si="6"/>
        <v/>
      </c>
      <c r="I43" s="24">
        <f t="shared" si="4"/>
        <v>-2.540073355344933E-2</v>
      </c>
      <c r="J43" s="24">
        <f t="shared" si="5"/>
        <v>-1.3179839039751081E-2</v>
      </c>
      <c r="K43" s="5" t="str">
        <f t="shared" si="11"/>
        <v/>
      </c>
      <c r="L43" s="5" t="str">
        <f t="shared" si="12"/>
        <v/>
      </c>
      <c r="M43" s="24">
        <f t="shared" si="7"/>
        <v>-1.7140548815555058E+16</v>
      </c>
      <c r="N43" s="24">
        <f t="shared" si="8"/>
        <v>2.0160293421379731</v>
      </c>
      <c r="O43" s="24">
        <f t="shared" si="9"/>
        <v>27439526772638.875</v>
      </c>
      <c r="P43" s="24">
        <f t="shared" si="10"/>
        <v>2.6165167919520725E-6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9.4081598077105824E-2</v>
      </c>
      <c r="V43" s="24">
        <f t="shared" si="13"/>
        <v>17.81205791278893</v>
      </c>
      <c r="W43" s="63">
        <f>B43+([1]User!D$6-25)*[1]User!C$6*[1]Calc!V$6</f>
        <v>0.51887631559999992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0.51622100000000004</v>
      </c>
      <c r="C44" s="64">
        <v>0.15928600000000001</v>
      </c>
      <c r="D44" s="61">
        <f t="shared" si="0"/>
        <v>1.8806850861492423</v>
      </c>
      <c r="E44" s="49">
        <f t="shared" si="1"/>
        <v>0.27431608061287277</v>
      </c>
      <c r="F44" s="49">
        <f t="shared" si="2"/>
        <v>0.27431608061287277</v>
      </c>
      <c r="G44" s="49">
        <f t="shared" si="3"/>
        <v>1.8837040231225959</v>
      </c>
      <c r="H44" s="5" t="str">
        <f t="shared" si="6"/>
        <v/>
      </c>
      <c r="I44" s="24">
        <f t="shared" si="4"/>
        <v>-2.2092600578064898E-2</v>
      </c>
      <c r="J44" s="24">
        <f t="shared" si="5"/>
        <v>-1.1410768893193528E-2</v>
      </c>
      <c r="K44" s="5" t="str">
        <f t="shared" si="11"/>
        <v/>
      </c>
      <c r="L44" s="5" t="str">
        <f t="shared" si="12"/>
        <v/>
      </c>
      <c r="M44" s="24">
        <f t="shared" si="7"/>
        <v>-1.5704000069462996E+16</v>
      </c>
      <c r="N44" s="24">
        <f t="shared" si="8"/>
        <v>1.8837040231225959</v>
      </c>
      <c r="O44" s="24">
        <f t="shared" si="9"/>
        <v>25050523996443.375</v>
      </c>
      <c r="P44" s="24">
        <f t="shared" si="10"/>
        <v>2.5565124212525273E-6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8.8062305741798075E-2</v>
      </c>
      <c r="V44" s="24">
        <f t="shared" si="13"/>
        <v>16.610586004532042</v>
      </c>
      <c r="W44" s="63">
        <f>B44+([1]User!D$6-25)*[1]User!C$6*[1]Calc!V$6</f>
        <v>0.51649731560000001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0.513795</v>
      </c>
      <c r="C45" s="64">
        <v>0.14885200000000001</v>
      </c>
      <c r="D45" s="61">
        <f t="shared" si="0"/>
        <v>1.757491157060175</v>
      </c>
      <c r="E45" s="49">
        <f t="shared" si="1"/>
        <v>0.24489314851426186</v>
      </c>
      <c r="F45" s="49">
        <f t="shared" si="2"/>
        <v>0.24489314851426186</v>
      </c>
      <c r="G45" s="49">
        <f t="shared" si="3"/>
        <v>1.7603001011579986</v>
      </c>
      <c r="H45" s="5" t="str">
        <f t="shared" si="6"/>
        <v/>
      </c>
      <c r="I45" s="24">
        <f t="shared" si="4"/>
        <v>-1.900750252894997E-2</v>
      </c>
      <c r="J45" s="24">
        <f t="shared" si="5"/>
        <v>-9.7712118313276371E-3</v>
      </c>
      <c r="K45" s="5" t="str">
        <f t="shared" si="11"/>
        <v/>
      </c>
      <c r="L45" s="5" t="str">
        <f t="shared" si="12"/>
        <v/>
      </c>
      <c r="M45" s="24">
        <f t="shared" si="7"/>
        <v>-1.4611652610402184E+16</v>
      </c>
      <c r="N45" s="24">
        <f t="shared" si="8"/>
        <v>1.7603001011579986</v>
      </c>
      <c r="O45" s="24">
        <f t="shared" si="9"/>
        <v>22825413790264.25</v>
      </c>
      <c r="P45" s="24">
        <f t="shared" si="10"/>
        <v>2.4927326562975357E-6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8.2365033775235907E-2</v>
      </c>
      <c r="V45" s="24">
        <f t="shared" si="13"/>
        <v>15.507545124126958</v>
      </c>
      <c r="W45" s="63">
        <f>B45+([1]User!D$6-25)*[1]User!C$6*[1]Calc!V$6</f>
        <v>0.51407131559999997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0.51143700000000003</v>
      </c>
      <c r="C46" s="64">
        <v>0.13920199999999999</v>
      </c>
      <c r="D46" s="61">
        <f t="shared" si="0"/>
        <v>1.6435538927598583</v>
      </c>
      <c r="E46" s="49">
        <f t="shared" si="1"/>
        <v>0.21578394933305661</v>
      </c>
      <c r="F46" s="49">
        <f t="shared" si="2"/>
        <v>0.21578394933305661</v>
      </c>
      <c r="G46" s="49">
        <f t="shared" si="3"/>
        <v>1.6460508232595439</v>
      </c>
      <c r="H46" s="5" t="str">
        <f t="shared" si="6"/>
        <v/>
      </c>
      <c r="I46" s="24">
        <f t="shared" si="4"/>
        <v>-1.6151270581488596E-2</v>
      </c>
      <c r="J46" s="24">
        <f t="shared" si="5"/>
        <v>-8.2648202204062687E-3</v>
      </c>
      <c r="K46" s="5" t="str">
        <f t="shared" si="11"/>
        <v/>
      </c>
      <c r="L46" s="5" t="str">
        <f t="shared" si="12"/>
        <v/>
      </c>
      <c r="M46" s="24">
        <f t="shared" si="7"/>
        <v>-1.2988610589292144E+16</v>
      </c>
      <c r="N46" s="24">
        <f t="shared" si="8"/>
        <v>1.6460508232595439</v>
      </c>
      <c r="O46" s="24">
        <f t="shared" si="9"/>
        <v>20849821946853.125</v>
      </c>
      <c r="P46" s="24">
        <f t="shared" si="10"/>
        <v>2.4350218805066927E-6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7.7221042343171148E-2</v>
      </c>
      <c r="V46" s="24">
        <f t="shared" si="13"/>
        <v>14.459445000116595</v>
      </c>
      <c r="W46" s="63">
        <f>B46+([1]User!D$6-25)*[1]User!C$6*[1]Calc!V$6</f>
        <v>0.5117133156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0.50907400000000003</v>
      </c>
      <c r="C47" s="64">
        <v>0.130216</v>
      </c>
      <c r="D47" s="61">
        <f t="shared" si="0"/>
        <v>1.5374564568010354</v>
      </c>
      <c r="E47" s="49">
        <f t="shared" si="1"/>
        <v>0.18680282471488793</v>
      </c>
      <c r="F47" s="49">
        <f t="shared" si="2"/>
        <v>0.18680282471488793</v>
      </c>
      <c r="G47" s="49">
        <f t="shared" si="3"/>
        <v>1.5397439780992639</v>
      </c>
      <c r="H47" s="5" t="str">
        <f t="shared" si="6"/>
        <v/>
      </c>
      <c r="I47" s="24">
        <f t="shared" si="4"/>
        <v>-1.3493599452481596E-2</v>
      </c>
      <c r="J47" s="24">
        <f t="shared" si="5"/>
        <v>-6.8729691397014878E-3</v>
      </c>
      <c r="K47" s="5" t="str">
        <f t="shared" si="11"/>
        <v/>
      </c>
      <c r="L47" s="5" t="str">
        <f t="shared" si="12"/>
        <v/>
      </c>
      <c r="M47" s="24">
        <f t="shared" si="7"/>
        <v>-1.1899299304143066E+16</v>
      </c>
      <c r="N47" s="24">
        <f t="shared" si="8"/>
        <v>1.5397439780992639</v>
      </c>
      <c r="O47" s="24">
        <f t="shared" si="9"/>
        <v>19039555899084</v>
      </c>
      <c r="P47" s="24">
        <f t="shared" si="10"/>
        <v>2.3771252091910732E-6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7.2425368278327934E-2</v>
      </c>
      <c r="V47" s="24">
        <f t="shared" si="13"/>
        <v>13.486329694797549</v>
      </c>
      <c r="W47" s="63">
        <f>B47+([1]User!D$6-25)*[1]User!C$6*[1]Calc!V$6</f>
        <v>0.50935031559999999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0.506741</v>
      </c>
      <c r="C48" s="64">
        <v>0.121873</v>
      </c>
      <c r="D48" s="61">
        <f t="shared" si="0"/>
        <v>1.4389509028054355</v>
      </c>
      <c r="E48" s="49">
        <f t="shared" si="1"/>
        <v>0.15804597600440379</v>
      </c>
      <c r="F48" s="49">
        <f t="shared" si="2"/>
        <v>0.15804597600440379</v>
      </c>
      <c r="G48" s="49">
        <f t="shared" si="3"/>
        <v>1.4410175616630829</v>
      </c>
      <c r="H48" s="5" t="str">
        <f t="shared" si="6"/>
        <v/>
      </c>
      <c r="I48" s="24">
        <f t="shared" si="4"/>
        <v>-1.1025439041577073E-2</v>
      </c>
      <c r="J48" s="24">
        <f t="shared" si="5"/>
        <v>-5.590088506171844E-3</v>
      </c>
      <c r="K48" s="5" t="str">
        <f t="shared" si="11"/>
        <v/>
      </c>
      <c r="L48" s="5" t="str">
        <f t="shared" si="12"/>
        <v/>
      </c>
      <c r="M48" s="24">
        <f t="shared" si="7"/>
        <v>-1.0750410204158114E+16</v>
      </c>
      <c r="N48" s="24">
        <f t="shared" si="8"/>
        <v>1.4410175616630829</v>
      </c>
      <c r="O48" s="24">
        <f t="shared" si="9"/>
        <v>17404866249023.75</v>
      </c>
      <c r="P48" s="24">
        <f t="shared" si="10"/>
        <v>2.3219088904446093E-6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6.8016645552735594E-2</v>
      </c>
      <c r="V48" s="24">
        <f t="shared" si="13"/>
        <v>12.573670574882728</v>
      </c>
      <c r="W48" s="63">
        <f>B48+([1]User!D$6-25)*[1]User!C$6*[1]Calc!V$6</f>
        <v>0.50701731559999996</v>
      </c>
      <c r="AH48" s="24"/>
    </row>
    <row r="49" spans="1:34">
      <c r="A49" s="64">
        <v>5.8885999999999999E-3</v>
      </c>
      <c r="B49" s="59">
        <v>0.50436199999999998</v>
      </c>
      <c r="C49" s="64">
        <v>0.114104</v>
      </c>
      <c r="D49" s="61">
        <f t="shared" si="0"/>
        <v>1.3472225498158854</v>
      </c>
      <c r="E49" s="49">
        <f t="shared" si="1"/>
        <v>0.12943934343901156</v>
      </c>
      <c r="F49" s="49">
        <f t="shared" si="2"/>
        <v>0.12943934343901156</v>
      </c>
      <c r="G49" s="49">
        <f t="shared" si="3"/>
        <v>1.349147258701713</v>
      </c>
      <c r="H49" s="5" t="str">
        <f t="shared" si="6"/>
        <v/>
      </c>
      <c r="I49" s="24">
        <f t="shared" si="4"/>
        <v>-8.7286814675428259E-3</v>
      </c>
      <c r="J49" s="24">
        <f t="shared" si="5"/>
        <v>-4.4048271131897476E-3</v>
      </c>
      <c r="K49" s="5" t="str">
        <f t="shared" si="11"/>
        <v/>
      </c>
      <c r="L49" s="5" t="str">
        <f t="shared" si="12"/>
        <v/>
      </c>
      <c r="M49" s="24">
        <f t="shared" si="7"/>
        <v>-1.0012010433976562E+16</v>
      </c>
      <c r="N49" s="24">
        <f t="shared" si="8"/>
        <v>1.349147258701713</v>
      </c>
      <c r="O49" s="24">
        <f t="shared" si="9"/>
        <v>15880969375027.5</v>
      </c>
      <c r="P49" s="24">
        <f t="shared" si="10"/>
        <v>2.2628794099119713E-6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6.3829413629632278E-2</v>
      </c>
      <c r="V49" s="24">
        <f t="shared" si="13"/>
        <v>11.741831750375175</v>
      </c>
      <c r="W49" s="63">
        <f>B49+([1]User!D$6-25)*[1]User!C$6*[1]Calc!V$6</f>
        <v>0.50463831559999994</v>
      </c>
      <c r="AH49" s="24"/>
    </row>
    <row r="50" spans="1:34">
      <c r="A50" s="64">
        <v>6.0340000000000003E-3</v>
      </c>
      <c r="B50" s="59">
        <v>0.50204000000000004</v>
      </c>
      <c r="C50" s="64">
        <v>0.10685600000000001</v>
      </c>
      <c r="D50" s="61">
        <f t="shared" si="0"/>
        <v>1.2616456284015132</v>
      </c>
      <c r="E50" s="49">
        <f t="shared" si="1"/>
        <v>0.1009373872046903</v>
      </c>
      <c r="F50" s="49">
        <f t="shared" si="2"/>
        <v>0.1009373872046903</v>
      </c>
      <c r="G50" s="49">
        <f t="shared" si="3"/>
        <v>1.2633648224533112</v>
      </c>
      <c r="H50" s="5" t="str">
        <f t="shared" si="6"/>
        <v/>
      </c>
      <c r="I50" s="24">
        <f t="shared" si="4"/>
        <v>-6.5841205613327777E-3</v>
      </c>
      <c r="J50" s="24">
        <f t="shared" si="5"/>
        <v>-3.3073111818348847E-3</v>
      </c>
      <c r="K50" s="5" t="str">
        <f t="shared" si="11"/>
        <v/>
      </c>
      <c r="L50" s="5" t="str">
        <f t="shared" si="12"/>
        <v/>
      </c>
      <c r="M50" s="24">
        <f t="shared" si="7"/>
        <v>-8942956990209557</v>
      </c>
      <c r="N50" s="24">
        <f t="shared" si="8"/>
        <v>1.2633648224533112</v>
      </c>
      <c r="O50" s="24">
        <f t="shared" si="9"/>
        <v>14521184012639.375</v>
      </c>
      <c r="P50" s="24">
        <f t="shared" si="10"/>
        <v>2.2096170203385234E-6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6.0020378675272157E-2</v>
      </c>
      <c r="V50" s="24">
        <f t="shared" si="13"/>
        <v>10.945026472624301</v>
      </c>
      <c r="W50" s="63">
        <f>B50+([1]User!D$6-25)*[1]User!C$6*[1]Calc!V$6</f>
        <v>0.50231631560000001</v>
      </c>
      <c r="AH50" s="24"/>
    </row>
    <row r="51" spans="1:34">
      <c r="A51" s="64">
        <v>6.1793999999999998E-3</v>
      </c>
      <c r="B51" s="59">
        <v>0.49967499999999998</v>
      </c>
      <c r="C51" s="64">
        <v>0.100091</v>
      </c>
      <c r="D51" s="61">
        <f t="shared" si="0"/>
        <v>1.1817714736873535</v>
      </c>
      <c r="E51" s="49">
        <f t="shared" si="1"/>
        <v>7.2533502508011646E-2</v>
      </c>
      <c r="F51" s="49">
        <f t="shared" si="2"/>
        <v>7.2533502508011646E-2</v>
      </c>
      <c r="G51" s="49">
        <f t="shared" si="3"/>
        <v>1.1833710658437318</v>
      </c>
      <c r="H51" s="5" t="str">
        <f t="shared" si="6"/>
        <v/>
      </c>
      <c r="I51" s="24">
        <f t="shared" si="4"/>
        <v>-4.5842766460932952E-3</v>
      </c>
      <c r="J51" s="24">
        <f t="shared" si="5"/>
        <v>-2.2919151402886985E-3</v>
      </c>
      <c r="K51" s="5" t="str">
        <f t="shared" si="11"/>
        <v/>
      </c>
      <c r="L51" s="5" t="str">
        <f t="shared" si="12"/>
        <v/>
      </c>
      <c r="M51" s="24">
        <f t="shared" si="7"/>
        <v>-8320808137632066</v>
      </c>
      <c r="N51" s="24">
        <f t="shared" si="8"/>
        <v>1.1833710658437318</v>
      </c>
      <c r="O51" s="24">
        <f t="shared" si="9"/>
        <v>13254849067271.125</v>
      </c>
      <c r="P51" s="24">
        <f t="shared" si="10"/>
        <v>2.1532655802053283E-6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5.6401904060396954E-2</v>
      </c>
      <c r="V51" s="24">
        <f t="shared" si="13"/>
        <v>10.215648289513899</v>
      </c>
      <c r="W51" s="63">
        <f>B51+([1]User!D$6-25)*[1]User!C$6*[1]Calc!V$6</f>
        <v>0.4999513156</v>
      </c>
      <c r="AH51" s="24"/>
    </row>
    <row r="52" spans="1:34">
      <c r="A52" s="64">
        <v>6.3248000000000002E-3</v>
      </c>
      <c r="B52" s="59">
        <v>0.49728899999999998</v>
      </c>
      <c r="C52" s="64">
        <v>9.3695500000000001E-2</v>
      </c>
      <c r="D52" s="61">
        <f t="shared" si="0"/>
        <v>1.1062599945337086</v>
      </c>
      <c r="E52" s="49">
        <f t="shared" si="1"/>
        <v>4.3857207368011825E-2</v>
      </c>
      <c r="F52" s="49">
        <f t="shared" si="2"/>
        <v>4.3857207368011825E-2</v>
      </c>
      <c r="G52" s="49">
        <f t="shared" si="3"/>
        <v>1.1077328343575519</v>
      </c>
      <c r="H52" s="5" t="str">
        <f t="shared" si="6"/>
        <v/>
      </c>
      <c r="I52" s="24">
        <f t="shared" si="4"/>
        <v>-2.6933208589387976E-3</v>
      </c>
      <c r="J52" s="24">
        <f t="shared" si="5"/>
        <v>-1.340103043189946E-3</v>
      </c>
      <c r="K52" s="5" t="str">
        <f t="shared" si="11"/>
        <v/>
      </c>
      <c r="L52" s="5" t="str">
        <f t="shared" si="12"/>
        <v/>
      </c>
      <c r="M52" s="24">
        <f t="shared" si="7"/>
        <v>-7661463919284723</v>
      </c>
      <c r="N52" s="24">
        <f t="shared" si="8"/>
        <v>1.1077328343575519</v>
      </c>
      <c r="O52" s="24">
        <f t="shared" si="9"/>
        <v>12088303149369.75</v>
      </c>
      <c r="P52" s="24">
        <f t="shared" si="10"/>
        <v>2.0978482584951081E-6</v>
      </c>
      <c r="Q52" s="5">
        <f t="shared" si="15"/>
        <v>0.4975653156</v>
      </c>
      <c r="R52" s="5" t="str">
        <f t="shared" si="16"/>
        <v/>
      </c>
      <c r="S52" s="5">
        <f t="shared" si="17"/>
        <v>4.443502884442601E-2</v>
      </c>
      <c r="T52" s="5" t="str">
        <f t="shared" si="17"/>
        <v/>
      </c>
      <c r="U52" s="24">
        <f t="shared" si="14"/>
        <v>5.2998461240166765E-2</v>
      </c>
      <c r="V52" s="24">
        <f t="shared" si="13"/>
        <v>9.5226664406112924</v>
      </c>
      <c r="W52" s="63">
        <f>B52+([1]User!D$6-25)*[1]User!C$6*[1]Calc!V$6</f>
        <v>0.4975653156</v>
      </c>
      <c r="AH52" s="24"/>
    </row>
    <row r="53" spans="1:34">
      <c r="A53" s="64">
        <v>6.4701999999999997E-3</v>
      </c>
      <c r="B53" s="59">
        <v>0.49493500000000001</v>
      </c>
      <c r="C53" s="64">
        <v>8.7760199999999997E-2</v>
      </c>
      <c r="D53" s="61">
        <f t="shared" si="0"/>
        <v>1.0361820831552975</v>
      </c>
      <c r="E53" s="49">
        <f t="shared" si="1"/>
        <v>1.5436078537803708E-2</v>
      </c>
      <c r="F53" s="49">
        <f t="shared" si="2"/>
        <v>1.5436078537803708E-2</v>
      </c>
      <c r="G53" s="49">
        <f t="shared" si="3"/>
        <v>1.0375097129296795</v>
      </c>
      <c r="H53" s="5">
        <f t="shared" si="6"/>
        <v>-9.3774282324198682E-4</v>
      </c>
      <c r="I53" s="24">
        <f t="shared" si="4"/>
        <v>-9.3774282324198682E-4</v>
      </c>
      <c r="J53" s="24">
        <f t="shared" si="5"/>
        <v>-4.6438085719212259E-4</v>
      </c>
      <c r="K53" s="5">
        <f t="shared" si="11"/>
        <v>0.49521131560000003</v>
      </c>
      <c r="L53" s="5" t="str">
        <f t="shared" si="12"/>
        <v/>
      </c>
      <c r="M53" s="24">
        <f t="shared" si="7"/>
        <v>-6906105776020026</v>
      </c>
      <c r="N53" s="24">
        <f t="shared" si="8"/>
        <v>1.0375097129296795</v>
      </c>
      <c r="O53" s="24">
        <f t="shared" si="9"/>
        <v>11037358304656.5</v>
      </c>
      <c r="P53" s="24">
        <f t="shared" si="10"/>
        <v>2.0451102616626567E-6</v>
      </c>
      <c r="Q53" s="5">
        <f t="shared" si="15"/>
        <v>0.49521131560000003</v>
      </c>
      <c r="R53" s="5" t="str">
        <f t="shared" si="16"/>
        <v/>
      </c>
      <c r="S53" s="5">
        <f t="shared" si="17"/>
        <v>1.5992171169207543E-2</v>
      </c>
      <c r="T53" s="5" t="str">
        <f t="shared" si="17"/>
        <v/>
      </c>
      <c r="U53" s="24">
        <f t="shared" si="14"/>
        <v>4.9865877864929131E-2</v>
      </c>
      <c r="V53" s="24">
        <f t="shared" si="13"/>
        <v>8.8742749193521195</v>
      </c>
      <c r="W53" s="63">
        <f>B53+([1]User!D$6-25)*[1]User!C$6*[1]Calc!V$6</f>
        <v>0.49521131560000003</v>
      </c>
      <c r="AH53" s="24"/>
    </row>
    <row r="54" spans="1:34">
      <c r="A54" s="64">
        <v>6.6156000000000001E-3</v>
      </c>
      <c r="B54" s="59">
        <v>0.49258200000000002</v>
      </c>
      <c r="C54" s="64">
        <v>8.2220500000000002E-2</v>
      </c>
      <c r="D54" s="61">
        <f t="shared" si="0"/>
        <v>0.97077500926467974</v>
      </c>
      <c r="E54" s="49">
        <f t="shared" si="1"/>
        <v>-1.2881412272268354E-2</v>
      </c>
      <c r="F54" s="49">
        <f t="shared" si="2"/>
        <v>-1.2881412272268354E-2</v>
      </c>
      <c r="G54" s="49">
        <f t="shared" si="3"/>
        <v>0.97198740817129614</v>
      </c>
      <c r="H54" s="5">
        <f t="shared" si="6"/>
        <v>7.0031479571759647E-4</v>
      </c>
      <c r="I54" s="24">
        <f t="shared" si="4"/>
        <v>7.0031479571759647E-4</v>
      </c>
      <c r="J54" s="24">
        <f t="shared" si="5"/>
        <v>3.4515597060713274E-4</v>
      </c>
      <c r="K54" s="5">
        <f t="shared" si="11"/>
        <v>0.49285831560000004</v>
      </c>
      <c r="L54" s="5" t="str">
        <f t="shared" si="12"/>
        <v/>
      </c>
      <c r="M54" s="24">
        <f t="shared" si="7"/>
        <v>-6306694270788536</v>
      </c>
      <c r="N54" s="24">
        <f t="shared" si="8"/>
        <v>0.97198740817129614</v>
      </c>
      <c r="O54" s="24">
        <f t="shared" si="9"/>
        <v>10077594109208.5</v>
      </c>
      <c r="P54" s="24">
        <f t="shared" si="10"/>
        <v>1.9931499886393821E-6</v>
      </c>
      <c r="Q54" s="5">
        <f t="shared" si="15"/>
        <v>0.49285831560000004</v>
      </c>
      <c r="R54" s="5" t="str">
        <f t="shared" si="16"/>
        <v/>
      </c>
      <c r="S54" s="5">
        <f t="shared" si="17"/>
        <v>-1.2339361202475278E-2</v>
      </c>
      <c r="T54" s="5" t="str">
        <f t="shared" si="17"/>
        <v/>
      </c>
      <c r="U54" s="24">
        <f t="shared" si="14"/>
        <v>4.6941693333654201E-2</v>
      </c>
      <c r="V54" s="24">
        <f t="shared" si="13"/>
        <v>8.2699574071673911</v>
      </c>
      <c r="W54" s="63">
        <f>B54+([1]User!D$6-25)*[1]User!C$6*[1]Calc!V$6</f>
        <v>0.49285831560000004</v>
      </c>
      <c r="AH54" s="24"/>
    </row>
    <row r="55" spans="1:34">
      <c r="A55" s="64">
        <v>6.7609999999999996E-3</v>
      </c>
      <c r="B55" s="59">
        <v>0.49019000000000001</v>
      </c>
      <c r="C55" s="64">
        <v>7.7047599999999994E-2</v>
      </c>
      <c r="D55" s="61">
        <f t="shared" si="0"/>
        <v>0.90969873211451313</v>
      </c>
      <c r="E55" s="49">
        <f t="shared" si="1"/>
        <v>-4.110241058334102E-2</v>
      </c>
      <c r="F55" s="49">
        <f t="shared" si="2"/>
        <v>-4.110241058334102E-2</v>
      </c>
      <c r="G55" s="49">
        <f t="shared" si="3"/>
        <v>0.91082292627762995</v>
      </c>
      <c r="H55" s="5">
        <f t="shared" si="6"/>
        <v>2.2294268430592505E-3</v>
      </c>
      <c r="I55" s="24">
        <f t="shared" si="4"/>
        <v>2.2294268430592505E-3</v>
      </c>
      <c r="J55" s="24">
        <f t="shared" si="5"/>
        <v>1.09345876961501E-3</v>
      </c>
      <c r="K55" s="5">
        <f t="shared" si="11"/>
        <v>0.49046631560000004</v>
      </c>
      <c r="L55" s="5" t="str">
        <f t="shared" si="12"/>
        <v/>
      </c>
      <c r="M55" s="24">
        <f t="shared" si="7"/>
        <v>-5847868097777893</v>
      </c>
      <c r="N55" s="24">
        <f t="shared" si="8"/>
        <v>0.91082292627762995</v>
      </c>
      <c r="O55" s="24">
        <f t="shared" si="9"/>
        <v>9186930541189</v>
      </c>
      <c r="P55" s="24">
        <f t="shared" si="10"/>
        <v>1.9390108398521423E-6</v>
      </c>
      <c r="Q55" s="5">
        <f t="shared" si="15"/>
        <v>0.49046631560000004</v>
      </c>
      <c r="R55" s="5" t="str">
        <f t="shared" si="16"/>
        <v/>
      </c>
      <c r="S55" s="5">
        <f t="shared" si="17"/>
        <v>-4.0566046314960559E-2</v>
      </c>
      <c r="T55" s="5" t="str">
        <f t="shared" si="17"/>
        <v/>
      </c>
      <c r="U55" s="24">
        <f t="shared" si="14"/>
        <v>4.4165676702571155E-2</v>
      </c>
      <c r="V55" s="24">
        <f t="shared" si="13"/>
        <v>7.7151698725935844</v>
      </c>
      <c r="W55" s="63">
        <f>B55+([1]User!D$6-25)*[1]User!C$6*[1]Calc!V$6</f>
        <v>0.49046631560000004</v>
      </c>
      <c r="X55" s="74" t="s">
        <v>77</v>
      </c>
      <c r="Y55" s="66"/>
      <c r="AH55" s="24"/>
    </row>
    <row r="56" spans="1:34">
      <c r="A56" s="64">
        <v>6.9064E-3</v>
      </c>
      <c r="B56" s="59">
        <v>0.487815</v>
      </c>
      <c r="C56" s="64">
        <v>7.2242000000000001E-2</v>
      </c>
      <c r="D56" s="61">
        <f t="shared" si="0"/>
        <v>0.8529591551899951</v>
      </c>
      <c r="E56" s="49">
        <f t="shared" si="1"/>
        <v>-6.9071764964141594E-2</v>
      </c>
      <c r="F56" s="49">
        <f t="shared" si="2"/>
        <v>-6.9071764964141594E-2</v>
      </c>
      <c r="G56" s="49">
        <f t="shared" si="3"/>
        <v>0.85397784538167643</v>
      </c>
      <c r="H56" s="5">
        <f t="shared" si="6"/>
        <v>3.650553865458088E-3</v>
      </c>
      <c r="I56" s="24">
        <f t="shared" si="4"/>
        <v>3.650553865458088E-3</v>
      </c>
      <c r="J56" s="24">
        <f t="shared" si="5"/>
        <v>1.7818036388601037E-3</v>
      </c>
      <c r="K56" s="5">
        <f t="shared" si="11"/>
        <v>0.48809131560000002</v>
      </c>
      <c r="L56" s="5" t="str">
        <f t="shared" si="12"/>
        <v/>
      </c>
      <c r="M56" s="24">
        <f t="shared" si="7"/>
        <v>-5299054263843727</v>
      </c>
      <c r="N56" s="24">
        <f t="shared" si="8"/>
        <v>0.85397784538167643</v>
      </c>
      <c r="O56" s="24">
        <f t="shared" si="9"/>
        <v>8380083206309.75</v>
      </c>
      <c r="P56" s="24">
        <f t="shared" si="10"/>
        <v>1.8864508070007043E-6</v>
      </c>
      <c r="Q56" s="5">
        <f t="shared" si="15"/>
        <v>0.48809131560000002</v>
      </c>
      <c r="R56" s="5" t="str">
        <f t="shared" si="16"/>
        <v/>
      </c>
      <c r="S56" s="5">
        <f t="shared" si="17"/>
        <v>-6.8553396001032121E-2</v>
      </c>
      <c r="T56" s="5" t="str">
        <f t="shared" si="17"/>
        <v/>
      </c>
      <c r="U56" s="24">
        <f t="shared" si="14"/>
        <v>4.1591189589316423E-2</v>
      </c>
      <c r="V56" s="24">
        <f t="shared" si="13"/>
        <v>7.1987957793564439</v>
      </c>
      <c r="W56" s="63">
        <f>B56+([1]User!D$6-25)*[1]User!C$6*[1]Calc!V$6</f>
        <v>0.48809131560000002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0.485456</v>
      </c>
      <c r="C57" s="64">
        <v>6.7695000000000005E-2</v>
      </c>
      <c r="D57" s="61">
        <f t="shared" si="0"/>
        <v>0.79927286080931759</v>
      </c>
      <c r="E57" s="49">
        <f t="shared" si="1"/>
        <v>-9.7304933184079095E-2</v>
      </c>
      <c r="F57" s="49">
        <f t="shared" si="2"/>
        <v>-9.7304933184079095E-2</v>
      </c>
      <c r="G57" s="49">
        <f t="shared" si="3"/>
        <v>0.80019678065429523</v>
      </c>
      <c r="H57" s="5" t="str">
        <f t="shared" si="6"/>
        <v/>
      </c>
      <c r="I57" s="24">
        <f t="shared" si="4"/>
        <v>4.995080483642618E-3</v>
      </c>
      <c r="J57" s="24">
        <f t="shared" si="5"/>
        <v>2.4262720099280967E-3</v>
      </c>
      <c r="K57" s="5" t="str">
        <f t="shared" si="11"/>
        <v/>
      </c>
      <c r="L57" s="5" t="str">
        <f t="shared" si="12"/>
        <v/>
      </c>
      <c r="M57" s="24">
        <f t="shared" si="7"/>
        <v>-4806074932259682</v>
      </c>
      <c r="N57" s="24">
        <f t="shared" si="8"/>
        <v>0.80019678065429523</v>
      </c>
      <c r="O57" s="24">
        <f t="shared" si="9"/>
        <v>7648494939573.375</v>
      </c>
      <c r="P57" s="24">
        <f t="shared" si="10"/>
        <v>1.8374813579996287E-6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3.9200326397273166E-2</v>
      </c>
      <c r="V57" s="24">
        <f t="shared" si="13"/>
        <v>6.7021048334265689</v>
      </c>
      <c r="W57" s="63">
        <f>B57+([1]User!D$6-25)*[1]User!C$6*[1]Calc!V$6</f>
        <v>0.48573231560000002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0.48305300000000001</v>
      </c>
      <c r="C58" s="64">
        <v>6.3454300000000005E-2</v>
      </c>
      <c r="D58" s="61">
        <f t="shared" si="0"/>
        <v>0.74920304146026562</v>
      </c>
      <c r="E58" s="49">
        <f t="shared" si="1"/>
        <v>-0.12540046823389428</v>
      </c>
      <c r="F58" s="49">
        <f t="shared" si="2"/>
        <v>-0.12540046823389428</v>
      </c>
      <c r="G58" s="49">
        <f t="shared" si="3"/>
        <v>0.7500609008854443</v>
      </c>
      <c r="H58" s="5" t="str">
        <f t="shared" si="6"/>
        <v/>
      </c>
      <c r="I58" s="24">
        <f t="shared" si="4"/>
        <v>6.2484774778638931E-3</v>
      </c>
      <c r="J58" s="24">
        <f t="shared" si="5"/>
        <v>3.02007234291797E-3</v>
      </c>
      <c r="K58" s="5" t="str">
        <f t="shared" si="11"/>
        <v/>
      </c>
      <c r="L58" s="5" t="str">
        <f t="shared" si="12"/>
        <v/>
      </c>
      <c r="M58" s="24">
        <f t="shared" si="7"/>
        <v>-4462439789734971</v>
      </c>
      <c r="N58" s="24">
        <f t="shared" si="8"/>
        <v>0.7500609008854443</v>
      </c>
      <c r="O58" s="24">
        <f t="shared" si="9"/>
        <v>6968602466200.875</v>
      </c>
      <c r="P58" s="24">
        <f t="shared" si="10"/>
        <v>1.7860471549990287E-6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3.6922918042405481E-2</v>
      </c>
      <c r="V58" s="24">
        <f t="shared" si="13"/>
        <v>6.2486579711945032</v>
      </c>
      <c r="W58" s="63">
        <f>B58+([1]User!D$6-25)*[1]User!C$6*[1]Calc!V$6</f>
        <v>0.48332931560000003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0.480682</v>
      </c>
      <c r="C59" s="64">
        <v>5.94856E-2</v>
      </c>
      <c r="D59" s="61">
        <f t="shared" si="0"/>
        <v>0.70234471805833132</v>
      </c>
      <c r="E59" s="49">
        <f t="shared" si="1"/>
        <v>-0.15344967931587408</v>
      </c>
      <c r="F59" s="49">
        <f t="shared" si="2"/>
        <v>-0.15344967931587408</v>
      </c>
      <c r="G59" s="49">
        <f t="shared" si="3"/>
        <v>0.7031171382341409</v>
      </c>
      <c r="H59" s="5" t="str">
        <f t="shared" si="6"/>
        <v/>
      </c>
      <c r="I59" s="24">
        <f t="shared" si="4"/>
        <v>7.4220715441464767E-3</v>
      </c>
      <c r="J59" s="24">
        <f t="shared" si="5"/>
        <v>3.5697070281353808E-3</v>
      </c>
      <c r="K59" s="5" t="str">
        <f t="shared" si="11"/>
        <v/>
      </c>
      <c r="L59" s="5" t="str">
        <f t="shared" si="12"/>
        <v/>
      </c>
      <c r="M59" s="24">
        <f t="shared" si="7"/>
        <v>-4017999249945643.5</v>
      </c>
      <c r="N59" s="24">
        <f t="shared" si="8"/>
        <v>0.7031171382341409</v>
      </c>
      <c r="O59" s="24">
        <f t="shared" si="9"/>
        <v>6356785258740.5</v>
      </c>
      <c r="P59" s="24">
        <f t="shared" si="10"/>
        <v>1.7380153770812128E-6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3.48209346260797E-2</v>
      </c>
      <c r="V59" s="24">
        <f t="shared" si="13"/>
        <v>5.818796884528993</v>
      </c>
      <c r="W59" s="63">
        <f>B59+([1]User!D$6-25)*[1]User!C$6*[1]Calc!V$6</f>
        <v>0.48095831560000002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0.47825200000000001</v>
      </c>
      <c r="C60" s="64">
        <v>5.5798899999999999E-2</v>
      </c>
      <c r="D60" s="61">
        <f t="shared" si="0"/>
        <v>0.65881596030745293</v>
      </c>
      <c r="E60" s="49">
        <f t="shared" si="1"/>
        <v>-0.18123588826746911</v>
      </c>
      <c r="F60" s="49">
        <f t="shared" si="2"/>
        <v>-0.18123588826746911</v>
      </c>
      <c r="G60" s="49">
        <f t="shared" si="3"/>
        <v>0.65953668398261245</v>
      </c>
      <c r="H60" s="5" t="str">
        <f t="shared" si="6"/>
        <v/>
      </c>
      <c r="I60" s="24">
        <f t="shared" si="4"/>
        <v>8.5115829004346888E-3</v>
      </c>
      <c r="J60" s="24">
        <f t="shared" si="5"/>
        <v>4.073033428434774E-3</v>
      </c>
      <c r="K60" s="5" t="str">
        <f t="shared" si="11"/>
        <v/>
      </c>
      <c r="L60" s="5" t="str">
        <f t="shared" si="12"/>
        <v/>
      </c>
      <c r="M60" s="24">
        <f t="shared" si="7"/>
        <v>-3749082787971028.5</v>
      </c>
      <c r="N60" s="24">
        <f t="shared" si="8"/>
        <v>0.65953668398261245</v>
      </c>
      <c r="O60" s="24">
        <f t="shared" si="9"/>
        <v>5785235225940.5</v>
      </c>
      <c r="P60" s="24">
        <f t="shared" si="10"/>
        <v>1.6862649900215732E-6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3.2805410236631818E-2</v>
      </c>
      <c r="V60" s="24">
        <f t="shared" si="13"/>
        <v>5.4319140972535962</v>
      </c>
      <c r="W60" s="63">
        <f>B60+([1]User!D$6-25)*[1]User!C$6*[1]Calc!V$6</f>
        <v>0.47852831560000003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0.47588399999999997</v>
      </c>
      <c r="C61" s="64">
        <v>5.2306400000000003E-2</v>
      </c>
      <c r="D61" s="61">
        <f t="shared" si="0"/>
        <v>0.61758011620705355</v>
      </c>
      <c r="E61" s="49">
        <f t="shared" si="1"/>
        <v>-0.20930669512142772</v>
      </c>
      <c r="F61" s="49">
        <f t="shared" si="2"/>
        <v>-0.20930669512142772</v>
      </c>
      <c r="G61" s="49">
        <f t="shared" si="3"/>
        <v>0.61822102706175897</v>
      </c>
      <c r="H61" s="5" t="str">
        <f t="shared" si="6"/>
        <v/>
      </c>
      <c r="I61" s="24">
        <f t="shared" si="4"/>
        <v>9.5444743234560266E-3</v>
      </c>
      <c r="J61" s="24">
        <f t="shared" si="5"/>
        <v>4.5446999060929178E-3</v>
      </c>
      <c r="K61" s="5" t="str">
        <f t="shared" si="11"/>
        <v/>
      </c>
      <c r="L61" s="5" t="str">
        <f t="shared" si="12"/>
        <v/>
      </c>
      <c r="M61" s="24">
        <f t="shared" si="7"/>
        <v>-3333909980781204</v>
      </c>
      <c r="N61" s="24">
        <f t="shared" si="8"/>
        <v>0.61822102706175897</v>
      </c>
      <c r="O61" s="24">
        <f t="shared" si="9"/>
        <v>5277580459559.875</v>
      </c>
      <c r="P61" s="24">
        <f t="shared" si="10"/>
        <v>1.6410992559857361E-6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3.0966814400921482E-2</v>
      </c>
      <c r="V61" s="24">
        <f t="shared" si="13"/>
        <v>5.0523262140855252</v>
      </c>
      <c r="W61" s="63">
        <f>B61+([1]User!D$6-25)*[1]User!C$6*[1]Calc!V$6</f>
        <v>0.47616031559999999</v>
      </c>
      <c r="X61" s="75"/>
      <c r="Y61" s="66"/>
      <c r="AH61" s="24"/>
    </row>
    <row r="62" spans="1:34">
      <c r="A62" s="64">
        <v>7.7787999999999998E-3</v>
      </c>
      <c r="B62" s="59">
        <v>0.47348899999999999</v>
      </c>
      <c r="C62" s="64">
        <v>4.9019399999999998E-2</v>
      </c>
      <c r="D62" s="61">
        <f t="shared" si="0"/>
        <v>0.578770604522583</v>
      </c>
      <c r="E62" s="49">
        <f t="shared" si="1"/>
        <v>-0.23749353459831207</v>
      </c>
      <c r="F62" s="49">
        <f t="shared" si="2"/>
        <v>-0.23749353459831207</v>
      </c>
      <c r="G62" s="49">
        <f t="shared" si="3"/>
        <v>0.57936148128456744</v>
      </c>
      <c r="H62" s="5" t="str">
        <f t="shared" si="6"/>
        <v/>
      </c>
      <c r="I62" s="24">
        <f t="shared" si="4"/>
        <v>1.0515962967885815E-2</v>
      </c>
      <c r="J62" s="24">
        <f t="shared" si="5"/>
        <v>4.9820985143183361E-3</v>
      </c>
      <c r="K62" s="5" t="str">
        <f t="shared" si="11"/>
        <v/>
      </c>
      <c r="L62" s="5" t="str">
        <f t="shared" si="12"/>
        <v/>
      </c>
      <c r="M62" s="24">
        <f t="shared" si="7"/>
        <v>-3073641083980752</v>
      </c>
      <c r="N62" s="24">
        <f t="shared" si="8"/>
        <v>0.57936148128456744</v>
      </c>
      <c r="O62" s="24">
        <f t="shared" si="9"/>
        <v>4809295450966.375</v>
      </c>
      <c r="P62" s="24">
        <f t="shared" si="10"/>
        <v>1.5957894809366278E-6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2.9224309252411929E-2</v>
      </c>
      <c r="V62" s="24">
        <f t="shared" si="13"/>
        <v>4.698220112585541</v>
      </c>
      <c r="W62" s="63">
        <f>B62+([1]User!D$6-25)*[1]User!C$6*[1]Calc!V$6</f>
        <v>0.47376531560000001</v>
      </c>
      <c r="X62" s="75"/>
      <c r="Y62" s="66"/>
      <c r="AH62" s="24"/>
    </row>
    <row r="63" spans="1:34">
      <c r="A63" s="64">
        <v>7.9241999999999993E-3</v>
      </c>
      <c r="B63" s="59">
        <v>0.47106399999999998</v>
      </c>
      <c r="C63" s="64">
        <v>4.5976900000000001E-2</v>
      </c>
      <c r="D63" s="61">
        <f t="shared" si="0"/>
        <v>0.5428478970994004</v>
      </c>
      <c r="E63" s="49">
        <f t="shared" si="1"/>
        <v>-0.26532184021595795</v>
      </c>
      <c r="F63" s="49">
        <f t="shared" si="2"/>
        <v>-0.26532184021595795</v>
      </c>
      <c r="G63" s="49">
        <f t="shared" si="3"/>
        <v>0.54339258982730199</v>
      </c>
      <c r="H63" s="5" t="str">
        <f t="shared" si="6"/>
        <v/>
      </c>
      <c r="I63" s="24">
        <f t="shared" si="4"/>
        <v>1.141518525431745E-2</v>
      </c>
      <c r="J63" s="24">
        <f t="shared" si="5"/>
        <v>5.3804370204024532E-3</v>
      </c>
      <c r="K63" s="5" t="str">
        <f t="shared" si="11"/>
        <v/>
      </c>
      <c r="L63" s="5" t="str">
        <f t="shared" si="12"/>
        <v/>
      </c>
      <c r="M63" s="24">
        <f t="shared" si="7"/>
        <v>-2833399541726834.5</v>
      </c>
      <c r="N63" s="24">
        <f t="shared" si="8"/>
        <v>0.54339258982730199</v>
      </c>
      <c r="O63" s="24">
        <f t="shared" si="9"/>
        <v>4377346524882</v>
      </c>
      <c r="P63" s="24">
        <f t="shared" si="10"/>
        <v>1.5486061306260301E-6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2.7571459356930762E-2</v>
      </c>
      <c r="V63" s="24">
        <f t="shared" si="13"/>
        <v>4.3779836699364614</v>
      </c>
      <c r="W63" s="63">
        <f>B63+([1]User!D$6-25)*[1]User!C$6*[1]Calc!V$6</f>
        <v>0.4713403156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0.46864</v>
      </c>
      <c r="C64" s="64">
        <v>4.3107600000000003E-2</v>
      </c>
      <c r="D64" s="61">
        <f t="shared" si="0"/>
        <v>0.50897015694842662</v>
      </c>
      <c r="E64" s="49">
        <f t="shared" si="1"/>
        <v>-0.29330768142077229</v>
      </c>
      <c r="F64" s="49">
        <f t="shared" si="2"/>
        <v>-0.29330768142077229</v>
      </c>
      <c r="G64" s="49">
        <f t="shared" si="3"/>
        <v>0.50946585412294798</v>
      </c>
      <c r="H64" s="5" t="str">
        <f t="shared" si="6"/>
        <v/>
      </c>
      <c r="I64" s="24">
        <f t="shared" si="4"/>
        <v>1.2263353646926302E-2</v>
      </c>
      <c r="J64" s="24">
        <f t="shared" si="5"/>
        <v>5.7504866090165047E-3</v>
      </c>
      <c r="K64" s="5" t="str">
        <f t="shared" si="11"/>
        <v/>
      </c>
      <c r="L64" s="5" t="str">
        <f t="shared" si="12"/>
        <v/>
      </c>
      <c r="M64" s="24">
        <f t="shared" si="7"/>
        <v>-2578532951109599.5</v>
      </c>
      <c r="N64" s="24">
        <f t="shared" si="8"/>
        <v>0.50946585412294798</v>
      </c>
      <c r="O64" s="24">
        <f t="shared" si="9"/>
        <v>3984249860432.625</v>
      </c>
      <c r="P64" s="24">
        <f t="shared" si="10"/>
        <v>1.5034024105268642E-6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2.6023488330404746E-2</v>
      </c>
      <c r="V64" s="24">
        <f t="shared" si="13"/>
        <v>4.0743612720332774</v>
      </c>
      <c r="W64" s="63">
        <f>B64+([1]User!D$6-25)*[1]User!C$6*[1]Calc!V$6</f>
        <v>0.46891631560000002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0.46617599999999998</v>
      </c>
      <c r="C65" s="64">
        <v>4.0403599999999998E-2</v>
      </c>
      <c r="D65" s="61">
        <f t="shared" si="0"/>
        <v>0.47704410900355032</v>
      </c>
      <c r="E65" s="49">
        <f t="shared" si="1"/>
        <v>-0.32144146286514597</v>
      </c>
      <c r="F65" s="49">
        <f t="shared" si="2"/>
        <v>-0.32144146286514597</v>
      </c>
      <c r="G65" s="49">
        <f t="shared" si="3"/>
        <v>0.47750212024526639</v>
      </c>
      <c r="H65" s="5" t="str">
        <f t="shared" si="6"/>
        <v/>
      </c>
      <c r="I65" s="24">
        <f t="shared" si="4"/>
        <v>1.306244699386834E-2</v>
      </c>
      <c r="J65" s="24">
        <f t="shared" si="5"/>
        <v>6.093008647692146E-3</v>
      </c>
      <c r="K65" s="5" t="str">
        <f t="shared" si="11"/>
        <v/>
      </c>
      <c r="L65" s="5" t="str">
        <f t="shared" si="12"/>
        <v/>
      </c>
      <c r="M65" s="24">
        <f t="shared" si="7"/>
        <v>-2382497095901239</v>
      </c>
      <c r="N65" s="24">
        <f t="shared" si="8"/>
        <v>0.47750212024526639</v>
      </c>
      <c r="O65" s="24">
        <f t="shared" si="9"/>
        <v>3620744677514.625</v>
      </c>
      <c r="P65" s="24">
        <f t="shared" si="10"/>
        <v>1.4576939604956895E-6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2.4549194255944175E-2</v>
      </c>
      <c r="V65" s="24">
        <f t="shared" si="13"/>
        <v>3.7914429877454601</v>
      </c>
      <c r="W65" s="63">
        <f>B65+([1]User!D$6-25)*[1]User!C$6*[1]Calc!V$6</f>
        <v>0.4664523156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0.46374100000000001</v>
      </c>
      <c r="C66" s="64">
        <v>3.7852700000000003E-2</v>
      </c>
      <c r="D66" s="61">
        <f t="shared" si="0"/>
        <v>0.44692570822596728</v>
      </c>
      <c r="E66" s="49">
        <f t="shared" si="1"/>
        <v>-0.34976466297321879</v>
      </c>
      <c r="F66" s="49">
        <f t="shared" si="2"/>
        <v>-0.34976466297321879</v>
      </c>
      <c r="G66" s="49">
        <f t="shared" si="3"/>
        <v>0.44733757420904369</v>
      </c>
      <c r="H66" s="5" t="str">
        <f t="shared" si="6"/>
        <v/>
      </c>
      <c r="I66" s="24">
        <f t="shared" si="4"/>
        <v>1.3816560644773908E-2</v>
      </c>
      <c r="J66" s="24">
        <f t="shared" si="5"/>
        <v>6.4111233812125948E-3</v>
      </c>
      <c r="K66" s="5" t="str">
        <f t="shared" si="11"/>
        <v/>
      </c>
      <c r="L66" s="5" t="str">
        <f t="shared" si="12"/>
        <v/>
      </c>
      <c r="M66" s="24">
        <f t="shared" si="7"/>
        <v>-2142457256951793.5</v>
      </c>
      <c r="N66" s="24">
        <f t="shared" si="8"/>
        <v>0.44733757420904369</v>
      </c>
      <c r="O66" s="24">
        <f t="shared" si="9"/>
        <v>3294042865528.125</v>
      </c>
      <c r="P66" s="24">
        <f t="shared" si="10"/>
        <v>1.4155904555721636E-6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2.3183619406141425E-2</v>
      </c>
      <c r="V66" s="24">
        <f t="shared" si="13"/>
        <v>3.5204763910025116</v>
      </c>
      <c r="W66" s="63">
        <f>B66+([1]User!D$6-25)*[1]User!C$6*[1]Calc!V$6</f>
        <v>0.46401731560000004</v>
      </c>
      <c r="Y66" s="66"/>
      <c r="AH66" s="24"/>
    </row>
    <row r="67" spans="1:34">
      <c r="A67" s="64">
        <v>8.5058000000000009E-3</v>
      </c>
      <c r="B67" s="59">
        <v>0.46129900000000001</v>
      </c>
      <c r="C67" s="64">
        <v>3.5461699999999999E-2</v>
      </c>
      <c r="D67" s="61">
        <f t="shared" si="0"/>
        <v>0.41869524201435521</v>
      </c>
      <c r="E67" s="49">
        <f t="shared" si="1"/>
        <v>-0.37810197433363552</v>
      </c>
      <c r="F67" s="49">
        <f t="shared" si="2"/>
        <v>-0.37810197433363552</v>
      </c>
      <c r="G67" s="49">
        <f t="shared" si="3"/>
        <v>0.41907098428714112</v>
      </c>
      <c r="H67" s="5" t="str">
        <f t="shared" si="6"/>
        <v/>
      </c>
      <c r="I67" s="24">
        <f t="shared" si="4"/>
        <v>1.4523225392821472E-2</v>
      </c>
      <c r="J67" s="24">
        <f t="shared" si="5"/>
        <v>6.7035623442215052E-3</v>
      </c>
      <c r="K67" s="5" t="str">
        <f t="shared" si="11"/>
        <v/>
      </c>
      <c r="L67" s="5" t="str">
        <f t="shared" si="12"/>
        <v/>
      </c>
      <c r="M67" s="24">
        <f t="shared" si="7"/>
        <v>-1954547819319079.7</v>
      </c>
      <c r="N67" s="24">
        <f t="shared" si="8"/>
        <v>0.41907098428714112</v>
      </c>
      <c r="O67" s="24">
        <f t="shared" si="9"/>
        <v>2995948575943.625</v>
      </c>
      <c r="P67" s="24">
        <f t="shared" si="10"/>
        <v>1.374328397417217E-6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2.1898958474841149E-2</v>
      </c>
      <c r="V67" s="24">
        <f t="shared" si="13"/>
        <v>3.2679054105718364</v>
      </c>
      <c r="W67" s="63">
        <f>B67+([1]User!D$6-25)*[1]User!C$6*[1]Calc!V$6</f>
        <v>0.46157531560000004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0.45883800000000002</v>
      </c>
      <c r="C68" s="64">
        <v>3.3194300000000003E-2</v>
      </c>
      <c r="D68" s="61">
        <f t="shared" si="0"/>
        <v>0.39192411734341875</v>
      </c>
      <c r="E68" s="49">
        <f t="shared" si="1"/>
        <v>-0.40679801106414104</v>
      </c>
      <c r="F68" s="49">
        <f t="shared" si="2"/>
        <v>-0.40679801106414104</v>
      </c>
      <c r="G68" s="49">
        <f t="shared" si="3"/>
        <v>0.39226831551130681</v>
      </c>
      <c r="H68" s="5" t="str">
        <f t="shared" si="6"/>
        <v/>
      </c>
      <c r="I68" s="24">
        <f t="shared" si="4"/>
        <v>1.519329211221733E-2</v>
      </c>
      <c r="J68" s="24">
        <f t="shared" si="5"/>
        <v>6.9754579098115386E-3</v>
      </c>
      <c r="K68" s="5" t="str">
        <f t="shared" si="11"/>
        <v/>
      </c>
      <c r="L68" s="5" t="str">
        <f t="shared" si="12"/>
        <v/>
      </c>
      <c r="M68" s="24">
        <f t="shared" si="7"/>
        <v>-1790460715189597.2</v>
      </c>
      <c r="N68" s="24">
        <f t="shared" si="8"/>
        <v>0.39226831551130681</v>
      </c>
      <c r="O68" s="24">
        <f t="shared" si="9"/>
        <v>2722772818329.375</v>
      </c>
      <c r="P68" s="24">
        <f t="shared" si="10"/>
        <v>1.3343566785743922E-6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2.0684294434024891E-2</v>
      </c>
      <c r="V68" s="24">
        <f t="shared" si="13"/>
        <v>3.028370328752263</v>
      </c>
      <c r="W68" s="63">
        <f>B68+([1]User!D$6-25)*[1]User!C$6*[1]Calc!V$6</f>
        <v>0.45911431560000004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0.456349</v>
      </c>
      <c r="C69" s="64">
        <v>3.1054399999999999E-2</v>
      </c>
      <c r="D69" s="61">
        <f t="shared" si="0"/>
        <v>0.36665838139769363</v>
      </c>
      <c r="E69" s="49">
        <f t="shared" si="1"/>
        <v>-0.43573838307211926</v>
      </c>
      <c r="F69" s="49">
        <f t="shared" si="2"/>
        <v>-0.43573838307211926</v>
      </c>
      <c r="G69" s="49">
        <f t="shared" si="3"/>
        <v>0.36697445545897178</v>
      </c>
      <c r="H69" s="5" t="str">
        <f t="shared" si="6"/>
        <v/>
      </c>
      <c r="I69" s="24">
        <f t="shared" si="4"/>
        <v>1.5825638613525705E-2</v>
      </c>
      <c r="J69" s="24">
        <f t="shared" si="5"/>
        <v>7.2263872264727224E-3</v>
      </c>
      <c r="K69" s="5" t="str">
        <f t="shared" si="11"/>
        <v/>
      </c>
      <c r="L69" s="5" t="str">
        <f t="shared" si="12"/>
        <v/>
      </c>
      <c r="M69" s="24">
        <f t="shared" si="7"/>
        <v>-1644163864326501.7</v>
      </c>
      <c r="N69" s="24">
        <f t="shared" si="8"/>
        <v>0.36697445545897178</v>
      </c>
      <c r="O69" s="24">
        <f t="shared" si="9"/>
        <v>2471775535678.875</v>
      </c>
      <c r="P69" s="24">
        <f t="shared" si="10"/>
        <v>1.2948425208087326E-6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1.9531824927913458E-2</v>
      </c>
      <c r="V69" s="24">
        <f t="shared" si="13"/>
        <v>2.8038773956449576</v>
      </c>
      <c r="W69" s="63">
        <f>B69+([1]User!D$6-25)*[1]User!C$6*[1]Calc!V$6</f>
        <v>0.45662531560000003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0.45389499999999999</v>
      </c>
      <c r="C70" s="64">
        <v>2.9065000000000001E-2</v>
      </c>
      <c r="D70" s="61">
        <f t="shared" si="0"/>
        <v>0.34316959449623774</v>
      </c>
      <c r="E70" s="49">
        <f t="shared" si="1"/>
        <v>-0.46449119846749926</v>
      </c>
      <c r="F70" s="49">
        <f t="shared" si="2"/>
        <v>-0.46449119846749926</v>
      </c>
      <c r="G70" s="49">
        <f t="shared" si="3"/>
        <v>0.34345291806124112</v>
      </c>
      <c r="H70" s="5" t="str">
        <f t="shared" si="6"/>
        <v/>
      </c>
      <c r="I70" s="24">
        <f t="shared" si="4"/>
        <v>1.6413677048468973E-2</v>
      </c>
      <c r="J70" s="24">
        <f t="shared" si="5"/>
        <v>7.454621298936679E-3</v>
      </c>
      <c r="K70" s="5" t="str">
        <f t="shared" si="11"/>
        <v/>
      </c>
      <c r="L70" s="5" t="str">
        <f t="shared" si="12"/>
        <v/>
      </c>
      <c r="M70" s="24">
        <f t="shared" si="7"/>
        <v>-1473801316080709.7</v>
      </c>
      <c r="N70" s="24">
        <f t="shared" si="8"/>
        <v>0.34345291806124112</v>
      </c>
      <c r="O70" s="24">
        <f t="shared" si="9"/>
        <v>2246937625308.375</v>
      </c>
      <c r="P70" s="24">
        <f t="shared" si="10"/>
        <v>1.2576724970852066E-6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1.8465242258480823E-2</v>
      </c>
      <c r="V70" s="24">
        <f t="shared" si="13"/>
        <v>2.5948628442844348</v>
      </c>
      <c r="W70" s="63">
        <f>B70+([1]User!D$6-25)*[1]User!C$6*[1]Calc!V$6</f>
        <v>0.45417131560000001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0.45138299999999998</v>
      </c>
      <c r="C71" s="64">
        <v>2.72073E-2</v>
      </c>
      <c r="D71" s="61">
        <f t="shared" si="0"/>
        <v>0.32123578559564731</v>
      </c>
      <c r="E71" s="49">
        <f t="shared" si="1"/>
        <v>-0.49317608038890459</v>
      </c>
      <c r="F71" s="49">
        <f t="shared" si="2"/>
        <v>-0.49317608038890459</v>
      </c>
      <c r="G71" s="49">
        <f t="shared" si="3"/>
        <v>0.32149886256700083</v>
      </c>
      <c r="H71" s="5" t="str">
        <f t="shared" si="6"/>
        <v/>
      </c>
      <c r="I71" s="24">
        <f t="shared" si="4"/>
        <v>1.6962528435824978E-2</v>
      </c>
      <c r="J71" s="24">
        <f t="shared" si="5"/>
        <v>7.6612839841702484E-3</v>
      </c>
      <c r="K71" s="5" t="str">
        <f t="shared" si="11"/>
        <v/>
      </c>
      <c r="L71" s="5" t="str">
        <f t="shared" si="12"/>
        <v/>
      </c>
      <c r="M71" s="24">
        <f t="shared" si="7"/>
        <v>-1368481956687120</v>
      </c>
      <c r="N71" s="24">
        <f t="shared" si="8"/>
        <v>0.32149886256700083</v>
      </c>
      <c r="O71" s="24">
        <f t="shared" si="9"/>
        <v>2037925187376.75</v>
      </c>
      <c r="P71" s="24">
        <f t="shared" si="10"/>
        <v>1.2185758135914423E-6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1.7440177371707704E-2</v>
      </c>
      <c r="V71" s="24">
        <f t="shared" si="13"/>
        <v>2.4049140647420701</v>
      </c>
      <c r="W71" s="63">
        <f>B71+([1]User!D$6-25)*[1]User!C$6*[1]Calc!V$6</f>
        <v>0.4516593156</v>
      </c>
      <c r="AH71" s="24"/>
    </row>
    <row r="72" spans="1:34">
      <c r="A72" s="64">
        <v>9.2327999999999993E-3</v>
      </c>
      <c r="B72" s="59">
        <v>0.44890799999999997</v>
      </c>
      <c r="C72" s="64">
        <v>2.5497300000000001E-2</v>
      </c>
      <c r="D72" s="61">
        <f t="shared" si="0"/>
        <v>0.3010458662222234</v>
      </c>
      <c r="E72" s="49">
        <f t="shared" si="1"/>
        <v>-0.52136733188218964</v>
      </c>
      <c r="F72" s="49">
        <f t="shared" si="2"/>
        <v>-0.52136733188218964</v>
      </c>
      <c r="G72" s="49">
        <f t="shared" si="3"/>
        <v>0.3012813205445386</v>
      </c>
      <c r="H72" s="5" t="str">
        <f t="shared" si="6"/>
        <v/>
      </c>
      <c r="I72" s="24">
        <f t="shared" si="4"/>
        <v>1.7467966986386536E-2</v>
      </c>
      <c r="J72" s="24">
        <f t="shared" si="5"/>
        <v>7.8463367957034309E-3</v>
      </c>
      <c r="K72" s="5" t="str">
        <f t="shared" si="11"/>
        <v/>
      </c>
      <c r="L72" s="5" t="str">
        <f t="shared" si="12"/>
        <v/>
      </c>
      <c r="M72" s="24">
        <f t="shared" si="7"/>
        <v>-1224793603387356.5</v>
      </c>
      <c r="N72" s="24">
        <f t="shared" si="8"/>
        <v>0.3012813205445386</v>
      </c>
      <c r="O72" s="24">
        <f t="shared" si="9"/>
        <v>1850992906553.125</v>
      </c>
      <c r="P72" s="24">
        <f t="shared" si="10"/>
        <v>1.1810718159115658E-6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1.6491730810938972E-2</v>
      </c>
      <c r="V72" s="24">
        <f t="shared" si="13"/>
        <v>2.2310927036407255</v>
      </c>
      <c r="W72" s="63">
        <f>B72+([1]User!D$6-25)*[1]User!C$6*[1]Calc!V$6</f>
        <v>0.44918431559999999</v>
      </c>
      <c r="AH72" s="24"/>
    </row>
    <row r="73" spans="1:34">
      <c r="A73" s="64">
        <v>9.3781999999999997E-3</v>
      </c>
      <c r="B73" s="59">
        <v>0.44637900000000003</v>
      </c>
      <c r="C73" s="64">
        <v>2.38605E-2</v>
      </c>
      <c r="D73" s="61">
        <f t="shared" ref="D73:D133" si="18">C73/$A$6</f>
        <v>0.2817202170816267</v>
      </c>
      <c r="E73" s="49">
        <f t="shared" ref="E73:E104" si="19">IF(D73&gt;0,LOG10(D73),-3)</f>
        <v>-0.55018198563070631</v>
      </c>
      <c r="F73" s="49">
        <f t="shared" ref="F73:F103" si="20">IF($D73&gt;0,LOG10(D73),-3)</f>
        <v>-0.55018198563070631</v>
      </c>
      <c r="G73" s="49">
        <f t="shared" ref="G73:G133" si="21">IF(N73&lt;0.001, 0.001, N73)</f>
        <v>0.28193830332381975</v>
      </c>
      <c r="H73" s="5" t="str">
        <f t="shared" si="6"/>
        <v/>
      </c>
      <c r="I73" s="24">
        <f t="shared" ref="I73:I133" si="22">B$6-G73*B$6</f>
        <v>1.7951542416904508E-2</v>
      </c>
      <c r="J73" s="24">
        <f t="shared" ref="J73:J133" si="23">W73*I73</f>
        <v>8.0181518437292716E-3</v>
      </c>
      <c r="K73" s="5" t="str">
        <f t="shared" si="11"/>
        <v/>
      </c>
      <c r="L73" s="5" t="str">
        <f t="shared" si="12"/>
        <v/>
      </c>
      <c r="M73" s="24">
        <f t="shared" si="7"/>
        <v>-1134447785024125.5</v>
      </c>
      <c r="N73" s="24">
        <f t="shared" si="8"/>
        <v>0.28193830332381975</v>
      </c>
      <c r="O73" s="24">
        <f t="shared" si="9"/>
        <v>1677663017803</v>
      </c>
      <c r="P73" s="24">
        <f t="shared" si="10"/>
        <v>1.143916717736738E-6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1.558135865589455E-2</v>
      </c>
      <c r="V73" s="24">
        <f t="shared" si="13"/>
        <v>2.0656577086451966</v>
      </c>
      <c r="W73" s="63">
        <f>B73+([1]User!D$6-25)*[1]User!C$6*[1]Calc!V$6</f>
        <v>0.44665531560000005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0.443886</v>
      </c>
      <c r="C74" s="64">
        <v>2.2335199999999999E-2</v>
      </c>
      <c r="D74" s="61">
        <f t="shared" si="18"/>
        <v>0.26371104513994043</v>
      </c>
      <c r="E74" s="49">
        <f t="shared" si="19"/>
        <v>-0.57887168005536238</v>
      </c>
      <c r="F74" s="49">
        <f t="shared" si="20"/>
        <v>-0.57887168005536238</v>
      </c>
      <c r="G74" s="49">
        <f t="shared" si="21"/>
        <v>0.26390618592813297</v>
      </c>
      <c r="H74" s="5" t="str">
        <f t="shared" ref="H74:H133" si="24">IF(K74="","",I74)</f>
        <v/>
      </c>
      <c r="I74" s="24">
        <f t="shared" si="22"/>
        <v>1.8402345351796676E-2</v>
      </c>
      <c r="J74" s="24">
        <f t="shared" si="23"/>
        <v>8.1736283239249082E-3</v>
      </c>
      <c r="K74" s="5" t="str">
        <f t="shared" si="11"/>
        <v/>
      </c>
      <c r="L74" s="5" t="str">
        <f t="shared" si="12"/>
        <v/>
      </c>
      <c r="M74" s="24">
        <f t="shared" si="7"/>
        <v>-1015089410073549.9</v>
      </c>
      <c r="N74" s="24">
        <f t="shared" si="8"/>
        <v>0.26390618592813297</v>
      </c>
      <c r="O74" s="24">
        <f t="shared" si="9"/>
        <v>1522678217163.625</v>
      </c>
      <c r="P74" s="24">
        <f t="shared" si="10"/>
        <v>1.1091807470827863E-6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1.4738154908523182E-2</v>
      </c>
      <c r="V74" s="24">
        <f t="shared" si="13"/>
        <v>1.9110724733465536</v>
      </c>
      <c r="W74" s="63">
        <f>B74+([1]User!D$6-25)*[1]User!C$6*[1]Calc!V$6</f>
        <v>0.44416231560000002</v>
      </c>
      <c r="AH74" s="24"/>
    </row>
    <row r="75" spans="1:34">
      <c r="A75" s="64">
        <v>9.6690000000000005E-3</v>
      </c>
      <c r="B75" s="59">
        <v>0.441299</v>
      </c>
      <c r="C75" s="64">
        <v>2.0890499999999999E-2</v>
      </c>
      <c r="D75" s="61">
        <f t="shared" si="18"/>
        <v>0.24665351501199567</v>
      </c>
      <c r="E75" s="49">
        <f t="shared" si="19"/>
        <v>-0.60791269111026813</v>
      </c>
      <c r="F75" s="49">
        <f t="shared" si="20"/>
        <v>-0.60791269111026813</v>
      </c>
      <c r="G75" s="49">
        <f t="shared" si="21"/>
        <v>0.24683665134817412</v>
      </c>
      <c r="H75" s="5" t="str">
        <f t="shared" si="24"/>
        <v/>
      </c>
      <c r="I75" s="24">
        <f t="shared" si="22"/>
        <v>1.8829083716295648E-2</v>
      </c>
      <c r="J75" s="24">
        <f t="shared" si="23"/>
        <v>8.3144585844820724E-3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-952644278914083.12</v>
      </c>
      <c r="N75" s="24">
        <f t="shared" ref="N75:N131" si="26">IF($X$76,D75-1.602E-19*$P$6*M75/$B$6,D75)</f>
        <v>0.24683665134817412</v>
      </c>
      <c r="O75" s="24">
        <f t="shared" ref="O75:O133" si="27">(SQRT($X$21^2+296000000000000000000*EXP(38.921*W75))-$X$21)/2</f>
        <v>1376956032517.5</v>
      </c>
      <c r="P75" s="24">
        <f t="shared" ref="P75:P131" si="28">O75/(($B$6*D75)/(1.602E-19*$P$6)-M75)</f>
        <v>1.0723935292647626E-6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1.3916190228525867E-2</v>
      </c>
      <c r="V75" s="24">
        <f t="shared" si="13"/>
        <v>1.7686038214918147</v>
      </c>
      <c r="W75" s="63">
        <f>B75+([1]User!D$6-25)*[1]User!C$6*[1]Calc!V$6</f>
        <v>0.44157531560000002</v>
      </c>
      <c r="X75" s="9" t="s">
        <v>91</v>
      </c>
      <c r="AH75" s="24"/>
    </row>
    <row r="76" spans="1:34">
      <c r="A76" s="64">
        <v>9.8143999999999992E-3</v>
      </c>
      <c r="B76" s="59">
        <v>0.43872899999999998</v>
      </c>
      <c r="C76" s="64">
        <v>1.9519000000000002E-2</v>
      </c>
      <c r="D76" s="61">
        <f t="shared" si="18"/>
        <v>0.2304602551168782</v>
      </c>
      <c r="E76" s="49">
        <f t="shared" si="19"/>
        <v>-0.63740396169186786</v>
      </c>
      <c r="F76" s="49">
        <f t="shared" si="20"/>
        <v>-0.63740396169186786</v>
      </c>
      <c r="G76" s="49">
        <f t="shared" si="21"/>
        <v>0.23062489790538385</v>
      </c>
      <c r="H76" s="5" t="str">
        <f t="shared" si="24"/>
        <v/>
      </c>
      <c r="I76" s="24">
        <f t="shared" si="22"/>
        <v>1.9234377552365404E-2</v>
      </c>
      <c r="J76" s="24">
        <f t="shared" si="23"/>
        <v>8.4439939877457293E-3</v>
      </c>
      <c r="K76" s="5" t="str">
        <f t="shared" si="11"/>
        <v/>
      </c>
      <c r="L76" s="5" t="str">
        <f t="shared" si="12"/>
        <v/>
      </c>
      <c r="M76" s="24">
        <f t="shared" si="25"/>
        <v>-856443968506184.62</v>
      </c>
      <c r="N76" s="24">
        <f t="shared" si="26"/>
        <v>0.23062489790538385</v>
      </c>
      <c r="O76" s="24">
        <f t="shared" si="27"/>
        <v>1245992050243.375</v>
      </c>
      <c r="P76" s="24">
        <f t="shared" si="28"/>
        <v>1.0386108087820411E-6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1.3149482596104819E-2</v>
      </c>
      <c r="V76" s="24">
        <f t="shared" si="13"/>
        <v>1.6317262737855913</v>
      </c>
      <c r="W76" s="63">
        <f>B76+([1]User!D$6-25)*[1]User!C$6*[1]Calc!V$6</f>
        <v>0.4390053156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0.43604500000000002</v>
      </c>
      <c r="C77" s="64">
        <v>1.8245600000000001E-2</v>
      </c>
      <c r="D77" s="61">
        <f t="shared" si="18"/>
        <v>0.21542525901739396</v>
      </c>
      <c r="E77" s="49">
        <f t="shared" si="19"/>
        <v>-0.66670337620642417</v>
      </c>
      <c r="F77" s="49">
        <f t="shared" si="20"/>
        <v>-0.66670337620642417</v>
      </c>
      <c r="G77" s="49">
        <f t="shared" si="21"/>
        <v>0.21558017367407406</v>
      </c>
      <c r="H77" s="5" t="str">
        <f t="shared" si="24"/>
        <v/>
      </c>
      <c r="I77" s="24">
        <f t="shared" si="22"/>
        <v>1.9610495658148149E-2</v>
      </c>
      <c r="J77" s="24">
        <f t="shared" si="23"/>
        <v>8.5564772651312883E-3</v>
      </c>
      <c r="K77" s="5" t="str">
        <f t="shared" si="11"/>
        <v/>
      </c>
      <c r="L77" s="5" t="str">
        <f t="shared" si="12"/>
        <v/>
      </c>
      <c r="M77" s="24">
        <f t="shared" si="25"/>
        <v>-805839870370853.37</v>
      </c>
      <c r="N77" s="24">
        <f t="shared" si="26"/>
        <v>0.21558017367407406</v>
      </c>
      <c r="O77" s="24">
        <f t="shared" si="27"/>
        <v>1122487309385.875</v>
      </c>
      <c r="P77" s="24">
        <f t="shared" si="28"/>
        <v>1.0009592101107551E-6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1.2398158326880031E-2</v>
      </c>
      <c r="V77" s="24">
        <f t="shared" si="13"/>
        <v>1.5105982692905873</v>
      </c>
      <c r="W77" s="63">
        <f>B77+([1]User!D$6-25)*[1]User!C$6*[1]Calc!V$6</f>
        <v>0.43632131560000004</v>
      </c>
      <c r="AH77" s="24"/>
    </row>
    <row r="78" spans="1:34">
      <c r="A78" s="64">
        <v>1.01052E-2</v>
      </c>
      <c r="B78" s="59">
        <v>0.433504</v>
      </c>
      <c r="C78" s="64">
        <v>1.7059499999999998E-2</v>
      </c>
      <c r="D78" s="61">
        <f t="shared" si="18"/>
        <v>0.20142101143328978</v>
      </c>
      <c r="E78" s="49">
        <f t="shared" si="19"/>
        <v>-0.69589522755812794</v>
      </c>
      <c r="F78" s="49">
        <f t="shared" si="20"/>
        <v>-0.69589522755812794</v>
      </c>
      <c r="G78" s="49">
        <f t="shared" si="21"/>
        <v>0.20155388001973826</v>
      </c>
      <c r="H78" s="5" t="str">
        <f t="shared" si="24"/>
        <v/>
      </c>
      <c r="I78" s="24">
        <f t="shared" si="22"/>
        <v>1.9961152999506543E-2</v>
      </c>
      <c r="J78" s="24">
        <f t="shared" si="23"/>
        <v>8.6587552478658344E-3</v>
      </c>
      <c r="K78" s="5" t="str">
        <f t="shared" si="11"/>
        <v/>
      </c>
      <c r="L78" s="5" t="str">
        <f t="shared" si="12"/>
        <v/>
      </c>
      <c r="M78" s="24">
        <f t="shared" si="25"/>
        <v>-691159937830259.5</v>
      </c>
      <c r="N78" s="24">
        <f t="shared" si="26"/>
        <v>0.20155388001973826</v>
      </c>
      <c r="O78" s="24">
        <f t="shared" si="27"/>
        <v>1016856809605</v>
      </c>
      <c r="P78" s="24">
        <f t="shared" si="28"/>
        <v>9.6986747692141493E-7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1.1730207641746088E-2</v>
      </c>
      <c r="V78" s="24">
        <f t="shared" si="13"/>
        <v>1.3935760558862798</v>
      </c>
      <c r="W78" s="63">
        <f>B78+([1]User!D$6-25)*[1]User!C$6*[1]Calc!V$6</f>
        <v>0.43378031560000002</v>
      </c>
      <c r="AH78" s="24"/>
    </row>
    <row r="79" spans="1:34">
      <c r="A79" s="64">
        <v>1.02506E-2</v>
      </c>
      <c r="B79" s="59">
        <v>0.43091499999999999</v>
      </c>
      <c r="C79" s="64">
        <v>1.59446E-2</v>
      </c>
      <c r="D79" s="61">
        <f t="shared" si="18"/>
        <v>0.18825742014122526</v>
      </c>
      <c r="E79" s="49">
        <f t="shared" si="19"/>
        <v>-0.7252478971305526</v>
      </c>
      <c r="F79" s="49">
        <f t="shared" si="20"/>
        <v>-0.7252478971305526</v>
      </c>
      <c r="G79" s="49">
        <f t="shared" si="21"/>
        <v>0.18837983706088432</v>
      </c>
      <c r="H79" s="5" t="str">
        <f t="shared" si="24"/>
        <v/>
      </c>
      <c r="I79" s="24">
        <f t="shared" si="22"/>
        <v>2.0290504073477891E-2</v>
      </c>
      <c r="J79" s="24">
        <f t="shared" si="23"/>
        <v>8.7490891456300911E-3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-636792133057983.25</v>
      </c>
      <c r="N79" s="24">
        <f t="shared" si="26"/>
        <v>0.18837983706088432</v>
      </c>
      <c r="O79" s="24">
        <f t="shared" si="27"/>
        <v>919442407641.125</v>
      </c>
      <c r="P79" s="24">
        <f t="shared" si="28"/>
        <v>9.3828305195849117E-7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1.1090070414096249E-2</v>
      </c>
      <c r="V79" s="24">
        <f t="shared" si="13"/>
        <v>1.2857859224165575</v>
      </c>
      <c r="W79" s="63">
        <f>B79+([1]User!D$6-25)*[1]User!C$6*[1]Calc!V$6</f>
        <v>0.43119131560000001</v>
      </c>
      <c r="AH79" s="24"/>
    </row>
    <row r="80" spans="1:34">
      <c r="A80" s="64">
        <v>1.0396000000000001E-2</v>
      </c>
      <c r="B80" s="59">
        <v>0.42828500000000003</v>
      </c>
      <c r="C80" s="64">
        <v>1.48827E-2</v>
      </c>
      <c r="D80" s="61">
        <f t="shared" si="18"/>
        <v>0.17571959828003295</v>
      </c>
      <c r="E80" s="49">
        <f t="shared" si="19"/>
        <v>-0.75517979826447035</v>
      </c>
      <c r="F80" s="49">
        <f t="shared" si="20"/>
        <v>-0.75517979826447035</v>
      </c>
      <c r="G80" s="49">
        <f t="shared" si="21"/>
        <v>0.17583186716946728</v>
      </c>
      <c r="H80" s="5" t="str">
        <f t="shared" si="24"/>
        <v/>
      </c>
      <c r="I80" s="24">
        <f t="shared" si="22"/>
        <v>2.060420332076332E-2</v>
      </c>
      <c r="J80" s="24">
        <f t="shared" si="23"/>
        <v>8.830164482036218E-3</v>
      </c>
      <c r="K80" s="5" t="str">
        <f t="shared" si="29"/>
        <v/>
      </c>
      <c r="L80" s="5" t="str">
        <f t="shared" si="12"/>
        <v/>
      </c>
      <c r="M80" s="24">
        <f t="shared" si="25"/>
        <v>-584003794394179</v>
      </c>
      <c r="N80" s="24">
        <f t="shared" si="26"/>
        <v>0.17583186716946728</v>
      </c>
      <c r="O80" s="24">
        <f t="shared" si="27"/>
        <v>830030420761.75</v>
      </c>
      <c r="P80" s="24">
        <f t="shared" si="28"/>
        <v>9.0748651342847594E-7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1.0478800815577552E-2</v>
      </c>
      <c r="V80" s="24">
        <f t="shared" si="13"/>
        <v>1.1837188244129422</v>
      </c>
      <c r="W80" s="63">
        <f>B80+([1]User!D$6-25)*[1]User!C$6*[1]Calc!V$6</f>
        <v>0.42856131560000005</v>
      </c>
      <c r="AH80" s="24"/>
    </row>
    <row r="81" spans="1:34">
      <c r="A81" s="64">
        <v>1.0541399999999999E-2</v>
      </c>
      <c r="B81" s="59">
        <v>0.42571399999999998</v>
      </c>
      <c r="C81" s="64">
        <v>1.39001E-2</v>
      </c>
      <c r="D81" s="61">
        <f t="shared" si="18"/>
        <v>0.16411806917107016</v>
      </c>
      <c r="E81" s="49">
        <f t="shared" si="19"/>
        <v>-0.7848436010963169</v>
      </c>
      <c r="F81" s="49">
        <f t="shared" si="20"/>
        <v>-0.7848436010963169</v>
      </c>
      <c r="G81" s="49">
        <f t="shared" si="21"/>
        <v>0.16421737884319726</v>
      </c>
      <c r="H81" s="5" t="str">
        <f t="shared" si="24"/>
        <v/>
      </c>
      <c r="I81" s="24">
        <f t="shared" si="22"/>
        <v>2.0894565528920071E-2</v>
      </c>
      <c r="J81" s="24">
        <f t="shared" si="23"/>
        <v>8.9008825639895414E-3</v>
      </c>
      <c r="K81" s="5" t="str">
        <f t="shared" si="29"/>
        <v/>
      </c>
      <c r="L81" s="5" t="str">
        <f t="shared" si="12"/>
        <v/>
      </c>
      <c r="M81" s="24">
        <f t="shared" si="25"/>
        <v>-516592135492522.19</v>
      </c>
      <c r="N81" s="24">
        <f t="shared" si="26"/>
        <v>0.16421737884319726</v>
      </c>
      <c r="O81" s="24">
        <f t="shared" si="27"/>
        <v>751031037445</v>
      </c>
      <c r="P81" s="24">
        <f t="shared" si="28"/>
        <v>8.7918956967572916E-7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9.9167260610710708E-3</v>
      </c>
      <c r="V81" s="24">
        <f t="shared" si="13"/>
        <v>1.0891879893691283</v>
      </c>
      <c r="W81" s="63">
        <f>B81+([1]User!D$6-25)*[1]User!C$6*[1]Calc!V$6</f>
        <v>0.4259903156</v>
      </c>
      <c r="AH81" s="24"/>
    </row>
    <row r="82" spans="1:34">
      <c r="A82" s="64">
        <v>1.06868E-2</v>
      </c>
      <c r="B82" s="59">
        <v>0.423101</v>
      </c>
      <c r="C82" s="64">
        <v>1.29806E-2</v>
      </c>
      <c r="D82" s="61">
        <f t="shared" si="18"/>
        <v>0.15326155989395712</v>
      </c>
      <c r="E82" s="49">
        <f t="shared" si="19"/>
        <v>-0.81456675851383364</v>
      </c>
      <c r="F82" s="49">
        <f t="shared" si="20"/>
        <v>-0.81456675851383364</v>
      </c>
      <c r="G82" s="49">
        <f t="shared" si="21"/>
        <v>0.15335274023000997</v>
      </c>
      <c r="H82" s="5" t="str">
        <f t="shared" si="24"/>
        <v/>
      </c>
      <c r="I82" s="24">
        <f t="shared" si="22"/>
        <v>2.1166181494249751E-2</v>
      </c>
      <c r="J82" s="24">
        <f t="shared" si="23"/>
        <v>8.9612811025378564E-3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-474304702730234.37</v>
      </c>
      <c r="N82" s="24">
        <f t="shared" si="26"/>
        <v>0.15335274023000997</v>
      </c>
      <c r="O82" s="24">
        <f t="shared" si="27"/>
        <v>678437818909.125</v>
      </c>
      <c r="P82" s="24">
        <f t="shared" si="28"/>
        <v>8.5047639912708511E-7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9.3790449813252533E-3</v>
      </c>
      <c r="V82" s="24">
        <f t="shared" ref="V82:V145" si="31">((U82)-G82)*((U82)-G82)*U$22/U82</f>
        <v>1.0026360542969099</v>
      </c>
      <c r="W82" s="63">
        <f>B82+([1]User!D$6-25)*[1]User!C$6*[1]Calc!V$6</f>
        <v>0.42337731560000003</v>
      </c>
      <c r="AH82" s="24"/>
    </row>
    <row r="83" spans="1:34">
      <c r="A83" s="64">
        <v>1.08322E-2</v>
      </c>
      <c r="B83" s="59">
        <v>0.42049700000000001</v>
      </c>
      <c r="C83" s="64">
        <v>1.2113499999999999E-2</v>
      </c>
      <c r="D83" s="61">
        <f t="shared" si="18"/>
        <v>0.14302373586547998</v>
      </c>
      <c r="E83" s="49">
        <f t="shared" si="19"/>
        <v>-0.84459188211550296</v>
      </c>
      <c r="F83" s="49">
        <f t="shared" si="20"/>
        <v>-0.84459188211550296</v>
      </c>
      <c r="G83" s="49">
        <f t="shared" si="21"/>
        <v>0.14310585099540121</v>
      </c>
      <c r="H83" s="5" t="str">
        <f t="shared" si="24"/>
        <v/>
      </c>
      <c r="I83" s="24">
        <f t="shared" si="22"/>
        <v>2.142235372511497E-2</v>
      </c>
      <c r="J83" s="24">
        <f t="shared" si="23"/>
        <v>9.0139548048726367E-3</v>
      </c>
      <c r="K83" s="5" t="str">
        <f t="shared" si="29"/>
        <v/>
      </c>
      <c r="L83" s="5" t="str">
        <f t="shared" si="30"/>
        <v/>
      </c>
      <c r="M83" s="24">
        <f t="shared" si="25"/>
        <v>-427149032049670.75</v>
      </c>
      <c r="N83" s="24">
        <f t="shared" si="26"/>
        <v>0.14310585099540121</v>
      </c>
      <c r="O83" s="24">
        <f t="shared" si="27"/>
        <v>613073204755.75</v>
      </c>
      <c r="P83" s="24">
        <f t="shared" si="28"/>
        <v>8.2356655624117544E-7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8.8746959906012054E-3</v>
      </c>
      <c r="V83" s="24">
        <f t="shared" si="31"/>
        <v>0.92106186773151311</v>
      </c>
      <c r="W83" s="63">
        <f>B83+([1]User!D$6-25)*[1]User!C$6*[1]Calc!V$6</f>
        <v>0.42077331560000003</v>
      </c>
      <c r="AH83" s="24"/>
    </row>
    <row r="84" spans="1:34">
      <c r="A84" s="64">
        <v>1.0977600000000001E-2</v>
      </c>
      <c r="B84" s="59">
        <v>0.41783300000000001</v>
      </c>
      <c r="C84" s="64">
        <v>1.1308199999999999E-2</v>
      </c>
      <c r="D84" s="61">
        <f t="shared" si="18"/>
        <v>0.13351558260734062</v>
      </c>
      <c r="E84" s="49">
        <f t="shared" si="19"/>
        <v>-0.87446804482036289</v>
      </c>
      <c r="F84" s="49">
        <f t="shared" si="20"/>
        <v>-0.87446804482036289</v>
      </c>
      <c r="G84" s="49">
        <f t="shared" si="21"/>
        <v>0.13359132166275411</v>
      </c>
      <c r="H84" s="5" t="str">
        <f t="shared" si="24"/>
        <v/>
      </c>
      <c r="I84" s="24">
        <f t="shared" si="22"/>
        <v>2.166021695843115E-2</v>
      </c>
      <c r="J84" s="24">
        <f t="shared" si="23"/>
        <v>9.0563384882371631E-3</v>
      </c>
      <c r="K84" s="5" t="str">
        <f t="shared" si="29"/>
        <v/>
      </c>
      <c r="L84" s="5" t="str">
        <f t="shared" si="30"/>
        <v/>
      </c>
      <c r="M84" s="24">
        <f t="shared" si="25"/>
        <v>-393981769733185.44</v>
      </c>
      <c r="N84" s="24">
        <f t="shared" si="26"/>
        <v>0.13359132166275411</v>
      </c>
      <c r="O84" s="24">
        <f t="shared" si="27"/>
        <v>552712187812.125</v>
      </c>
      <c r="P84" s="24">
        <f t="shared" si="28"/>
        <v>7.9536147754593863E-7</v>
      </c>
      <c r="Q84" s="5" t="str">
        <f t="shared" si="15"/>
        <v/>
      </c>
      <c r="R84" s="5">
        <f t="shared" si="16"/>
        <v>0.41810931560000003</v>
      </c>
      <c r="S84" s="5" t="str">
        <f t="shared" si="17"/>
        <v/>
      </c>
      <c r="T84" s="5">
        <f t="shared" si="17"/>
        <v>-0.87422175351013187</v>
      </c>
      <c r="U84" s="24">
        <f t="shared" si="32"/>
        <v>8.3891215188838415E-3</v>
      </c>
      <c r="V84" s="24">
        <f t="shared" si="31"/>
        <v>0.84770172987175552</v>
      </c>
      <c r="W84" s="63">
        <f>B84+([1]User!D$6-25)*[1]User!C$6*[1]Calc!V$6</f>
        <v>0.41810931560000003</v>
      </c>
      <c r="AH84" s="24"/>
    </row>
    <row r="85" spans="1:34">
      <c r="A85" s="64">
        <v>1.1122999999999999E-2</v>
      </c>
      <c r="B85" s="59">
        <v>0.41524100000000003</v>
      </c>
      <c r="C85" s="64">
        <v>1.05466E-2</v>
      </c>
      <c r="D85" s="61">
        <f t="shared" si="18"/>
        <v>0.12452339395541101</v>
      </c>
      <c r="E85" s="49">
        <f t="shared" si="19"/>
        <v>-0.90474905088689128</v>
      </c>
      <c r="F85" s="49">
        <f t="shared" si="20"/>
        <v>-0.90474905088689128</v>
      </c>
      <c r="G85" s="49">
        <f t="shared" si="21"/>
        <v>0.12459001893302099</v>
      </c>
      <c r="H85" s="5" t="str">
        <f t="shared" si="24"/>
        <v/>
      </c>
      <c r="I85" s="24">
        <f t="shared" si="22"/>
        <v>2.1885249526674477E-2</v>
      </c>
      <c r="J85" s="24">
        <f t="shared" si="23"/>
        <v>9.0937001345599497E-3</v>
      </c>
      <c r="K85" s="5" t="str">
        <f t="shared" si="29"/>
        <v/>
      </c>
      <c r="L85" s="5" t="str">
        <f t="shared" si="30"/>
        <v/>
      </c>
      <c r="M85" s="24">
        <f t="shared" si="25"/>
        <v>-346571876872544.56</v>
      </c>
      <c r="N85" s="24">
        <f t="shared" si="26"/>
        <v>0.12459001893302099</v>
      </c>
      <c r="O85" s="24">
        <f t="shared" si="27"/>
        <v>499690091990.5</v>
      </c>
      <c r="P85" s="24">
        <f t="shared" si="28"/>
        <v>7.7101218947478713E-7</v>
      </c>
      <c r="Q85" s="5" t="str">
        <f t="shared" si="15"/>
        <v/>
      </c>
      <c r="R85" s="5">
        <f t="shared" si="16"/>
        <v>0.41551731560000005</v>
      </c>
      <c r="S85" s="5" t="str">
        <f t="shared" si="17"/>
        <v/>
      </c>
      <c r="T85" s="5">
        <f t="shared" si="17"/>
        <v>-0.90451674817394345</v>
      </c>
      <c r="U85" s="24">
        <f t="shared" si="32"/>
        <v>7.9442695697011859E-3</v>
      </c>
      <c r="V85" s="24">
        <f t="shared" si="31"/>
        <v>0.77699727530107732</v>
      </c>
      <c r="W85" s="63">
        <f>B85+([1]User!D$6-25)*[1]User!C$6*[1]Calc!V$6</f>
        <v>0.41551731560000005</v>
      </c>
      <c r="AH85" s="24"/>
    </row>
    <row r="86" spans="1:34">
      <c r="A86" s="64">
        <v>1.12684E-2</v>
      </c>
      <c r="B86" s="59">
        <v>0.412605</v>
      </c>
      <c r="C86" s="64">
        <v>9.8434000000000004E-3</v>
      </c>
      <c r="D86" s="61">
        <f t="shared" si="18"/>
        <v>0.11622073237448019</v>
      </c>
      <c r="E86" s="49">
        <f t="shared" si="19"/>
        <v>-0.93471639214631397</v>
      </c>
      <c r="F86" s="49">
        <f t="shared" si="20"/>
        <v>-0.93471639214631397</v>
      </c>
      <c r="G86" s="49">
        <f t="shared" si="21"/>
        <v>0.11628188537444524</v>
      </c>
      <c r="H86" s="5" t="str">
        <f t="shared" si="24"/>
        <v/>
      </c>
      <c r="I86" s="24">
        <f t="shared" si="22"/>
        <v>2.2092952865638872E-2</v>
      </c>
      <c r="J86" s="24">
        <f t="shared" si="23"/>
        <v>9.121767444653768E-3</v>
      </c>
      <c r="K86" s="5" t="str">
        <f t="shared" si="29"/>
        <v/>
      </c>
      <c r="L86" s="5" t="str">
        <f t="shared" si="30"/>
        <v/>
      </c>
      <c r="M86" s="24">
        <f t="shared" si="25"/>
        <v>-318107573684222.69</v>
      </c>
      <c r="N86" s="24">
        <f t="shared" si="26"/>
        <v>0.11628188537444524</v>
      </c>
      <c r="O86" s="24">
        <f t="shared" si="27"/>
        <v>450980224056.625</v>
      </c>
      <c r="P86" s="24">
        <f t="shared" si="28"/>
        <v>7.4557131571671664E-7</v>
      </c>
      <c r="Q86" s="5" t="str">
        <f t="shared" ref="Q86:Q132" si="33">IF(G86&gt;0.85,IF(G86&lt;1.15,W86,""),"")</f>
        <v/>
      </c>
      <c r="R86" s="5">
        <f t="shared" si="16"/>
        <v>0.41288131560000002</v>
      </c>
      <c r="S86" s="5" t="str">
        <f t="shared" si="17"/>
        <v/>
      </c>
      <c r="T86" s="5">
        <f t="shared" si="17"/>
        <v>-0.93448793526865626</v>
      </c>
      <c r="U86" s="24">
        <f t="shared" si="32"/>
        <v>7.5179863379855414E-3</v>
      </c>
      <c r="V86" s="24">
        <f t="shared" si="31"/>
        <v>0.71384453220189159</v>
      </c>
      <c r="W86" s="63">
        <f>B86+([1]User!D$6-25)*[1]User!C$6*[1]Calc!V$6</f>
        <v>0.41288131560000002</v>
      </c>
      <c r="AH86" s="24"/>
    </row>
    <row r="87" spans="1:34">
      <c r="A87" s="64">
        <v>1.14138E-2</v>
      </c>
      <c r="B87" s="59">
        <v>0.40998600000000002</v>
      </c>
      <c r="C87" s="64">
        <v>9.1610200000000006E-3</v>
      </c>
      <c r="D87" s="61">
        <f t="shared" si="18"/>
        <v>0.10816389191714861</v>
      </c>
      <c r="E87" s="49">
        <f t="shared" si="19"/>
        <v>-0.96591769448183551</v>
      </c>
      <c r="F87" s="49">
        <f t="shared" si="20"/>
        <v>-0.96591769448183551</v>
      </c>
      <c r="G87" s="49">
        <f t="shared" si="21"/>
        <v>0.10821876542337754</v>
      </c>
      <c r="H87" s="5" t="str">
        <f t="shared" si="24"/>
        <v/>
      </c>
      <c r="I87" s="24">
        <f t="shared" si="22"/>
        <v>2.2294530864415563E-2</v>
      </c>
      <c r="J87" s="24">
        <f t="shared" si="23"/>
        <v>9.1466058576507997E-3</v>
      </c>
      <c r="K87" s="5" t="str">
        <f t="shared" si="29"/>
        <v/>
      </c>
      <c r="L87" s="5" t="str">
        <f t="shared" si="30"/>
        <v/>
      </c>
      <c r="M87" s="24">
        <f t="shared" si="25"/>
        <v>-285442708223741.94</v>
      </c>
      <c r="N87" s="24">
        <f t="shared" si="26"/>
        <v>0.10821876542337754</v>
      </c>
      <c r="O87" s="24">
        <f t="shared" si="27"/>
        <v>407286691011.125</v>
      </c>
      <c r="P87" s="24">
        <f t="shared" si="28"/>
        <v>7.2350477455238914E-7</v>
      </c>
      <c r="Q87" s="5" t="str">
        <f t="shared" si="33"/>
        <v/>
      </c>
      <c r="R87" s="5">
        <f t="shared" ref="R87:R132" si="34">IF(G87&gt;0.06,IF(G87&lt;0.14,W87,""),"")</f>
        <v>0.41026231560000004</v>
      </c>
      <c r="S87" s="5" t="str">
        <f t="shared" ref="S87:T131" si="35">IF(Q87="","",LOG10($G87))</f>
        <v/>
      </c>
      <c r="T87" s="5">
        <f t="shared" si="35"/>
        <v>-0.96569742487463428</v>
      </c>
      <c r="U87" s="24">
        <f t="shared" si="32"/>
        <v>7.1188810925681932E-3</v>
      </c>
      <c r="V87" s="24">
        <f t="shared" si="31"/>
        <v>0.65136618949777159</v>
      </c>
      <c r="W87" s="63">
        <f>B87+([1]User!D$6-25)*[1]User!C$6*[1]Calc!V$6</f>
        <v>0.41026231560000004</v>
      </c>
      <c r="AH87" s="24"/>
    </row>
    <row r="88" spans="1:34">
      <c r="A88" s="64">
        <v>1.15592E-2</v>
      </c>
      <c r="B88" s="59">
        <v>0.40734199999999998</v>
      </c>
      <c r="C88" s="64">
        <v>8.5659499999999993E-3</v>
      </c>
      <c r="D88" s="61">
        <f t="shared" si="18"/>
        <v>0.10113791804490099</v>
      </c>
      <c r="E88" s="49">
        <f t="shared" si="19"/>
        <v>-0.99508599069672554</v>
      </c>
      <c r="F88" s="49">
        <f t="shared" si="20"/>
        <v>-0.99508599069672554</v>
      </c>
      <c r="G88" s="49">
        <f t="shared" si="21"/>
        <v>0.10118790063812708</v>
      </c>
      <c r="H88" s="5" t="str">
        <f t="shared" si="24"/>
        <v/>
      </c>
      <c r="I88" s="24">
        <f t="shared" si="22"/>
        <v>2.2470302484046824E-2</v>
      </c>
      <c r="J88" s="24">
        <f t="shared" si="23"/>
        <v>9.1593068495696619E-3</v>
      </c>
      <c r="K88" s="5" t="str">
        <f t="shared" si="29"/>
        <v/>
      </c>
      <c r="L88" s="5" t="str">
        <f t="shared" si="30"/>
        <v/>
      </c>
      <c r="M88" s="24">
        <f t="shared" si="25"/>
        <v>-260001005129457.94</v>
      </c>
      <c r="N88" s="24">
        <f t="shared" si="26"/>
        <v>0.10118790063812708</v>
      </c>
      <c r="O88" s="24">
        <f t="shared" si="27"/>
        <v>367467795636.25</v>
      </c>
      <c r="P88" s="24">
        <f t="shared" si="28"/>
        <v>6.9812703482945019E-7</v>
      </c>
      <c r="Q88" s="5" t="str">
        <f t="shared" si="33"/>
        <v/>
      </c>
      <c r="R88" s="5">
        <f t="shared" si="34"/>
        <v>0.4076183156</v>
      </c>
      <c r="S88" s="5" t="str">
        <f t="shared" si="35"/>
        <v/>
      </c>
      <c r="T88" s="5">
        <f t="shared" si="35"/>
        <v>-0.99487141437609394</v>
      </c>
      <c r="U88" s="24">
        <f t="shared" si="32"/>
        <v>6.7390989930313193E-3</v>
      </c>
      <c r="V88" s="24">
        <f t="shared" si="31"/>
        <v>0.60051892913824578</v>
      </c>
      <c r="W88" s="63">
        <f>B88+([1]User!D$6-25)*[1]User!C$6*[1]Calc!V$6</f>
        <v>0.4076183156</v>
      </c>
      <c r="AH88" s="24"/>
    </row>
    <row r="89" spans="1:34">
      <c r="A89" s="64">
        <v>1.1704600000000001E-2</v>
      </c>
      <c r="B89" s="59">
        <v>0.40467199999999998</v>
      </c>
      <c r="C89" s="64">
        <v>7.9822899999999995E-3</v>
      </c>
      <c r="D89" s="61">
        <f t="shared" si="18"/>
        <v>9.4246661704846843E-2</v>
      </c>
      <c r="E89" s="49">
        <f t="shared" si="19"/>
        <v>-1.025734023921536</v>
      </c>
      <c r="F89" s="49">
        <f t="shared" si="20"/>
        <v>-1.025734023921536</v>
      </c>
      <c r="G89" s="49">
        <f t="shared" si="21"/>
        <v>9.4292156033358304E-2</v>
      </c>
      <c r="H89" s="5" t="str">
        <f t="shared" si="24"/>
        <v/>
      </c>
      <c r="I89" s="24">
        <f t="shared" si="22"/>
        <v>2.2642696099166044E-2</v>
      </c>
      <c r="J89" s="24">
        <f t="shared" si="23"/>
        <v>9.1691216459999798E-3</v>
      </c>
      <c r="K89" s="5" t="str">
        <f t="shared" si="29"/>
        <v/>
      </c>
      <c r="L89" s="5" t="str">
        <f t="shared" si="30"/>
        <v/>
      </c>
      <c r="M89" s="24">
        <f t="shared" si="25"/>
        <v>-236653810400883.72</v>
      </c>
      <c r="N89" s="24">
        <f t="shared" si="26"/>
        <v>9.4292156033358304E-2</v>
      </c>
      <c r="O89" s="24">
        <f t="shared" si="27"/>
        <v>331205758533.875</v>
      </c>
      <c r="P89" s="24">
        <f t="shared" si="28"/>
        <v>6.7525229774178506E-7</v>
      </c>
      <c r="Q89" s="5" t="str">
        <f t="shared" si="33"/>
        <v/>
      </c>
      <c r="R89" s="5">
        <f t="shared" si="34"/>
        <v>0.4049483156</v>
      </c>
      <c r="S89" s="5" t="str">
        <f t="shared" si="35"/>
        <v/>
      </c>
      <c r="T89" s="5">
        <f t="shared" si="35"/>
        <v>-1.0255244338068752</v>
      </c>
      <c r="U89" s="24">
        <f t="shared" si="32"/>
        <v>6.377678448812707E-3</v>
      </c>
      <c r="V89" s="24">
        <f t="shared" si="31"/>
        <v>0.54978617362567705</v>
      </c>
      <c r="W89" s="63">
        <f>B89+([1]User!D$6-25)*[1]User!C$6*[1]Calc!V$6</f>
        <v>0.4049483156</v>
      </c>
      <c r="AH89" s="24"/>
    </row>
    <row r="90" spans="1:34">
      <c r="A90" s="64">
        <v>1.1849999999999999E-2</v>
      </c>
      <c r="B90" s="59">
        <v>0.40205999999999997</v>
      </c>
      <c r="C90" s="64">
        <v>7.4382700000000003E-3</v>
      </c>
      <c r="D90" s="61">
        <f t="shared" si="18"/>
        <v>8.782343367120353E-2</v>
      </c>
      <c r="E90" s="49">
        <f t="shared" si="19"/>
        <v>-1.0563895870983533</v>
      </c>
      <c r="F90" s="49">
        <f t="shared" si="20"/>
        <v>-1.0563895870983533</v>
      </c>
      <c r="G90" s="49">
        <f t="shared" si="21"/>
        <v>8.7863639207320543E-2</v>
      </c>
      <c r="H90" s="5" t="str">
        <f t="shared" si="24"/>
        <v/>
      </c>
      <c r="I90" s="24">
        <f t="shared" si="22"/>
        <v>2.2803409019816989E-2</v>
      </c>
      <c r="J90" s="24">
        <f t="shared" si="23"/>
        <v>9.1746395681529744E-3</v>
      </c>
      <c r="K90" s="5" t="str">
        <f t="shared" si="29"/>
        <v/>
      </c>
      <c r="L90" s="5" t="str">
        <f t="shared" si="30"/>
        <v/>
      </c>
      <c r="M90" s="24">
        <f t="shared" si="25"/>
        <v>-209142405935336.81</v>
      </c>
      <c r="N90" s="24">
        <f t="shared" si="26"/>
        <v>8.7863639207320543E-2</v>
      </c>
      <c r="O90" s="24">
        <f t="shared" si="27"/>
        <v>299195927008.625</v>
      </c>
      <c r="P90" s="24">
        <f t="shared" si="28"/>
        <v>6.5462147399132407E-7</v>
      </c>
      <c r="Q90" s="5" t="str">
        <f t="shared" si="33"/>
        <v/>
      </c>
      <c r="R90" s="5">
        <f t="shared" si="34"/>
        <v>0.40233631559999999</v>
      </c>
      <c r="S90" s="5" t="str">
        <f t="shared" si="35"/>
        <v/>
      </c>
      <c r="T90" s="5">
        <f t="shared" si="35"/>
        <v>-1.0561908127378232</v>
      </c>
      <c r="U90" s="24">
        <f t="shared" si="32"/>
        <v>6.0442485336880377E-3</v>
      </c>
      <c r="V90" s="24">
        <f t="shared" si="31"/>
        <v>0.50246498342921986</v>
      </c>
      <c r="W90" s="63">
        <f>B90+([1]User!D$6-25)*[1]User!C$6*[1]Calc!V$6</f>
        <v>0.40233631559999999</v>
      </c>
      <c r="AH90" s="24"/>
    </row>
    <row r="91" spans="1:34">
      <c r="A91" s="64">
        <v>1.19954E-2</v>
      </c>
      <c r="B91" s="59">
        <v>0.39943800000000002</v>
      </c>
      <c r="C91" s="64">
        <v>6.9399099999999997E-3</v>
      </c>
      <c r="D91" s="61">
        <f t="shared" si="18"/>
        <v>8.1939311905741788E-2</v>
      </c>
      <c r="E91" s="49">
        <f t="shared" si="19"/>
        <v>-1.0865076874025752</v>
      </c>
      <c r="F91" s="49">
        <f t="shared" si="20"/>
        <v>-1.0865076874025752</v>
      </c>
      <c r="G91" s="49">
        <f t="shared" si="21"/>
        <v>8.1975757192222581E-2</v>
      </c>
      <c r="H91" s="5" t="str">
        <f t="shared" si="24"/>
        <v/>
      </c>
      <c r="I91" s="24">
        <f t="shared" si="22"/>
        <v>2.2950606070194435E-2</v>
      </c>
      <c r="J91" s="24">
        <f t="shared" si="23"/>
        <v>9.1736857979529754E-3</v>
      </c>
      <c r="K91" s="5" t="str">
        <f t="shared" si="29"/>
        <v/>
      </c>
      <c r="L91" s="5" t="str">
        <f t="shared" si="30"/>
        <v/>
      </c>
      <c r="M91" s="24">
        <f t="shared" si="25"/>
        <v>-189582222642500.22</v>
      </c>
      <c r="N91" s="24">
        <f t="shared" si="26"/>
        <v>8.1975757192222581E-2</v>
      </c>
      <c r="O91" s="24">
        <f t="shared" si="27"/>
        <v>270174037845.375</v>
      </c>
      <c r="P91" s="24">
        <f t="shared" si="28"/>
        <v>6.3358069280905041E-7</v>
      </c>
      <c r="Q91" s="5" t="str">
        <f t="shared" si="33"/>
        <v/>
      </c>
      <c r="R91" s="5">
        <f t="shared" si="34"/>
        <v>0.39971431560000004</v>
      </c>
      <c r="S91" s="5" t="str">
        <f t="shared" si="35"/>
        <v/>
      </c>
      <c r="T91" s="5">
        <f t="shared" si="35"/>
        <v>-1.0863145631564897</v>
      </c>
      <c r="U91" s="24">
        <f t="shared" si="32"/>
        <v>5.7283323734133714E-3</v>
      </c>
      <c r="V91" s="24">
        <f t="shared" si="31"/>
        <v>0.46042382154603001</v>
      </c>
      <c r="W91" s="63">
        <f>B91+([1]User!D$6-25)*[1]User!C$6*[1]Calc!V$6</f>
        <v>0.39971431560000004</v>
      </c>
      <c r="AH91" s="24"/>
    </row>
    <row r="92" spans="1:34">
      <c r="A92" s="64">
        <v>1.21408E-2</v>
      </c>
      <c r="B92" s="59">
        <v>0.39672800000000003</v>
      </c>
      <c r="C92" s="64">
        <v>6.47044E-3</v>
      </c>
      <c r="D92" s="61">
        <f t="shared" si="18"/>
        <v>7.6396293514957386E-2</v>
      </c>
      <c r="E92" s="49">
        <f t="shared" si="19"/>
        <v>-1.1169277113856888</v>
      </c>
      <c r="F92" s="49">
        <f t="shared" si="20"/>
        <v>-1.1169277113856888</v>
      </c>
      <c r="G92" s="49">
        <f t="shared" si="21"/>
        <v>7.6430192398016517E-2</v>
      </c>
      <c r="H92" s="5" t="str">
        <f t="shared" si="24"/>
        <v/>
      </c>
      <c r="I92" s="24">
        <f t="shared" si="22"/>
        <v>2.3089245190049588E-2</v>
      </c>
      <c r="J92" s="24">
        <f t="shared" si="23"/>
        <v>9.1665299843962291E-3</v>
      </c>
      <c r="K92" s="5" t="str">
        <f t="shared" si="29"/>
        <v/>
      </c>
      <c r="L92" s="5" t="str">
        <f t="shared" si="30"/>
        <v/>
      </c>
      <c r="M92" s="24">
        <f t="shared" si="25"/>
        <v>-176336262271832.16</v>
      </c>
      <c r="N92" s="24">
        <f t="shared" si="26"/>
        <v>7.6430192398016517E-2</v>
      </c>
      <c r="O92" s="24">
        <f t="shared" si="27"/>
        <v>243132782506.375</v>
      </c>
      <c r="P92" s="24">
        <f t="shared" si="28"/>
        <v>6.1153641829951081E-7</v>
      </c>
      <c r="Q92" s="5" t="str">
        <f t="shared" si="33"/>
        <v/>
      </c>
      <c r="R92" s="5">
        <f t="shared" si="34"/>
        <v>0.39700431560000005</v>
      </c>
      <c r="S92" s="5" t="str">
        <f t="shared" si="35"/>
        <v/>
      </c>
      <c r="T92" s="5">
        <f t="shared" si="35"/>
        <v>-1.1167350471624846</v>
      </c>
      <c r="U92" s="24">
        <f t="shared" si="32"/>
        <v>5.4203742240405235E-3</v>
      </c>
      <c r="V92" s="24">
        <f t="shared" si="31"/>
        <v>0.42202984386595926</v>
      </c>
      <c r="W92" s="63">
        <f>B92+([1]User!D$6-25)*[1]User!C$6*[1]Calc!V$6</f>
        <v>0.39700431560000005</v>
      </c>
      <c r="AH92" s="24"/>
    </row>
    <row r="93" spans="1:34">
      <c r="A93" s="64">
        <v>1.2286200000000001E-2</v>
      </c>
      <c r="B93" s="59">
        <v>0.39402599999999999</v>
      </c>
      <c r="C93" s="64">
        <v>6.0264799999999999E-3</v>
      </c>
      <c r="D93" s="61">
        <f t="shared" si="18"/>
        <v>7.1154470938919204E-2</v>
      </c>
      <c r="E93" s="49">
        <f t="shared" si="19"/>
        <v>-1.1477978061475467</v>
      </c>
      <c r="F93" s="49">
        <f t="shared" si="20"/>
        <v>-1.1477978061475467</v>
      </c>
      <c r="G93" s="49">
        <f t="shared" si="21"/>
        <v>7.1184896776606554E-2</v>
      </c>
      <c r="H93" s="5" t="str">
        <f t="shared" si="24"/>
        <v/>
      </c>
      <c r="I93" s="24">
        <f t="shared" si="22"/>
        <v>2.3220377580584838E-2</v>
      </c>
      <c r="J93" s="24">
        <f t="shared" si="23"/>
        <v>9.1558486491309272E-3</v>
      </c>
      <c r="K93" s="5" t="str">
        <f t="shared" si="29"/>
        <v/>
      </c>
      <c r="L93" s="5" t="str">
        <f t="shared" si="30"/>
        <v/>
      </c>
      <c r="M93" s="24">
        <f t="shared" si="25"/>
        <v>-158270067037789.69</v>
      </c>
      <c r="N93" s="24">
        <f t="shared" si="26"/>
        <v>7.1184896776606554E-2</v>
      </c>
      <c r="O93" s="24">
        <f t="shared" si="27"/>
        <v>218865788914.875</v>
      </c>
      <c r="P93" s="24">
        <f t="shared" si="28"/>
        <v>5.9106300867493238E-7</v>
      </c>
      <c r="Q93" s="5" t="str">
        <f t="shared" si="33"/>
        <v/>
      </c>
      <c r="R93" s="5">
        <f t="shared" si="34"/>
        <v>0.39430231560000001</v>
      </c>
      <c r="S93" s="5" t="str">
        <f t="shared" si="35"/>
        <v/>
      </c>
      <c r="T93" s="5">
        <f t="shared" si="35"/>
        <v>-1.1476121403851054</v>
      </c>
      <c r="U93" s="24">
        <f t="shared" si="32"/>
        <v>5.1309429006015607E-3</v>
      </c>
      <c r="V93" s="24">
        <f t="shared" si="31"/>
        <v>0.38577678498066387</v>
      </c>
      <c r="W93" s="63">
        <f>B93+([1]User!D$6-25)*[1]User!C$6*[1]Calc!V$6</f>
        <v>0.39430231560000001</v>
      </c>
      <c r="AH93" s="24"/>
    </row>
    <row r="94" spans="1:34">
      <c r="A94" s="64">
        <v>1.2431599999999999E-2</v>
      </c>
      <c r="B94" s="59">
        <v>0.39142199999999999</v>
      </c>
      <c r="C94" s="64">
        <v>5.5946199999999998E-3</v>
      </c>
      <c r="D94" s="61">
        <f t="shared" si="18"/>
        <v>6.6055512704646185E-2</v>
      </c>
      <c r="E94" s="49">
        <f t="shared" si="19"/>
        <v>-1.1800909322159445</v>
      </c>
      <c r="F94" s="49">
        <f t="shared" si="20"/>
        <v>-1.1800909322159445</v>
      </c>
      <c r="G94" s="49">
        <f t="shared" si="21"/>
        <v>6.6082009541315295E-2</v>
      </c>
      <c r="H94" s="5" t="str">
        <f t="shared" si="24"/>
        <v/>
      </c>
      <c r="I94" s="24">
        <f t="shared" si="22"/>
        <v>2.3347949761467118E-2</v>
      </c>
      <c r="J94" s="24">
        <f t="shared" si="23"/>
        <v>9.1453525942800928E-3</v>
      </c>
      <c r="K94" s="5" t="str">
        <f t="shared" si="29"/>
        <v/>
      </c>
      <c r="L94" s="5" t="str">
        <f t="shared" si="30"/>
        <v/>
      </c>
      <c r="M94" s="24">
        <f t="shared" si="25"/>
        <v>-137832067567151.06</v>
      </c>
      <c r="N94" s="24">
        <f t="shared" si="26"/>
        <v>6.6082009541315295E-2</v>
      </c>
      <c r="O94" s="24">
        <f t="shared" si="27"/>
        <v>197773396882.5</v>
      </c>
      <c r="P94" s="24">
        <f t="shared" si="28"/>
        <v>5.7534506109293244E-7</v>
      </c>
      <c r="Q94" s="5" t="str">
        <f t="shared" si="33"/>
        <v/>
      </c>
      <c r="R94" s="5">
        <f t="shared" si="34"/>
        <v>0.39169831560000001</v>
      </c>
      <c r="S94" s="5" t="str">
        <f t="shared" si="35"/>
        <v/>
      </c>
      <c r="T94" s="5">
        <f t="shared" si="35"/>
        <v>-1.1799167586744412</v>
      </c>
      <c r="U94" s="24">
        <f t="shared" si="32"/>
        <v>4.8676312679603335E-3</v>
      </c>
      <c r="V94" s="24">
        <f t="shared" si="31"/>
        <v>0.34924069757867865</v>
      </c>
      <c r="W94" s="63">
        <f>B94+([1]User!D$6-25)*[1]User!C$6*[1]Calc!V$6</f>
        <v>0.39169831560000001</v>
      </c>
      <c r="AH94" s="24"/>
    </row>
    <row r="95" spans="1:34">
      <c r="A95" s="64">
        <v>1.2577E-2</v>
      </c>
      <c r="B95" s="59">
        <v>0.38868399999999997</v>
      </c>
      <c r="C95" s="64">
        <v>5.2124600000000004E-3</v>
      </c>
      <c r="D95" s="61">
        <f t="shared" si="18"/>
        <v>6.1543360898945791E-2</v>
      </c>
      <c r="E95" s="49">
        <f t="shared" si="19"/>
        <v>-1.2108187905063283</v>
      </c>
      <c r="F95" s="49">
        <f t="shared" si="20"/>
        <v>-1.2108187905063283</v>
      </c>
      <c r="G95" s="49">
        <f t="shared" si="21"/>
        <v>6.15684056491244E-2</v>
      </c>
      <c r="H95" s="5" t="str">
        <f t="shared" si="24"/>
        <v/>
      </c>
      <c r="I95" s="24">
        <f t="shared" si="22"/>
        <v>2.346078985877189E-2</v>
      </c>
      <c r="J95" s="24">
        <f t="shared" si="23"/>
        <v>9.1253162276931938E-3</v>
      </c>
      <c r="K95" s="5" t="str">
        <f t="shared" si="29"/>
        <v/>
      </c>
      <c r="L95" s="5" t="str">
        <f t="shared" si="30"/>
        <v/>
      </c>
      <c r="M95" s="24">
        <f t="shared" si="25"/>
        <v>-130278558981513.84</v>
      </c>
      <c r="N95" s="24">
        <f t="shared" si="26"/>
        <v>6.15684056491244E-2</v>
      </c>
      <c r="O95" s="24">
        <f t="shared" si="27"/>
        <v>177783942147.625</v>
      </c>
      <c r="P95" s="24">
        <f t="shared" si="28"/>
        <v>5.5510914531770863E-7</v>
      </c>
      <c r="Q95" s="5" t="str">
        <f t="shared" si="33"/>
        <v/>
      </c>
      <c r="R95" s="5">
        <f t="shared" si="34"/>
        <v>0.3889603156</v>
      </c>
      <c r="S95" s="5" t="str">
        <f t="shared" si="35"/>
        <v/>
      </c>
      <c r="T95" s="5">
        <f t="shared" si="35"/>
        <v>-1.2106420925795869</v>
      </c>
      <c r="U95" s="24">
        <f t="shared" si="32"/>
        <v>4.606294114146401E-3</v>
      </c>
      <c r="V95" s="24">
        <f t="shared" si="31"/>
        <v>0.31956273439509753</v>
      </c>
      <c r="W95" s="63">
        <f>B95+([1]User!D$6-25)*[1]User!C$6*[1]Calc!V$6</f>
        <v>0.3889603156</v>
      </c>
      <c r="AH95" s="24"/>
    </row>
    <row r="96" spans="1:34">
      <c r="A96" s="64">
        <v>1.27224E-2</v>
      </c>
      <c r="B96" s="59">
        <v>0.35408899999999999</v>
      </c>
      <c r="C96" s="64">
        <v>2.5044099999999999E-3</v>
      </c>
      <c r="D96" s="61">
        <f t="shared" si="18"/>
        <v>2.9569494723974632E-2</v>
      </c>
      <c r="E96" s="49">
        <f t="shared" si="19"/>
        <v>-1.5291560965244235</v>
      </c>
      <c r="F96" s="49">
        <f t="shared" si="20"/>
        <v>-1.5291560965244235</v>
      </c>
      <c r="G96" s="49">
        <f t="shared" si="21"/>
        <v>2.9651833483680431E-2</v>
      </c>
      <c r="H96" s="5" t="str">
        <f t="shared" si="24"/>
        <v/>
      </c>
      <c r="I96" s="24">
        <f t="shared" si="22"/>
        <v>2.4258704162907992E-2</v>
      </c>
      <c r="J96" s="24">
        <f t="shared" si="23"/>
        <v>8.5964433567359243E-3</v>
      </c>
      <c r="K96" s="5" t="str">
        <f t="shared" si="29"/>
        <v/>
      </c>
      <c r="L96" s="5">
        <f t="shared" si="30"/>
        <v>0.35436531560000001</v>
      </c>
      <c r="M96" s="24">
        <f t="shared" si="25"/>
        <v>-428312316405537.31</v>
      </c>
      <c r="N96" s="24">
        <f t="shared" si="26"/>
        <v>2.9651833483680431E-2</v>
      </c>
      <c r="O96" s="24">
        <f t="shared" si="27"/>
        <v>46255536088.25</v>
      </c>
      <c r="P96" s="24">
        <f t="shared" si="28"/>
        <v>2.9988581523969453E-7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2.3319427324185551E-3</v>
      </c>
      <c r="V96" s="24">
        <f t="shared" si="31"/>
        <v>0.14520302670091015</v>
      </c>
      <c r="W96" s="63">
        <f>B96+([1]User!D$6-25)*[1]User!C$6*[1]Calc!V$6</f>
        <v>0.35436531560000001</v>
      </c>
      <c r="AH96" s="24"/>
    </row>
    <row r="97" spans="1:34">
      <c r="A97" s="64">
        <v>1.28678E-2</v>
      </c>
      <c r="B97" s="59">
        <v>0.29816500000000001</v>
      </c>
      <c r="C97" s="64">
        <v>4.7135900000000002E-4</v>
      </c>
      <c r="D97" s="61">
        <f t="shared" si="18"/>
        <v>5.5653217578583219E-3</v>
      </c>
      <c r="E97" s="49">
        <f t="shared" si="19"/>
        <v>-2.2545097219630827</v>
      </c>
      <c r="F97" s="49">
        <f t="shared" si="20"/>
        <v>-2.2545097219630827</v>
      </c>
      <c r="G97" s="49">
        <f t="shared" si="21"/>
        <v>5.580419736736641E-3</v>
      </c>
      <c r="H97" s="5" t="str">
        <f t="shared" si="24"/>
        <v/>
      </c>
      <c r="I97" s="24">
        <f t="shared" si="22"/>
        <v>2.4860489506581585E-2</v>
      </c>
      <c r="J97" s="24">
        <f t="shared" si="23"/>
        <v>7.4193971948042043E-3</v>
      </c>
      <c r="K97" s="5" t="str">
        <f t="shared" si="29"/>
        <v/>
      </c>
      <c r="L97" s="5" t="str">
        <f t="shared" si="30"/>
        <v/>
      </c>
      <c r="M97" s="24">
        <f t="shared" si="25"/>
        <v>-78537135238861.297</v>
      </c>
      <c r="N97" s="24">
        <f t="shared" si="26"/>
        <v>5.580419736736641E-3</v>
      </c>
      <c r="O97" s="24">
        <f t="shared" si="27"/>
        <v>5246647961.375</v>
      </c>
      <c r="P97" s="24">
        <f t="shared" si="28"/>
        <v>1.8074188890396186E-7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8.2199964492853138E-4</v>
      </c>
      <c r="V97" s="24">
        <f t="shared" si="31"/>
        <v>1.2496533697581585E-2</v>
      </c>
      <c r="W97" s="63">
        <f>B97+([1]User!D$6-25)*[1]User!C$6*[1]Calc!V$6</f>
        <v>0.29844131560000003</v>
      </c>
      <c r="AH97" s="24"/>
    </row>
    <row r="98" spans="1:34">
      <c r="A98" s="64">
        <v>1.3013200000000001E-2</v>
      </c>
      <c r="B98" s="59">
        <v>0.26655099999999998</v>
      </c>
      <c r="C98" s="64">
        <v>1.5165900000000001E-4</v>
      </c>
      <c r="D98" s="61">
        <f t="shared" si="18"/>
        <v>1.7906333229556141E-3</v>
      </c>
      <c r="E98" s="49">
        <f t="shared" si="19"/>
        <v>-2.7469933377247764</v>
      </c>
      <c r="F98" s="49">
        <f t="shared" si="20"/>
        <v>-2.7469933377247764</v>
      </c>
      <c r="G98" s="49">
        <f t="shared" si="21"/>
        <v>1.7931269133022738E-3</v>
      </c>
      <c r="H98" s="5" t="str">
        <f t="shared" si="24"/>
        <v/>
      </c>
      <c r="I98" s="24">
        <f t="shared" si="22"/>
        <v>2.4955171827167444E-2</v>
      </c>
      <c r="J98" s="24">
        <f t="shared" si="23"/>
        <v>6.658721508979836E-3</v>
      </c>
      <c r="K98" s="5" t="str">
        <f t="shared" si="29"/>
        <v/>
      </c>
      <c r="L98" s="5" t="str">
        <f t="shared" si="30"/>
        <v/>
      </c>
      <c r="M98" s="24">
        <f t="shared" si="25"/>
        <v>-12971235677588.59</v>
      </c>
      <c r="N98" s="24">
        <f t="shared" si="26"/>
        <v>1.7931269133022738E-3</v>
      </c>
      <c r="O98" s="24">
        <f t="shared" si="27"/>
        <v>1532872262.5</v>
      </c>
      <c r="P98" s="24">
        <f t="shared" si="28"/>
        <v>1.6433826382110903E-7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4.7189371124564645E-4</v>
      </c>
      <c r="V98" s="24">
        <f t="shared" si="31"/>
        <v>1.6782258305176536E-3</v>
      </c>
      <c r="W98" s="63">
        <f>B98+([1]User!D$6-25)*[1]User!C$6*[1]Calc!V$6</f>
        <v>0.2668273156</v>
      </c>
      <c r="AH98" s="24"/>
    </row>
    <row r="99" spans="1:34">
      <c r="A99" s="64">
        <v>1.3158599999999999E-2</v>
      </c>
      <c r="B99" s="59">
        <v>0.24543999999999999</v>
      </c>
      <c r="C99" s="64">
        <v>2.2033200000000001E-5</v>
      </c>
      <c r="D99" s="61">
        <f t="shared" si="18"/>
        <v>2.6014534008100826E-4</v>
      </c>
      <c r="E99" s="49">
        <f t="shared" si="19"/>
        <v>-3.584783949107671</v>
      </c>
      <c r="F99" s="49">
        <f t="shared" si="20"/>
        <v>-3.584783949107671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6.1367649821099995E-3</v>
      </c>
      <c r="K99" s="5" t="str">
        <f t="shared" si="29"/>
        <v/>
      </c>
      <c r="L99" s="5" t="str">
        <f t="shared" si="30"/>
        <v/>
      </c>
      <c r="M99" s="24">
        <f t="shared" si="25"/>
        <v>-3808625279415.3799</v>
      </c>
      <c r="N99" s="24">
        <f t="shared" si="26"/>
        <v>2.6087751020472305E-4</v>
      </c>
      <c r="O99" s="24">
        <f t="shared" si="27"/>
        <v>674005228.75</v>
      </c>
      <c r="P99" s="24">
        <f t="shared" si="28"/>
        <v>4.9667280661034979E-7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3.3137583077361436E-4</v>
      </c>
      <c r="V99" s="24">
        <f t="shared" si="31"/>
        <v>6.1203878792870988E-4</v>
      </c>
      <c r="W99" s="63">
        <f>B99+([1]User!D$6-25)*[1]User!C$6*[1]Calc!V$6</f>
        <v>0.24571631559999998</v>
      </c>
      <c r="AH99" s="24"/>
    </row>
    <row r="100" spans="1:34">
      <c r="A100" s="64">
        <v>1.3304E-2</v>
      </c>
      <c r="B100" s="59">
        <v>0.23302</v>
      </c>
      <c r="C100" s="64">
        <v>1.2124199999999999E-6</v>
      </c>
      <c r="D100" s="61">
        <f t="shared" si="18"/>
        <v>1.431500704486938E-5</v>
      </c>
      <c r="E100" s="49">
        <f t="shared" si="19"/>
        <v>-4.8442084339122289</v>
      </c>
      <c r="F100" s="49">
        <f t="shared" si="20"/>
        <v>-4.8442084339122289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5.82657548211E-3</v>
      </c>
      <c r="K100" s="5" t="str">
        <f t="shared" si="29"/>
        <v/>
      </c>
      <c r="L100" s="5" t="str">
        <f t="shared" si="30"/>
        <v/>
      </c>
      <c r="M100" s="24">
        <f t="shared" si="25"/>
        <v>-1381795389426.7578</v>
      </c>
      <c r="N100" s="24">
        <f t="shared" si="26"/>
        <v>1.458064339053278E-5</v>
      </c>
      <c r="O100" s="24">
        <f t="shared" si="27"/>
        <v>415648193.625</v>
      </c>
      <c r="P100" s="24">
        <f t="shared" si="28"/>
        <v>5.4801565748704787E-6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2.7110938969596957E-4</v>
      </c>
      <c r="V100" s="24">
        <f t="shared" si="31"/>
        <v>8.890287081215945E-4</v>
      </c>
      <c r="W100" s="63">
        <f>B100+([1]User!D$6-25)*[1]User!C$6*[1]Calc!V$6</f>
        <v>0.2332963156</v>
      </c>
      <c r="AH100" s="24"/>
    </row>
    <row r="101" spans="1:34">
      <c r="A101" s="64">
        <v>1.34494E-2</v>
      </c>
      <c r="B101" s="59">
        <v>0.22714100000000001</v>
      </c>
      <c r="C101" s="64">
        <v>4.5706199999999996E-6</v>
      </c>
      <c r="D101" s="61">
        <f t="shared" si="18"/>
        <v>5.3965175021379458E-5</v>
      </c>
      <c r="E101" s="49">
        <f t="shared" si="19"/>
        <v>-4.2678864100849454</v>
      </c>
      <c r="F101" s="49">
        <f t="shared" si="20"/>
        <v>-4.2678864100849454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5.6797474571100006E-3</v>
      </c>
      <c r="K101" s="5" t="str">
        <f t="shared" si="29"/>
        <v/>
      </c>
      <c r="L101" s="5" t="str">
        <f t="shared" si="30"/>
        <v/>
      </c>
      <c r="M101" s="24">
        <f t="shared" si="25"/>
        <v>-520297671040.77515</v>
      </c>
      <c r="N101" s="24">
        <f t="shared" si="26"/>
        <v>5.4065197045660338E-5</v>
      </c>
      <c r="O101" s="24">
        <f t="shared" si="27"/>
        <v>330637533.125</v>
      </c>
      <c r="P101" s="24">
        <f t="shared" si="28"/>
        <v>1.1756501934926715E-6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2.470242208062531E-4</v>
      </c>
      <c r="V101" s="24">
        <f t="shared" si="31"/>
        <v>1.0412574181795037E-3</v>
      </c>
      <c r="W101" s="63">
        <f>B101+([1]User!D$6-25)*[1]User!C$6*[1]Calc!V$6</f>
        <v>0.2274173156</v>
      </c>
      <c r="AH101" s="24"/>
    </row>
    <row r="102" spans="1:34">
      <c r="A102" s="64">
        <v>1.3594800000000001E-2</v>
      </c>
      <c r="B102" s="59">
        <v>0.22475000000000001</v>
      </c>
      <c r="C102" s="64">
        <v>-1.3085399999999999E-7</v>
      </c>
      <c r="D102" s="61">
        <f t="shared" si="18"/>
        <v>-1.5449893039122893E-6</v>
      </c>
      <c r="E102" s="49">
        <f t="shared" si="19"/>
        <v>-3</v>
      </c>
      <c r="F102" s="49">
        <f t="shared" si="20"/>
        <v>-3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5.6200322321100001E-3</v>
      </c>
      <c r="K102" s="5" t="str">
        <f t="shared" si="29"/>
        <v/>
      </c>
      <c r="L102" s="5" t="str">
        <f t="shared" si="30"/>
        <v/>
      </c>
      <c r="M102" s="24">
        <f t="shared" si="25"/>
        <v>-192802438082.54742</v>
      </c>
      <c r="N102" s="24">
        <f t="shared" si="26"/>
        <v>-1.5079249632153003E-6</v>
      </c>
      <c r="O102" s="24">
        <f t="shared" si="27"/>
        <v>301256667.5</v>
      </c>
      <c r="P102" s="24">
        <f t="shared" si="28"/>
        <v>-3.8406142993158429E-5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2.3794043268747782E-4</v>
      </c>
      <c r="V102" s="24">
        <f t="shared" si="31"/>
        <v>1.1072488197163782E-3</v>
      </c>
      <c r="W102" s="63">
        <f>B102+([1]User!D$6-25)*[1]User!C$6*[1]Calc!V$6</f>
        <v>0.2250263156</v>
      </c>
      <c r="AH102" s="24"/>
    </row>
    <row r="103" spans="1:34">
      <c r="A103" s="64">
        <v>1.3740199999999999E-2</v>
      </c>
      <c r="B103" s="59">
        <v>0.22375999999999999</v>
      </c>
      <c r="C103" s="64">
        <v>-4.16069E-6</v>
      </c>
      <c r="D103" s="61">
        <f t="shared" si="18"/>
        <v>-4.9125143647842815E-5</v>
      </c>
      <c r="E103" s="49">
        <f t="shared" si="19"/>
        <v>-3</v>
      </c>
      <c r="F103" s="49">
        <f t="shared" si="20"/>
        <v>-3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5.5953069821099996E-3</v>
      </c>
      <c r="K103" s="5" t="str">
        <f t="shared" si="29"/>
        <v/>
      </c>
      <c r="L103" s="5" t="str">
        <f t="shared" si="30"/>
        <v/>
      </c>
      <c r="M103" s="24">
        <f t="shared" si="25"/>
        <v>-76812871824.710754</v>
      </c>
      <c r="N103" s="24">
        <f t="shared" si="26"/>
        <v>-4.9110377141363233E-5</v>
      </c>
      <c r="O103" s="24">
        <f t="shared" si="27"/>
        <v>289869503.75</v>
      </c>
      <c r="P103" s="24">
        <f t="shared" si="28"/>
        <v>-1.1346789954493343E-6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2.3429262494728545E-4</v>
      </c>
      <c r="V103" s="24">
        <f t="shared" si="31"/>
        <v>1.1352791855161551E-3</v>
      </c>
      <c r="W103" s="63">
        <f>B103+([1]User!D$6-25)*[1]User!C$6*[1]Calc!V$6</f>
        <v>0.22403631559999998</v>
      </c>
      <c r="AH103" s="24"/>
    </row>
    <row r="104" spans="1:34">
      <c r="A104" s="64">
        <v>1.38856E-2</v>
      </c>
      <c r="B104" s="59">
        <v>0.22334499999999999</v>
      </c>
      <c r="C104" s="64">
        <v>-7.5188800000000004E-6</v>
      </c>
      <c r="D104" s="61">
        <f t="shared" si="18"/>
        <v>-8.8775193554648969E-5</v>
      </c>
      <c r="E104" s="49">
        <f t="shared" si="19"/>
        <v>-3</v>
      </c>
      <c r="F104" s="49">
        <f>IF($D104&gt;0,LOG10(D104),-3)</f>
        <v>-3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5.5849423571099994E-3</v>
      </c>
      <c r="K104" s="5" t="str">
        <f t="shared" si="29"/>
        <v/>
      </c>
      <c r="L104" s="5" t="str">
        <f t="shared" si="30"/>
        <v/>
      </c>
      <c r="M104" s="24">
        <f t="shared" si="25"/>
        <v>-31683422546.532772</v>
      </c>
      <c r="N104" s="24">
        <f t="shared" si="26"/>
        <v>-8.8769102733498619E-5</v>
      </c>
      <c r="O104" s="24">
        <f t="shared" si="27"/>
        <v>285225079.875</v>
      </c>
      <c r="P104" s="24">
        <f t="shared" si="28"/>
        <v>-6.1768867394981873E-7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2.3278275636347116E-4</v>
      </c>
      <c r="V104" s="24">
        <f t="shared" si="31"/>
        <v>1.1471535082005681E-3</v>
      </c>
      <c r="W104" s="63">
        <f>B104+([1]User!D$6-25)*[1]User!C$6*[1]Calc!V$6</f>
        <v>0.22362131559999998</v>
      </c>
      <c r="AH104" s="24"/>
    </row>
    <row r="105" spans="1:34">
      <c r="A105" s="64">
        <v>1.4031E-2</v>
      </c>
      <c r="B105" s="59">
        <v>0.222992</v>
      </c>
      <c r="C105" s="64">
        <v>-8.1905200000000003E-6</v>
      </c>
      <c r="D105" s="61">
        <f t="shared" si="18"/>
        <v>-9.6705227149950979E-5</v>
      </c>
      <c r="E105" s="49">
        <f>IF(D105&gt;0,LOG10(D105),-3)</f>
        <v>-3</v>
      </c>
      <c r="F105" s="49">
        <f>IF($D105&gt;0,LOG10(D105),-3)</f>
        <v>-3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5.5761261821099996E-3</v>
      </c>
      <c r="K105" s="5" t="str">
        <f t="shared" si="29"/>
        <v/>
      </c>
      <c r="L105" s="5" t="str">
        <f t="shared" si="30"/>
        <v/>
      </c>
      <c r="M105" s="24">
        <f t="shared" si="25"/>
        <v>-26582258636.75206</v>
      </c>
      <c r="N105" s="24">
        <f t="shared" si="26"/>
        <v>-9.6700116976550644E-5</v>
      </c>
      <c r="O105" s="24">
        <f t="shared" si="27"/>
        <v>281333138.125</v>
      </c>
      <c r="P105" s="24">
        <f t="shared" si="28"/>
        <v>-5.5929076576262045E-7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2.3150731281228364E-4</v>
      </c>
      <c r="V105" s="24">
        <f t="shared" si="31"/>
        <v>1.1573118441230539E-3</v>
      </c>
      <c r="W105" s="63">
        <f>B105+([1]User!D$6-25)*[1]User!C$6*[1]Calc!V$6</f>
        <v>0.22326831559999999</v>
      </c>
      <c r="AH105" s="24"/>
    </row>
    <row r="106" spans="1:34">
      <c r="A106" s="64">
        <v>1.41764E-2</v>
      </c>
      <c r="B106" s="59">
        <v>0.22287100000000001</v>
      </c>
      <c r="C106" s="64">
        <v>-4.83232E-6</v>
      </c>
      <c r="D106" s="61">
        <f t="shared" si="18"/>
        <v>-5.7055059173440895E-5</v>
      </c>
      <c r="E106" s="49">
        <f>IF(D106&gt;0,LOG10(D106),-3)</f>
        <v>-3</v>
      </c>
      <c r="F106" s="49">
        <f>IF($D106&gt;0,LOG10(D106),-3)</f>
        <v>-3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5.5731042071099999E-3</v>
      </c>
      <c r="K106" s="5" t="str">
        <f t="shared" si="29"/>
        <v/>
      </c>
      <c r="L106" s="5" t="str">
        <f t="shared" si="30"/>
        <v/>
      </c>
      <c r="M106" s="24">
        <f t="shared" si="25"/>
        <v>-9068955286.4151821</v>
      </c>
      <c r="N106" s="24">
        <f t="shared" si="26"/>
        <v>-5.7053315757476634E-5</v>
      </c>
      <c r="O106" s="24">
        <f t="shared" si="27"/>
        <v>280011331.5</v>
      </c>
      <c r="P106" s="24">
        <f t="shared" si="28"/>
        <v>-9.4349254995763917E-7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2.3107198348229437E-4</v>
      </c>
      <c r="V106" s="24">
        <f t="shared" si="31"/>
        <v>1.1608061790974692E-3</v>
      </c>
      <c r="W106" s="63">
        <f>B106+([1]User!D$6-25)*[1]User!C$6*[1]Calc!V$6</f>
        <v>0.22314731560000001</v>
      </c>
      <c r="AH106" s="24"/>
    </row>
    <row r="107" spans="1:34">
      <c r="A107" s="64">
        <v>1.4321800000000001E-2</v>
      </c>
      <c r="B107" s="59">
        <v>0.222748</v>
      </c>
      <c r="C107" s="64">
        <v>1.2124199999999999E-6</v>
      </c>
      <c r="D107" s="61">
        <f t="shared" si="18"/>
        <v>1.431500704486938E-5</v>
      </c>
      <c r="E107" s="49">
        <f>IF(D107&gt;0,LOG10(D107),-3)</f>
        <v>-4.8442084339122289</v>
      </c>
      <c r="F107" s="49">
        <f t="shared" ref="F107:F133" si="36">IF($D107&gt;0,LOG10(D107),-3)</f>
        <v>-4.8442084339122289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5.5700322821100002E-3</v>
      </c>
      <c r="K107" s="5" t="str">
        <f t="shared" si="29"/>
        <v/>
      </c>
      <c r="L107" s="5" t="str">
        <f t="shared" si="30"/>
        <v/>
      </c>
      <c r="M107" s="24">
        <f t="shared" si="25"/>
        <v>-9174827590.7380085</v>
      </c>
      <c r="N107" s="24">
        <f t="shared" si="26"/>
        <v>1.4316770813725424E-5</v>
      </c>
      <c r="O107" s="24">
        <f t="shared" si="27"/>
        <v>278674041.75</v>
      </c>
      <c r="P107" s="24">
        <f t="shared" si="28"/>
        <v>3.7419260588191071E-6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2.3063042937581198E-4</v>
      </c>
      <c r="V107" s="24">
        <f t="shared" si="31"/>
        <v>1.1643647170567278E-3</v>
      </c>
      <c r="W107" s="63">
        <f>B107+([1]User!D$6-25)*[1]User!C$6*[1]Calc!V$6</f>
        <v>0.22302431559999999</v>
      </c>
      <c r="AH107" s="24"/>
    </row>
    <row r="108" spans="1:34">
      <c r="A108" s="64">
        <v>1.44672E-2</v>
      </c>
      <c r="B108" s="59">
        <v>0.222695</v>
      </c>
      <c r="C108" s="64">
        <v>-1.3085399999999999E-7</v>
      </c>
      <c r="D108" s="61">
        <f t="shared" si="18"/>
        <v>-1.5449893039122893E-6</v>
      </c>
      <c r="E108" s="49">
        <f>IF(D108&gt;0,LOG10(D108),-3)</f>
        <v>-3</v>
      </c>
      <c r="F108" s="49">
        <f t="shared" si="36"/>
        <v>-3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5.5687086071099998E-3</v>
      </c>
      <c r="K108" s="5" t="str">
        <f t="shared" si="29"/>
        <v/>
      </c>
      <c r="L108" s="5" t="str">
        <f t="shared" si="30"/>
        <v/>
      </c>
      <c r="M108" s="24">
        <f t="shared" si="25"/>
        <v>-3945234317.000217</v>
      </c>
      <c r="N108" s="24">
        <f t="shared" si="26"/>
        <v>-1.5442308720671891E-6</v>
      </c>
      <c r="O108" s="24">
        <f t="shared" si="27"/>
        <v>278099781.875</v>
      </c>
      <c r="P108" s="24">
        <f t="shared" si="28"/>
        <v>-3.462040750168597E-5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2.3044046735871187E-4</v>
      </c>
      <c r="V108" s="24">
        <f t="shared" si="31"/>
        <v>1.1659000755696058E-3</v>
      </c>
      <c r="W108" s="63">
        <f>B108+([1]User!D$6-25)*[1]User!C$6*[1]Calc!V$6</f>
        <v>0.2229713156</v>
      </c>
      <c r="AH108" s="24"/>
    </row>
    <row r="109" spans="1:34">
      <c r="A109" s="60">
        <v>1.46126E-2</v>
      </c>
      <c r="B109" s="63">
        <v>0.22262799999999999</v>
      </c>
      <c r="C109" s="24">
        <v>-1.2892E-5</v>
      </c>
      <c r="D109" s="61">
        <f t="shared" si="18"/>
        <v>-1.5221546231706509E-4</v>
      </c>
      <c r="E109" s="49">
        <f t="shared" ref="E109:E133" si="37">IF(D109&gt;0,LOG10(D109),-3)</f>
        <v>-3</v>
      </c>
      <c r="F109" s="49">
        <f t="shared" si="36"/>
        <v>-3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5.56703528211E-3</v>
      </c>
      <c r="K109" s="5" t="str">
        <f t="shared" si="29"/>
        <v/>
      </c>
      <c r="L109" s="5" t="str">
        <f t="shared" si="30"/>
        <v/>
      </c>
      <c r="M109" s="24">
        <f t="shared" si="25"/>
        <v>-4974383026.9867506</v>
      </c>
      <c r="N109" s="24">
        <f t="shared" si="26"/>
        <v>-1.5221450604167199E-4</v>
      </c>
      <c r="O109" s="24">
        <f t="shared" si="27"/>
        <v>277375524</v>
      </c>
      <c r="P109" s="24">
        <f t="shared" si="28"/>
        <v>-3.5031267466165002E-7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2.3020058583916308E-4</v>
      </c>
      <c r="V109" s="24">
        <f t="shared" si="31"/>
        <v>1.1678427294666649E-3</v>
      </c>
      <c r="W109" s="63">
        <f>B109+([1]User!D$6-25)*[1]User!C$6*[1]Calc!V$6</f>
        <v>0.22290431559999999</v>
      </c>
      <c r="AH109" s="24"/>
    </row>
    <row r="110" spans="1:34">
      <c r="A110" s="60">
        <v>1.4758E-2</v>
      </c>
      <c r="B110" s="63">
        <v>0.222637</v>
      </c>
      <c r="C110" s="24">
        <v>-1.08771E-5</v>
      </c>
      <c r="D110" s="61">
        <f t="shared" si="18"/>
        <v>-1.2842559767056692E-4</v>
      </c>
      <c r="E110" s="49">
        <f t="shared" si="37"/>
        <v>-3</v>
      </c>
      <c r="F110" s="49">
        <f t="shared" si="36"/>
        <v>-3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5.56726005711E-3</v>
      </c>
      <c r="K110" s="5" t="str">
        <f t="shared" si="29"/>
        <v/>
      </c>
      <c r="L110" s="5" t="str">
        <f t="shared" si="30"/>
        <v/>
      </c>
      <c r="M110" s="24">
        <f t="shared" si="25"/>
        <v>668434809.39154959</v>
      </c>
      <c r="N110" s="24">
        <f t="shared" si="26"/>
        <v>-1.2842572617047468E-4</v>
      </c>
      <c r="O110" s="24">
        <f t="shared" si="27"/>
        <v>277472702.625</v>
      </c>
      <c r="P110" s="24">
        <f t="shared" si="28"/>
        <v>-4.1534787416209504E-7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2.302327919170178E-4</v>
      </c>
      <c r="V110" s="24">
        <f t="shared" si="31"/>
        <v>1.1675816636722396E-3</v>
      </c>
      <c r="W110" s="63">
        <f>B110+([1]User!D$6-25)*[1]User!C$6*[1]Calc!V$6</f>
        <v>0.22291331559999999</v>
      </c>
      <c r="AH110" s="24"/>
    </row>
    <row r="111" spans="1:34">
      <c r="A111" s="60">
        <v>1.4903400000000001E-2</v>
      </c>
      <c r="B111" s="63">
        <v>0.22258500000000001</v>
      </c>
      <c r="C111" s="24">
        <v>-5.5039599999999999E-6</v>
      </c>
      <c r="D111" s="61">
        <f t="shared" si="18"/>
        <v>-6.4985092768742912E-5</v>
      </c>
      <c r="E111" s="49">
        <f t="shared" si="37"/>
        <v>-3</v>
      </c>
      <c r="F111" s="49">
        <f t="shared" si="36"/>
        <v>-3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5.5659613571099999E-3</v>
      </c>
      <c r="K111" s="5" t="str">
        <f t="shared" si="29"/>
        <v/>
      </c>
      <c r="L111" s="5" t="str">
        <f t="shared" si="30"/>
        <v/>
      </c>
      <c r="M111" s="24">
        <f t="shared" si="25"/>
        <v>-3854259286.709002</v>
      </c>
      <c r="N111" s="24">
        <f t="shared" si="26"/>
        <v>-6.4984351825937632E-5</v>
      </c>
      <c r="O111" s="24">
        <f t="shared" si="27"/>
        <v>276911695.75</v>
      </c>
      <c r="P111" s="24">
        <f t="shared" si="28"/>
        <v>-8.1917419956064797E-7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2.3004678432267159E-4</v>
      </c>
      <c r="V111" s="24">
        <f t="shared" si="31"/>
        <v>1.1690905249283165E-3</v>
      </c>
      <c r="W111" s="63">
        <f>B111+([1]User!D$6-25)*[1]User!C$6*[1]Calc!V$6</f>
        <v>0.2228613156</v>
      </c>
      <c r="AH111" s="24"/>
    </row>
    <row r="112" spans="1:34">
      <c r="A112" s="60">
        <v>1.5048799999999999E-2</v>
      </c>
      <c r="B112" s="63">
        <v>0.222525</v>
      </c>
      <c r="C112" s="24">
        <v>-1.47413E-6</v>
      </c>
      <c r="D112" s="61">
        <f t="shared" si="18"/>
        <v>-1.7405009266634748E-5</v>
      </c>
      <c r="E112" s="49">
        <f t="shared" si="37"/>
        <v>-3</v>
      </c>
      <c r="F112" s="49">
        <f t="shared" si="36"/>
        <v>-3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5.5644628571100002E-3</v>
      </c>
      <c r="K112" s="5" t="str">
        <f t="shared" si="29"/>
        <v/>
      </c>
      <c r="L112" s="5" t="str">
        <f t="shared" si="30"/>
        <v/>
      </c>
      <c r="M112" s="24">
        <f t="shared" si="25"/>
        <v>-4436848954.2164936</v>
      </c>
      <c r="N112" s="24">
        <f t="shared" si="26"/>
        <v>-1.7404156326791791E-5</v>
      </c>
      <c r="O112" s="24">
        <f t="shared" si="27"/>
        <v>276265789.625</v>
      </c>
      <c r="P112" s="24">
        <f t="shared" si="28"/>
        <v>-3.0515317376087915E-6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2.298323763162978E-4</v>
      </c>
      <c r="V112" s="24">
        <f t="shared" si="31"/>
        <v>1.1708329649682356E-3</v>
      </c>
      <c r="W112" s="63">
        <f>B112+([1]User!D$6-25)*[1]User!C$6*[1]Calc!V$6</f>
        <v>0.22280131559999999</v>
      </c>
      <c r="AH112" s="24"/>
    </row>
    <row r="113" spans="1:34">
      <c r="A113" s="5">
        <v>1.51942E-2</v>
      </c>
      <c r="B113" s="63">
        <v>0.22253300000000001</v>
      </c>
      <c r="C113" s="24">
        <v>3.8989799999999997E-6</v>
      </c>
      <c r="D113" s="61">
        <f t="shared" si="18"/>
        <v>4.6035141426077442E-5</v>
      </c>
      <c r="E113" s="49">
        <f t="shared" si="37"/>
        <v>-4.3369105183000345</v>
      </c>
      <c r="F113" s="49">
        <f t="shared" si="36"/>
        <v>-4.3369105183000345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5.5646626571099998E-3</v>
      </c>
      <c r="K113" s="5" t="str">
        <f t="shared" si="29"/>
        <v/>
      </c>
      <c r="L113" s="5" t="str">
        <f t="shared" si="30"/>
        <v/>
      </c>
      <c r="M113" s="24">
        <f t="shared" si="25"/>
        <v>591764088.21543622</v>
      </c>
      <c r="N113" s="24">
        <f t="shared" si="26"/>
        <v>4.6035027665349126E-5</v>
      </c>
      <c r="O113" s="24">
        <f t="shared" si="27"/>
        <v>276351823.25</v>
      </c>
      <c r="P113" s="24">
        <f t="shared" si="28"/>
        <v>1.1540315537068353E-6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2.2986095067938946E-4</v>
      </c>
      <c r="V113" s="24">
        <f t="shared" si="31"/>
        <v>1.170600550074686E-3</v>
      </c>
      <c r="W113" s="63">
        <f>B113+([1]User!D$6-25)*[1]User!C$6*[1]Calc!V$6</f>
        <v>0.2228093156</v>
      </c>
      <c r="AH113" s="24"/>
    </row>
    <row r="114" spans="1:34">
      <c r="A114" s="5">
        <v>1.53396E-2</v>
      </c>
      <c r="B114" s="63">
        <v>0.22251399999999999</v>
      </c>
      <c r="C114" s="24">
        <v>-6.1755999999999998E-6</v>
      </c>
      <c r="D114" s="61">
        <f t="shared" si="18"/>
        <v>-7.2915126364044922E-5</v>
      </c>
      <c r="E114" s="49">
        <f t="shared" si="37"/>
        <v>-3</v>
      </c>
      <c r="F114" s="49">
        <f t="shared" si="36"/>
        <v>-3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5.5641881321099994E-3</v>
      </c>
      <c r="K114" s="5" t="str">
        <f t="shared" si="29"/>
        <v/>
      </c>
      <c r="L114" s="5" t="str">
        <f t="shared" si="30"/>
        <v/>
      </c>
      <c r="M114" s="24">
        <f t="shared" si="25"/>
        <v>-1404400772.8128421</v>
      </c>
      <c r="N114" s="24">
        <f t="shared" si="26"/>
        <v>-7.2914856382040355E-5</v>
      </c>
      <c r="O114" s="24">
        <f t="shared" si="27"/>
        <v>276147537</v>
      </c>
      <c r="P114" s="24">
        <f t="shared" si="28"/>
        <v>-7.2806290990591242E-7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2.2979309328162849E-4</v>
      </c>
      <c r="V114" s="24">
        <f t="shared" si="31"/>
        <v>1.1711525804475101E-3</v>
      </c>
      <c r="W114" s="63">
        <f>B114+([1]User!D$6-25)*[1]User!C$6*[1]Calc!V$6</f>
        <v>0.22279031559999998</v>
      </c>
      <c r="AH114" s="24"/>
    </row>
    <row r="115" spans="1:34">
      <c r="A115" s="5">
        <v>1.5485000000000001E-2</v>
      </c>
      <c r="B115" s="63">
        <v>0.22251699999999999</v>
      </c>
      <c r="C115" s="24">
        <v>-3.4890500000000001E-6</v>
      </c>
      <c r="D115" s="61">
        <f t="shared" si="18"/>
        <v>-4.1195110052540798E-5</v>
      </c>
      <c r="E115" s="49">
        <f t="shared" si="37"/>
        <v>-3</v>
      </c>
      <c r="F115" s="49">
        <f t="shared" si="36"/>
        <v>-3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5.5642630571099997E-3</v>
      </c>
      <c r="K115" s="5" t="str">
        <f t="shared" si="29"/>
        <v/>
      </c>
      <c r="L115" s="5" t="str">
        <f t="shared" si="30"/>
        <v/>
      </c>
      <c r="M115" s="24">
        <f t="shared" si="25"/>
        <v>221773383.8488757</v>
      </c>
      <c r="N115" s="24">
        <f t="shared" si="26"/>
        <v>-4.1195152686256109E-5</v>
      </c>
      <c r="O115" s="24">
        <f t="shared" si="27"/>
        <v>276179782.75</v>
      </c>
      <c r="P115" s="24">
        <f t="shared" si="28"/>
        <v>-1.2888118619250385E-6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2.298038060655662E-4</v>
      </c>
      <c r="V115" s="24">
        <f t="shared" si="31"/>
        <v>1.1710654074217834E-3</v>
      </c>
      <c r="W115" s="63">
        <f>B115+([1]User!D$6-25)*[1]User!C$6*[1]Calc!V$6</f>
        <v>0.22279331559999999</v>
      </c>
      <c r="AH115" s="24"/>
    </row>
    <row r="116" spans="1:34">
      <c r="A116" s="5">
        <v>1.5630399999999999E-2</v>
      </c>
      <c r="B116" s="63">
        <v>0.222522</v>
      </c>
      <c r="C116" s="24">
        <v>-8.1905200000000003E-6</v>
      </c>
      <c r="D116" s="61">
        <f t="shared" si="18"/>
        <v>-9.6705227149950979E-5</v>
      </c>
      <c r="E116" s="49">
        <f t="shared" si="37"/>
        <v>-3</v>
      </c>
      <c r="F116" s="49">
        <f t="shared" si="36"/>
        <v>-3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5.5643879321099999E-3</v>
      </c>
      <c r="K116" s="5" t="str">
        <f t="shared" si="29"/>
        <v/>
      </c>
      <c r="L116" s="5" t="str">
        <f t="shared" si="30"/>
        <v/>
      </c>
      <c r="M116" s="24">
        <f t="shared" si="25"/>
        <v>369694243.73776656</v>
      </c>
      <c r="N116" s="24">
        <f t="shared" si="26"/>
        <v>-9.6705298219972402E-5</v>
      </c>
      <c r="O116" s="24">
        <f t="shared" si="27"/>
        <v>276233533.875</v>
      </c>
      <c r="P116" s="24">
        <f t="shared" si="28"/>
        <v>-5.4912332136485443E-7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2.2982166199039087E-4</v>
      </c>
      <c r="V116" s="24">
        <f t="shared" si="31"/>
        <v>1.1709201276585402E-3</v>
      </c>
      <c r="W116" s="63">
        <f>B116+([1]User!D$6-25)*[1]User!C$6*[1]Calc!V$6</f>
        <v>0.22279831559999999</v>
      </c>
      <c r="AH116" s="24"/>
    </row>
    <row r="117" spans="1:34">
      <c r="A117" s="5">
        <v>1.57758E-2</v>
      </c>
      <c r="B117" s="63">
        <v>0.22251699999999999</v>
      </c>
      <c r="C117" s="24">
        <v>-8.8621600000000002E-6</v>
      </c>
      <c r="D117" s="61">
        <f t="shared" si="18"/>
        <v>-1.04635260745253E-4</v>
      </c>
      <c r="E117" s="49">
        <f t="shared" si="37"/>
        <v>-3</v>
      </c>
      <c r="F117" s="49">
        <f t="shared" si="36"/>
        <v>-3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5.5642630571099997E-3</v>
      </c>
      <c r="K117" s="5" t="str">
        <f t="shared" si="29"/>
        <v/>
      </c>
      <c r="L117" s="5" t="str">
        <f t="shared" si="30"/>
        <v/>
      </c>
      <c r="M117" s="24">
        <f t="shared" si="25"/>
        <v>-369622306.41479278</v>
      </c>
      <c r="N117" s="24">
        <f t="shared" si="26"/>
        <v>-1.0463518968906082E-4</v>
      </c>
      <c r="O117" s="24">
        <f t="shared" si="27"/>
        <v>276179782.75</v>
      </c>
      <c r="P117" s="24">
        <f t="shared" si="28"/>
        <v>-5.0740866044810761E-7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2.298038060655662E-4</v>
      </c>
      <c r="V117" s="24">
        <f t="shared" si="31"/>
        <v>1.1710654074217834E-3</v>
      </c>
      <c r="W117" s="63">
        <f>B117+([1]User!D$6-25)*[1]User!C$6*[1]Calc!V$6</f>
        <v>0.22279331559999999</v>
      </c>
      <c r="AH117" s="24"/>
    </row>
    <row r="118" spans="1:34">
      <c r="A118" s="5">
        <v>1.59212E-2</v>
      </c>
      <c r="B118" s="63">
        <v>0.22257199999999999</v>
      </c>
      <c r="C118" s="24">
        <v>-1.2220300000000001E-5</v>
      </c>
      <c r="D118" s="61">
        <f t="shared" si="18"/>
        <v>-1.4428472030353945E-4</v>
      </c>
      <c r="E118" s="49">
        <f t="shared" si="37"/>
        <v>-3</v>
      </c>
      <c r="F118" s="49">
        <f t="shared" si="36"/>
        <v>-3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5.5656366821100001E-3</v>
      </c>
      <c r="K118" s="5" t="str">
        <f t="shared" si="29"/>
        <v/>
      </c>
      <c r="L118" s="5" t="str">
        <f t="shared" si="30"/>
        <v/>
      </c>
      <c r="M118" s="24">
        <f t="shared" si="25"/>
        <v>4074558262.0180588</v>
      </c>
      <c r="N118" s="24">
        <f t="shared" si="26"/>
        <v>-1.4428550359661975E-4</v>
      </c>
      <c r="O118" s="24">
        <f t="shared" si="27"/>
        <v>276771621.5</v>
      </c>
      <c r="P118" s="24">
        <f t="shared" si="28"/>
        <v>-3.6875898957881511E-7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2.3000030961084321E-4</v>
      </c>
      <c r="V118" s="24">
        <f t="shared" si="31"/>
        <v>1.1694679220826064E-3</v>
      </c>
      <c r="W118" s="63">
        <f>B118+([1]User!D$6-25)*[1]User!C$6*[1]Calc!V$6</f>
        <v>0.22284831559999999</v>
      </c>
      <c r="AH118" s="24"/>
    </row>
    <row r="119" spans="1:34">
      <c r="A119" s="5">
        <v>1.60666E-2</v>
      </c>
      <c r="B119" s="63">
        <v>0.22256799999999999</v>
      </c>
      <c r="C119" s="24">
        <v>-6.8472399999999997E-6</v>
      </c>
      <c r="D119" s="61">
        <f t="shared" si="18"/>
        <v>-8.0845159959346945E-5</v>
      </c>
      <c r="E119" s="49">
        <f t="shared" si="37"/>
        <v>-3</v>
      </c>
      <c r="F119" s="49">
        <f t="shared" si="36"/>
        <v>-3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5.5655367821099994E-3</v>
      </c>
      <c r="K119" s="5" t="str">
        <f t="shared" si="29"/>
        <v/>
      </c>
      <c r="L119" s="5" t="str">
        <f t="shared" si="30"/>
        <v/>
      </c>
      <c r="M119" s="24">
        <f t="shared" si="25"/>
        <v>-296285379.49776894</v>
      </c>
      <c r="N119" s="24">
        <f t="shared" si="26"/>
        <v>-8.0845103001445592E-5</v>
      </c>
      <c r="O119" s="24">
        <f t="shared" si="27"/>
        <v>276728535.875</v>
      </c>
      <c r="P119" s="24">
        <f t="shared" si="28"/>
        <v>-6.580274099676607E-7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2.2998601188633843E-4</v>
      </c>
      <c r="V119" s="24">
        <f t="shared" si="31"/>
        <v>1.1695840589197291E-3</v>
      </c>
      <c r="W119" s="63">
        <f>B119+([1]User!D$6-25)*[1]User!C$6*[1]Calc!V$6</f>
        <v>0.22284431559999998</v>
      </c>
      <c r="AH119" s="24"/>
    </row>
    <row r="120" spans="1:34">
      <c r="A120" s="5">
        <v>1.6212000000000001E-2</v>
      </c>
      <c r="B120" s="63">
        <v>0.22259300000000001</v>
      </c>
      <c r="C120" s="24">
        <v>-7.5188800000000004E-6</v>
      </c>
      <c r="D120" s="61">
        <f t="shared" si="18"/>
        <v>-8.8775193554648969E-5</v>
      </c>
      <c r="E120" s="49">
        <f t="shared" si="37"/>
        <v>-3</v>
      </c>
      <c r="F120" s="49">
        <f t="shared" si="36"/>
        <v>-3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5.5661611571100004E-3</v>
      </c>
      <c r="K120" s="5" t="str">
        <f t="shared" si="29"/>
        <v/>
      </c>
      <c r="L120" s="5" t="str">
        <f t="shared" si="30"/>
        <v/>
      </c>
      <c r="M120" s="24">
        <f t="shared" si="25"/>
        <v>1853586329.8788168</v>
      </c>
      <c r="N120" s="24">
        <f t="shared" si="26"/>
        <v>-8.877554988808502E-5</v>
      </c>
      <c r="O120" s="24">
        <f t="shared" si="27"/>
        <v>276997930.625</v>
      </c>
      <c r="P120" s="24">
        <f t="shared" si="28"/>
        <v>-5.9982824381803046E-7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2.3007538954896388E-4</v>
      </c>
      <c r="V120" s="24">
        <f t="shared" si="31"/>
        <v>1.1688583166824811E-3</v>
      </c>
      <c r="W120" s="63">
        <f>B120+([1]User!D$6-25)*[1]User!C$6*[1]Calc!V$6</f>
        <v>0.22286931560000001</v>
      </c>
      <c r="AH120" s="24"/>
    </row>
    <row r="121" spans="1:34">
      <c r="A121" s="5">
        <v>1.6357400000000001E-2</v>
      </c>
      <c r="B121" s="63">
        <v>0.22258</v>
      </c>
      <c r="C121" s="24">
        <v>6.5855300000000003E-6</v>
      </c>
      <c r="D121" s="61">
        <f t="shared" si="18"/>
        <v>7.7755157737581586E-5</v>
      </c>
      <c r="E121" s="49">
        <f t="shared" si="37"/>
        <v>-4.1092707932634802</v>
      </c>
      <c r="F121" s="49">
        <f t="shared" si="36"/>
        <v>-4.1092707932634802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5.5658364821099997E-3</v>
      </c>
      <c r="K121" s="5" t="str">
        <f t="shared" si="29"/>
        <v/>
      </c>
      <c r="L121" s="5" t="str">
        <f t="shared" si="30"/>
        <v/>
      </c>
      <c r="M121" s="24">
        <f t="shared" si="25"/>
        <v>-963377325.45702899</v>
      </c>
      <c r="N121" s="24">
        <f t="shared" si="26"/>
        <v>7.7755342937238628E-5</v>
      </c>
      <c r="O121" s="24">
        <f t="shared" si="27"/>
        <v>276857812.625</v>
      </c>
      <c r="P121" s="24">
        <f t="shared" si="28"/>
        <v>6.8449503131881033E-7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2.3002890814703754E-4</v>
      </c>
      <c r="V121" s="24">
        <f t="shared" si="31"/>
        <v>1.1692356690709261E-3</v>
      </c>
      <c r="W121" s="63">
        <f>B121+([1]User!D$6-25)*[1]User!C$6*[1]Calc!V$6</f>
        <v>0.22285631559999999</v>
      </c>
      <c r="AH121" s="24"/>
    </row>
    <row r="122" spans="1:34">
      <c r="A122" s="5">
        <v>1.6502800000000001E-2</v>
      </c>
      <c r="B122" s="63">
        <v>0.222549</v>
      </c>
      <c r="C122" s="24">
        <v>-8.8621600000000002E-6</v>
      </c>
      <c r="D122" s="61">
        <f t="shared" si="18"/>
        <v>-1.04635260745253E-4</v>
      </c>
      <c r="E122" s="49">
        <f t="shared" si="37"/>
        <v>-3</v>
      </c>
      <c r="F122" s="49">
        <f t="shared" si="36"/>
        <v>-3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5.5650622571099999E-3</v>
      </c>
      <c r="K122" s="5" t="str">
        <f t="shared" si="29"/>
        <v/>
      </c>
      <c r="L122" s="5" t="str">
        <f t="shared" si="30"/>
        <v/>
      </c>
      <c r="M122" s="24">
        <f t="shared" si="25"/>
        <v>-2294514273.1539235</v>
      </c>
      <c r="N122" s="24">
        <f t="shared" si="26"/>
        <v>-1.0463481964782913E-4</v>
      </c>
      <c r="O122" s="24">
        <f t="shared" si="27"/>
        <v>276523971.125</v>
      </c>
      <c r="P122" s="24">
        <f t="shared" si="28"/>
        <v>-5.0804281393123112E-7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2.2991811174522412E-4</v>
      </c>
      <c r="V122" s="24">
        <f t="shared" si="31"/>
        <v>1.1701358029610255E-3</v>
      </c>
      <c r="W122" s="63">
        <f>B122+([1]User!D$6-25)*[1]User!C$6*[1]Calc!V$6</f>
        <v>0.22282531559999999</v>
      </c>
      <c r="AH122" s="24"/>
    </row>
    <row r="123" spans="1:34">
      <c r="A123" s="5">
        <v>1.6648199999999998E-2</v>
      </c>
      <c r="B123" s="63">
        <v>0.22258800000000001</v>
      </c>
      <c r="C123" s="24">
        <v>-4.83232E-6</v>
      </c>
      <c r="D123" s="61">
        <f t="shared" si="18"/>
        <v>-5.7055059173440895E-5</v>
      </c>
      <c r="E123" s="49">
        <f t="shared" si="37"/>
        <v>-3</v>
      </c>
      <c r="F123" s="49">
        <f t="shared" si="36"/>
        <v>-3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5.5660362821100002E-3</v>
      </c>
      <c r="K123" s="5" t="str">
        <f t="shared" si="29"/>
        <v/>
      </c>
      <c r="L123" s="5" t="str">
        <f t="shared" si="30"/>
        <v/>
      </c>
      <c r="M123" s="24">
        <f t="shared" si="25"/>
        <v>2891032010.7770991</v>
      </c>
      <c r="N123" s="24">
        <f t="shared" si="26"/>
        <v>-5.705561494543465E-5</v>
      </c>
      <c r="O123" s="24">
        <f t="shared" si="27"/>
        <v>276944030.75</v>
      </c>
      <c r="P123" s="24">
        <f t="shared" si="28"/>
        <v>-9.3311973803623007E-7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2.3005751080001403E-4</v>
      </c>
      <c r="V123" s="24">
        <f t="shared" si="31"/>
        <v>1.1690034436079707E-3</v>
      </c>
      <c r="W123" s="63">
        <f>B123+([1]User!D$6-25)*[1]User!C$6*[1]Calc!V$6</f>
        <v>0.2228643156</v>
      </c>
      <c r="AH123" s="24"/>
    </row>
    <row r="124" spans="1:34">
      <c r="A124" s="5">
        <v>1.6793599999999999E-2</v>
      </c>
      <c r="B124" s="63">
        <v>0.22256400000000001</v>
      </c>
      <c r="C124" s="24">
        <v>1.2124199999999999E-6</v>
      </c>
      <c r="D124" s="61">
        <f t="shared" si="18"/>
        <v>1.431500704486938E-5</v>
      </c>
      <c r="E124" s="49">
        <f t="shared" si="37"/>
        <v>-4.8442084339122289</v>
      </c>
      <c r="F124" s="49">
        <f t="shared" si="36"/>
        <v>-4.8442084339122289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5.5654368821100005E-3</v>
      </c>
      <c r="K124" s="5" t="str">
        <f t="shared" si="29"/>
        <v/>
      </c>
      <c r="L124" s="5" t="str">
        <f t="shared" si="30"/>
        <v/>
      </c>
      <c r="M124" s="24">
        <f t="shared" si="25"/>
        <v>-1777435537.2669473</v>
      </c>
      <c r="N124" s="24">
        <f t="shared" si="26"/>
        <v>1.4315348739077065E-5</v>
      </c>
      <c r="O124" s="24">
        <f t="shared" si="27"/>
        <v>276685457.125</v>
      </c>
      <c r="P124" s="24">
        <f t="shared" si="28"/>
        <v>3.7155931893238141E-6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2.2997171519078784E-4</v>
      </c>
      <c r="V124" s="24">
        <f t="shared" si="31"/>
        <v>1.1697002026446483E-3</v>
      </c>
      <c r="W124" s="63">
        <f>B124+([1]User!D$6-25)*[1]User!C$6*[1]Calc!V$6</f>
        <v>0.22284031560000001</v>
      </c>
      <c r="AH124" s="24"/>
    </row>
    <row r="125" spans="1:34">
      <c r="A125" s="5">
        <v>1.6938999999999999E-2</v>
      </c>
      <c r="B125" s="63">
        <v>0.22256799999999999</v>
      </c>
      <c r="C125" s="24">
        <v>5.4078499999999998E-7</v>
      </c>
      <c r="D125" s="61">
        <f t="shared" si="18"/>
        <v>6.3850324844193334E-6</v>
      </c>
      <c r="E125" s="49">
        <f t="shared" si="37"/>
        <v>-5.1948368888832324</v>
      </c>
      <c r="F125" s="49">
        <f t="shared" si="36"/>
        <v>-5.1948368888832324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5.5655367821099994E-3</v>
      </c>
      <c r="K125" s="5" t="str">
        <f t="shared" si="29"/>
        <v/>
      </c>
      <c r="L125" s="5" t="str">
        <f t="shared" si="30"/>
        <v/>
      </c>
      <c r="M125" s="24">
        <f t="shared" si="25"/>
        <v>296285379.495713</v>
      </c>
      <c r="N125" s="24">
        <f t="shared" si="26"/>
        <v>6.3849755265179795E-6</v>
      </c>
      <c r="O125" s="24">
        <f t="shared" si="27"/>
        <v>276728535.875</v>
      </c>
      <c r="P125" s="24">
        <f t="shared" si="28"/>
        <v>8.331792896569091E-6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2.2998601188633843E-4</v>
      </c>
      <c r="V125" s="24">
        <f t="shared" si="31"/>
        <v>1.1695840589197291E-3</v>
      </c>
      <c r="W125" s="63">
        <f>B125+([1]User!D$6-25)*[1]User!C$6*[1]Calc!V$6</f>
        <v>0.22284431559999998</v>
      </c>
      <c r="AH125" s="24"/>
    </row>
    <row r="126" spans="1:34">
      <c r="A126" s="5">
        <v>1.70844E-2</v>
      </c>
      <c r="B126" s="63">
        <v>0.22257199999999999</v>
      </c>
      <c r="C126" s="24">
        <v>-1.15487E-5</v>
      </c>
      <c r="D126" s="61">
        <f t="shared" si="18"/>
        <v>-1.3635515898705318E-4</v>
      </c>
      <c r="E126" s="49">
        <f t="shared" si="37"/>
        <v>-3</v>
      </c>
      <c r="F126" s="49">
        <f t="shared" si="36"/>
        <v>-3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5.5656366821100001E-3</v>
      </c>
      <c r="K126" s="5" t="str">
        <f t="shared" si="29"/>
        <v/>
      </c>
      <c r="L126" s="5" t="str">
        <f t="shared" si="30"/>
        <v/>
      </c>
      <c r="M126" s="24">
        <f t="shared" si="25"/>
        <v>296331509.96524882</v>
      </c>
      <c r="N126" s="24">
        <f t="shared" si="26"/>
        <v>-1.3635521595382265E-4</v>
      </c>
      <c r="O126" s="24">
        <f t="shared" si="27"/>
        <v>276771621.5</v>
      </c>
      <c r="P126" s="24">
        <f t="shared" si="28"/>
        <v>-3.9020565619710982E-7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2.3000030961084321E-4</v>
      </c>
      <c r="V126" s="24">
        <f t="shared" si="31"/>
        <v>1.1694679220826064E-3</v>
      </c>
      <c r="W126" s="63">
        <f>B126+([1]User!D$6-25)*[1]User!C$6*[1]Calc!V$6</f>
        <v>0.22284831559999999</v>
      </c>
      <c r="AH126" s="24"/>
    </row>
    <row r="127" spans="1:34">
      <c r="A127" s="5">
        <v>1.72298E-2</v>
      </c>
      <c r="B127" s="63">
        <v>0.22256999999999999</v>
      </c>
      <c r="C127" s="24">
        <v>-2.8174100000000002E-6</v>
      </c>
      <c r="D127" s="61">
        <f t="shared" si="18"/>
        <v>-3.3265076457238782E-5</v>
      </c>
      <c r="E127" s="49">
        <f t="shared" si="37"/>
        <v>-3</v>
      </c>
      <c r="F127" s="49">
        <f t="shared" si="36"/>
        <v>-3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5.5655867321099993E-3</v>
      </c>
      <c r="K127" s="5" t="str">
        <f t="shared" si="29"/>
        <v/>
      </c>
      <c r="L127" s="5" t="str">
        <f t="shared" si="30"/>
        <v/>
      </c>
      <c r="M127" s="24">
        <f t="shared" si="25"/>
        <v>-148154221.91689375</v>
      </c>
      <c r="N127" s="24">
        <f t="shared" si="26"/>
        <v>-3.3265047976071162E-5</v>
      </c>
      <c r="O127" s="24">
        <f t="shared" si="27"/>
        <v>276750077.875</v>
      </c>
      <c r="P127" s="24">
        <f t="shared" si="28"/>
        <v>-1.5993494135033433E-6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2.2999316061996661E-4</v>
      </c>
      <c r="V127" s="24">
        <f t="shared" si="31"/>
        <v>1.1695259896402055E-3</v>
      </c>
      <c r="W127" s="63">
        <f>B127+([1]User!D$6-25)*[1]User!C$6*[1]Calc!V$6</f>
        <v>0.22284631559999998</v>
      </c>
      <c r="AH127" s="24"/>
    </row>
    <row r="128" spans="1:34">
      <c r="A128" s="5">
        <v>1.73752E-2</v>
      </c>
      <c r="B128" s="63">
        <v>0.22259999999999999</v>
      </c>
      <c r="C128" s="24">
        <v>-3.4890500000000001E-6</v>
      </c>
      <c r="D128" s="61">
        <f t="shared" si="18"/>
        <v>-4.1195110052540798E-5</v>
      </c>
      <c r="E128" s="49">
        <f t="shared" si="37"/>
        <v>-3</v>
      </c>
      <c r="F128" s="49">
        <f t="shared" si="36"/>
        <v>-3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5.5663359821099996E-3</v>
      </c>
      <c r="K128" s="5" t="str">
        <f t="shared" si="29"/>
        <v/>
      </c>
      <c r="L128" s="5" t="str">
        <f t="shared" si="30"/>
        <v/>
      </c>
      <c r="M128" s="24">
        <f t="shared" si="25"/>
        <v>2224909683.039012</v>
      </c>
      <c r="N128" s="24">
        <f t="shared" si="26"/>
        <v>-4.1195537769178263E-5</v>
      </c>
      <c r="O128" s="24">
        <f t="shared" si="27"/>
        <v>277073408.25</v>
      </c>
      <c r="P128" s="24">
        <f t="shared" si="28"/>
        <v>-1.2929699401043277E-6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2.3010042249985361E-4</v>
      </c>
      <c r="V128" s="24">
        <f t="shared" si="31"/>
        <v>1.1686551570638081E-3</v>
      </c>
      <c r="W128" s="63">
        <f>B128+([1]User!D$6-25)*[1]User!C$6*[1]Calc!V$6</f>
        <v>0.22287631559999999</v>
      </c>
      <c r="AH128" s="24"/>
    </row>
    <row r="129" spans="1:34">
      <c r="A129" s="5">
        <v>1.7520600000000001E-2</v>
      </c>
      <c r="B129" s="63">
        <v>0.22256400000000001</v>
      </c>
      <c r="C129" s="24">
        <v>-1.3085399999999999E-7</v>
      </c>
      <c r="D129" s="61">
        <f t="shared" si="18"/>
        <v>-1.5449893039122893E-6</v>
      </c>
      <c r="E129" s="49">
        <f t="shared" si="37"/>
        <v>-3</v>
      </c>
      <c r="F129" s="49">
        <f t="shared" si="36"/>
        <v>-3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5.5654368821100005E-3</v>
      </c>
      <c r="K129" s="5" t="str">
        <f t="shared" si="29"/>
        <v/>
      </c>
      <c r="L129" s="5" t="str">
        <f t="shared" si="30"/>
        <v/>
      </c>
      <c r="M129" s="24">
        <f t="shared" si="25"/>
        <v>-2666153305.8993931</v>
      </c>
      <c r="N129" s="24">
        <f t="shared" si="26"/>
        <v>-1.5444767626007632E-6</v>
      </c>
      <c r="O129" s="24">
        <f t="shared" si="27"/>
        <v>276685457.125</v>
      </c>
      <c r="P129" s="24">
        <f t="shared" si="28"/>
        <v>-3.4438855647230767E-5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2.2997171519078784E-4</v>
      </c>
      <c r="V129" s="24">
        <f t="shared" si="31"/>
        <v>1.1697002026446483E-3</v>
      </c>
      <c r="W129" s="63">
        <f>B129+([1]User!D$6-25)*[1]User!C$6*[1]Calc!V$6</f>
        <v>0.22284031560000001</v>
      </c>
      <c r="AH129" s="24"/>
    </row>
    <row r="130" spans="1:34">
      <c r="A130" s="5">
        <v>1.7666000000000001E-2</v>
      </c>
      <c r="B130" s="63">
        <v>0.22256899999999999</v>
      </c>
      <c r="C130" s="24">
        <v>5.4078499999999998E-7</v>
      </c>
      <c r="D130" s="61">
        <f t="shared" si="18"/>
        <v>6.3850324844193334E-6</v>
      </c>
      <c r="E130" s="49">
        <f t="shared" si="37"/>
        <v>-5.1948368888832324</v>
      </c>
      <c r="F130" s="49">
        <f t="shared" si="36"/>
        <v>-5.1948368888832324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5.5655617571099998E-3</v>
      </c>
      <c r="K130" s="5" t="str">
        <f t="shared" si="29"/>
        <v/>
      </c>
      <c r="L130" s="5" t="str">
        <f t="shared" si="30"/>
        <v/>
      </c>
      <c r="M130" s="24">
        <f t="shared" si="25"/>
        <v>370371139.29963982</v>
      </c>
      <c r="N130" s="24">
        <f t="shared" si="26"/>
        <v>6.3849612842715143E-6</v>
      </c>
      <c r="O130" s="24">
        <f t="shared" si="27"/>
        <v>276739306.625</v>
      </c>
      <c r="P130" s="24">
        <f t="shared" si="28"/>
        <v>8.3321357698192891E-6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2.2998958622099703E-4</v>
      </c>
      <c r="V130" s="24">
        <f t="shared" si="31"/>
        <v>1.1695550240647258E-3</v>
      </c>
      <c r="W130" s="63">
        <f>B130+([1]User!D$6-25)*[1]User!C$6*[1]Calc!V$6</f>
        <v>0.22284531559999998</v>
      </c>
      <c r="AH130" s="24"/>
    </row>
    <row r="131" spans="1:34">
      <c r="A131" s="5">
        <v>1.7811400000000002E-2</v>
      </c>
      <c r="B131" s="63">
        <v>0.22259000000000001</v>
      </c>
      <c r="C131" s="24">
        <v>-6.8472399999999997E-6</v>
      </c>
      <c r="D131" s="61">
        <f t="shared" si="18"/>
        <v>-8.0845159959346945E-5</v>
      </c>
      <c r="E131" s="49">
        <f t="shared" si="37"/>
        <v>-3</v>
      </c>
      <c r="F131" s="49">
        <f t="shared" si="36"/>
        <v>-3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5.5660862321100001E-3</v>
      </c>
      <c r="K131" s="5" t="str">
        <f t="shared" si="29"/>
        <v/>
      </c>
      <c r="L131" s="5" t="str">
        <f t="shared" si="30"/>
        <v/>
      </c>
      <c r="M131" s="24">
        <f t="shared" si="25"/>
        <v>1556830726.3235288</v>
      </c>
      <c r="N131" s="24">
        <f t="shared" si="26"/>
        <v>-8.0845459244485772E-5</v>
      </c>
      <c r="O131" s="24">
        <f t="shared" si="27"/>
        <v>276965589.5</v>
      </c>
      <c r="P131" s="24">
        <f t="shared" si="28"/>
        <v>-6.5858819311625843E-7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2.3006466210658086E-4</v>
      </c>
      <c r="V131" s="24">
        <f t="shared" si="31"/>
        <v>1.1689453915465276E-3</v>
      </c>
      <c r="W131" s="63">
        <f>B131+([1]User!D$6-25)*[1]User!C$6*[1]Calc!V$6</f>
        <v>0.2228663156</v>
      </c>
      <c r="AH131" s="24"/>
    </row>
    <row r="132" spans="1:34">
      <c r="A132" s="5">
        <v>1.7956799999999998E-2</v>
      </c>
      <c r="B132" s="63">
        <v>0.222584</v>
      </c>
      <c r="C132" s="24">
        <v>9.2720899999999999E-6</v>
      </c>
      <c r="D132" s="61">
        <f t="shared" si="18"/>
        <v>1.0947529211878964E-4</v>
      </c>
      <c r="E132" s="49">
        <f t="shared" si="37"/>
        <v>-3.9606838872830474</v>
      </c>
      <c r="F132" s="49">
        <f t="shared" si="36"/>
        <v>-3.9606838872830474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5.5659363821100004E-3</v>
      </c>
      <c r="K132" s="5" t="str">
        <f t="shared" si="29"/>
        <v/>
      </c>
      <c r="M132" s="24">
        <f t="shared" si="25"/>
        <v>-444704916.69922221</v>
      </c>
      <c r="N132" s="24">
        <f>IF($X$76,D132-1.602E-19*$P$6*M132/$B$6,D132)</f>
        <v>1.0947537760886283E-4</v>
      </c>
      <c r="O132" s="24">
        <f t="shared" si="27"/>
        <v>276900918.375</v>
      </c>
      <c r="P132" s="24">
        <f>O132/(($B$6*D132)/(1.602E-19*$P$6)-M132)</f>
        <v>4.8624114126006458E-7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2.3004320895888774E-4</v>
      </c>
      <c r="V132" s="24">
        <f t="shared" si="31"/>
        <v>1.1691195528959607E-3</v>
      </c>
      <c r="W132" s="63">
        <f>B132+([1]User!D$6-25)*[1]User!C$6*[1]Calc!V$6</f>
        <v>0.2228603156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-2851270068.7038865</v>
      </c>
      <c r="N133" s="24">
        <f>IF($X$76,D133-1.602E-19*$P$6*M133/$B$6,D133)</f>
        <v>5.4812815800763501E-10</v>
      </c>
      <c r="O133" s="24">
        <f t="shared" si="27"/>
        <v>47857.25</v>
      </c>
      <c r="P133" s="24">
        <f>O133/(($B$6*D133)/(1.602E-19*$P$6)-M133)</f>
        <v>1.6784537713663394E-5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0.19047200619726284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-0.21875</v>
      </c>
      <c r="D150" s="5" t="s">
        <v>104</v>
      </c>
      <c r="O150" s="66"/>
    </row>
    <row r="152" spans="1:15">
      <c r="A152" s="5" t="s">
        <v>105</v>
      </c>
      <c r="B152" s="5">
        <v>0.712368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-0.224075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H508"/>
  <sheetViews>
    <sheetView workbookViewId="0">
      <selection activeCell="H45" sqref="H45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0.708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0.54318287037037039</v>
      </c>
      <c r="K3" s="21"/>
      <c r="M3" s="23"/>
      <c r="Q3" s="24">
        <f>100*(SUM(V22:V132))</f>
        <v>85686.662250803085</v>
      </c>
      <c r="R3" s="24">
        <f>100*SUM(V114:V132)</f>
        <v>562.87362487447899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1.5700936539212864</v>
      </c>
      <c r="D6" s="36">
        <f>INTERCEPT(K$15:K$102,H$15:H$102)</f>
        <v>0.53546046420128002</v>
      </c>
      <c r="E6" s="36">
        <f>INDEX(W9:W133,MATCH(O6,J9:J133,0))</f>
        <v>0.44200631560000003</v>
      </c>
      <c r="F6" s="36">
        <f>INDEX(I9:I133,MATCH(O6,J9:J133,0))</f>
        <v>2.2104937807135527E-2</v>
      </c>
      <c r="G6" s="37">
        <f>E6*F6/B6/D6</f>
        <v>0.72987813442199312</v>
      </c>
      <c r="H6" s="38">
        <f>1000*MAX(J20:J110)</f>
        <v>9.7705221166991176</v>
      </c>
      <c r="I6" s="35">
        <f>-SLOPE(K20:K129,I20:I129)</f>
        <v>1.7407143627105406</v>
      </c>
      <c r="J6" s="39">
        <f>AVERAGE(L20:L131)/(0.025*$B$6)</f>
        <v>430.64690495999997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3.1460696164979671</v>
      </c>
      <c r="O6" s="42">
        <f>MAX(J16:J132)</f>
        <v>9.7705221166991176E-3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0.53548636332177368</v>
      </c>
      <c r="T6" s="44">
        <f>(LOG(0.1)-INTERCEPT(T25:T120,R25:R120))/SLOPE(T25:T120,R25:R120)</f>
        <v>0.43039276819655264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102348.6757469048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1.5700936539212864</v>
      </c>
      <c r="T7" s="49">
        <f>SLOPE(R25:R120, T25:T120)/0.06</f>
        <v>3.1460696164979671</v>
      </c>
      <c r="X7" s="47"/>
      <c r="Y7" s="5">
        <f>1/Y6</f>
        <v>9.7705221166991182E-6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0.497309</v>
      </c>
      <c r="C9" s="60">
        <v>0.56406400000000001</v>
      </c>
      <c r="D9" s="61">
        <f t="shared" ref="D9:D72" si="0">C9/$A$6</f>
        <v>6.6598869482169567</v>
      </c>
      <c r="E9" s="49">
        <f t="shared" ref="E9:E72" si="1">IF(D9&gt;0,LOG10(D9),-3)</f>
        <v>0.82346685707086253</v>
      </c>
      <c r="F9" s="49">
        <f t="shared" ref="F9:F72" si="2">IF($D9&gt;0,LOG10(D9),-3)</f>
        <v>0.82346685707086253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0.62325600000000003</v>
      </c>
      <c r="C10" s="60">
        <v>0.69332800000000006</v>
      </c>
      <c r="D10" s="61">
        <f t="shared" si="0"/>
        <v>8.186103169203081</v>
      </c>
      <c r="E10" s="49">
        <f t="shared" si="1"/>
        <v>0.9130772137435601</v>
      </c>
      <c r="F10" s="49">
        <f t="shared" si="2"/>
        <v>0.9130772137435601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1000268617358265.6</v>
      </c>
      <c r="P10" s="24" t="e">
        <f>O10/(($B$6*D10)/(1.602E-19*$P$6)-M10)</f>
        <v>#DIV/0!</v>
      </c>
      <c r="W10" s="63">
        <f>B10+([1]User!D$6-25)*[1]User!C$6*[1]Calc!V$6</f>
        <v>0.6235323156</v>
      </c>
      <c r="AH10" s="24"/>
    </row>
    <row r="11" spans="1:34">
      <c r="A11" s="24">
        <v>3.634E-4</v>
      </c>
      <c r="B11" s="59">
        <v>0.63532999999999995</v>
      </c>
      <c r="C11" s="64">
        <v>0.70953500000000003</v>
      </c>
      <c r="D11" s="61">
        <f t="shared" si="0"/>
        <v>8.3774587383756423</v>
      </c>
      <c r="E11" s="49">
        <f t="shared" si="1"/>
        <v>0.92311229747538992</v>
      </c>
      <c r="F11" s="49">
        <f t="shared" si="2"/>
        <v>0.92311229747538992</v>
      </c>
      <c r="G11" s="49">
        <f t="shared" si="3"/>
        <v>7.7904813319292598</v>
      </c>
      <c r="H11" s="5" t="str">
        <f t="shared" si="6"/>
        <v/>
      </c>
      <c r="I11" s="24">
        <f t="shared" si="4"/>
        <v>-0.1697620332982315</v>
      </c>
      <c r="J11" s="24">
        <f t="shared" si="5"/>
        <v>-0.10790182051345343</v>
      </c>
      <c r="M11" s="24">
        <f t="shared" ref="M11:M74" si="7">2.88E+21*(EXP(38.921*W11)/SQRT($X$21^2+296000000000000000000*EXP(38.921*W11)))*SLOPE(W10:W11,A10:A11)</f>
        <v>3.0533572952891325E+18</v>
      </c>
      <c r="N11" s="24">
        <f t="shared" ref="N11:N74" si="8">IF($X$76,D11-1.602E-19*$P$6*M11/$B$6,D11)</f>
        <v>7.7904813319292598</v>
      </c>
      <c r="O11" s="24">
        <f t="shared" ref="O11:O74" si="9">(SQRT($X$21^2+296000000000000000000*EXP(38.921*W11))-$X$21)/2</f>
        <v>1389393117670635</v>
      </c>
      <c r="P11" s="24">
        <f t="shared" ref="P11:P74" si="10">O11/(($B$6*D11)/(1.602E-19*$P$6)-M11)</f>
        <v>3.4285036002372153E-5</v>
      </c>
      <c r="W11" s="63">
        <f>B11+([1]User!D$6-25)*[1]User!C$6*[1]Calc!V$6</f>
        <v>0.63560631559999992</v>
      </c>
      <c r="X11" s="5" t="s">
        <v>62</v>
      </c>
      <c r="AH11" s="24"/>
    </row>
    <row r="12" spans="1:34">
      <c r="A12" s="24">
        <v>5.0880000000000001E-4</v>
      </c>
      <c r="B12" s="59">
        <v>0.63518200000000002</v>
      </c>
      <c r="C12" s="64">
        <v>0.70875299999999997</v>
      </c>
      <c r="D12" s="61">
        <f t="shared" si="0"/>
        <v>8.3682256875276781</v>
      </c>
      <c r="E12" s="49">
        <f t="shared" si="1"/>
        <v>0.92263338442068754</v>
      </c>
      <c r="F12" s="49">
        <f t="shared" si="2"/>
        <v>0.92263338442068754</v>
      </c>
      <c r="G12" s="49">
        <f t="shared" si="3"/>
        <v>8.375397329328452</v>
      </c>
      <c r="H12" s="5" t="str">
        <f t="shared" si="6"/>
        <v/>
      </c>
      <c r="I12" s="24">
        <f>B$6-G12*B$6</f>
        <v>-0.18438493323321131</v>
      </c>
      <c r="J12" s="24">
        <f t="shared" si="5"/>
        <v>-0.11716893909439492</v>
      </c>
      <c r="M12" s="24">
        <f t="shared" si="7"/>
        <v>-3.7305668959500728E+16</v>
      </c>
      <c r="N12" s="24">
        <f t="shared" si="8"/>
        <v>8.375397329328452</v>
      </c>
      <c r="O12" s="24">
        <f t="shared" si="9"/>
        <v>1383959746304496</v>
      </c>
      <c r="P12" s="24">
        <f t="shared" si="10"/>
        <v>3.1765946279101313E-5</v>
      </c>
      <c r="W12" s="63">
        <f>B12+([1]User!D$6-25)*[1]User!C$6*[1]Calc!V$6</f>
        <v>0.63545831559999999</v>
      </c>
      <c r="X12" s="62">
        <f>MAX(B9:B133)</f>
        <v>0.63532999999999995</v>
      </c>
      <c r="AH12" s="24"/>
    </row>
    <row r="13" spans="1:34">
      <c r="A13" s="24">
        <v>6.5419999999999996E-4</v>
      </c>
      <c r="B13" s="59">
        <v>0.63318300000000005</v>
      </c>
      <c r="C13" s="64">
        <v>0.70397799999999999</v>
      </c>
      <c r="D13" s="61">
        <f t="shared" si="0"/>
        <v>8.311847403897211</v>
      </c>
      <c r="E13" s="49">
        <f t="shared" si="1"/>
        <v>0.91969756146758419</v>
      </c>
      <c r="F13" s="49">
        <f t="shared" si="2"/>
        <v>0.91969756146758419</v>
      </c>
      <c r="G13" s="49">
        <f t="shared" si="3"/>
        <v>8.4045300977744901</v>
      </c>
      <c r="H13" s="5" t="str">
        <f t="shared" si="6"/>
        <v/>
      </c>
      <c r="I13" s="24">
        <f t="shared" si="4"/>
        <v>-0.18511325244436228</v>
      </c>
      <c r="J13" s="24">
        <f t="shared" si="5"/>
        <v>-0.11726171420189575</v>
      </c>
      <c r="M13" s="24">
        <f t="shared" si="7"/>
        <v>-4.8211971430128973E+17</v>
      </c>
      <c r="N13" s="24">
        <f t="shared" si="8"/>
        <v>8.4045300977744901</v>
      </c>
      <c r="O13" s="24">
        <f t="shared" si="9"/>
        <v>1312283367212427.5</v>
      </c>
      <c r="P13" s="24">
        <f t="shared" si="10"/>
        <v>3.0016354463376686E-5</v>
      </c>
      <c r="W13" s="63">
        <f>B13+([1]User!D$6-25)*[1]User!C$6*[1]Calc!V$6</f>
        <v>0.63345931560000002</v>
      </c>
      <c r="AH13" s="24"/>
    </row>
    <row r="14" spans="1:34">
      <c r="A14" s="24">
        <v>7.9960000000000003E-4</v>
      </c>
      <c r="B14" s="59">
        <v>0.63100999999999996</v>
      </c>
      <c r="C14" s="64">
        <v>0.698272</v>
      </c>
      <c r="D14" s="61">
        <f t="shared" si="0"/>
        <v>8.2444768308301022</v>
      </c>
      <c r="E14" s="49">
        <f t="shared" si="1"/>
        <v>0.91616310186138128</v>
      </c>
      <c r="F14" s="49">
        <f t="shared" si="2"/>
        <v>0.91616310186138128</v>
      </c>
      <c r="G14" s="49">
        <f t="shared" si="3"/>
        <v>8.3404669970155965</v>
      </c>
      <c r="H14" s="5" t="str">
        <f t="shared" si="6"/>
        <v/>
      </c>
      <c r="I14" s="24">
        <f>B$6-G14*B$6</f>
        <v>-0.18351167492538992</v>
      </c>
      <c r="J14" s="24">
        <f t="shared" si="5"/>
        <v>-0.1158484091332343</v>
      </c>
      <c r="M14" s="24">
        <f t="shared" si="7"/>
        <v>-4.9932462643307366E+17</v>
      </c>
      <c r="N14" s="24">
        <f t="shared" si="8"/>
        <v>8.3404669970155965</v>
      </c>
      <c r="O14" s="24">
        <f t="shared" si="9"/>
        <v>1237889280817490</v>
      </c>
      <c r="P14" s="24">
        <f t="shared" si="10"/>
        <v>2.8532195550861335E-5</v>
      </c>
      <c r="W14" s="63">
        <f>B14+([1]User!D$6-25)*[1]User!C$6*[1]Calc!V$6</f>
        <v>0.63128631559999993</v>
      </c>
      <c r="X14" s="9" t="s">
        <v>63</v>
      </c>
      <c r="AH14" s="24"/>
    </row>
    <row r="15" spans="1:34">
      <c r="A15" s="24">
        <v>9.4499999999999998E-4</v>
      </c>
      <c r="B15" s="59">
        <v>0.62865499999999996</v>
      </c>
      <c r="C15" s="64">
        <v>0.69200399999999995</v>
      </c>
      <c r="D15" s="61">
        <f t="shared" si="0"/>
        <v>8.1704707404016688</v>
      </c>
      <c r="E15" s="49">
        <f t="shared" si="1"/>
        <v>0.91224707906232394</v>
      </c>
      <c r="F15" s="49">
        <f t="shared" si="2"/>
        <v>0.91224707906232394</v>
      </c>
      <c r="G15" s="49">
        <f>IF(N15&lt;0.001, 0.001, N15)</f>
        <v>8.2691338786573354</v>
      </c>
      <c r="H15" s="5" t="str">
        <f t="shared" si="6"/>
        <v/>
      </c>
      <c r="I15" s="24">
        <f t="shared" si="4"/>
        <v>-0.18172834696643339</v>
      </c>
      <c r="J15" s="24">
        <f t="shared" si="5"/>
        <v>-0.11429464833941221</v>
      </c>
      <c r="K15" s="5" t="str">
        <f t="shared" ref="K15:K78" si="11">IF(G15&gt;0.85,IF(G15&lt;1.1,W15,""),"")</f>
        <v/>
      </c>
      <c r="M15" s="24">
        <f t="shared" si="7"/>
        <v>-5.1322897552885389E+17</v>
      </c>
      <c r="N15" s="24">
        <f t="shared" si="8"/>
        <v>8.2691338786573354</v>
      </c>
      <c r="O15" s="24">
        <f t="shared" si="9"/>
        <v>1161246536613047</v>
      </c>
      <c r="P15" s="24">
        <f t="shared" si="10"/>
        <v>2.6996543709936815E-5</v>
      </c>
      <c r="W15" s="63">
        <f>B15+([1]User!D$6-25)*[1]User!C$6*[1]Calc!V$6</f>
        <v>0.62893131559999993</v>
      </c>
      <c r="X15" s="9">
        <f>AVERAGE(B9:B133)</f>
        <v>0.37728523119999996</v>
      </c>
      <c r="AH15" s="24"/>
    </row>
    <row r="16" spans="1:34">
      <c r="A16" s="24">
        <v>1.0904E-3</v>
      </c>
      <c r="B16" s="59">
        <v>0.62638099999999997</v>
      </c>
      <c r="C16" s="64">
        <v>0.68517300000000003</v>
      </c>
      <c r="D16" s="61">
        <f t="shared" si="0"/>
        <v>8.0898173256415173</v>
      </c>
      <c r="E16" s="49">
        <f t="shared" si="1"/>
        <v>0.90793871501627921</v>
      </c>
      <c r="F16" s="49">
        <f t="shared" si="2"/>
        <v>0.90793871501627921</v>
      </c>
      <c r="G16" s="49">
        <f t="shared" si="3"/>
        <v>8.1802880311553352</v>
      </c>
      <c r="H16" s="5" t="str">
        <f t="shared" si="6"/>
        <v/>
      </c>
      <c r="I16" s="24">
        <f t="shared" si="4"/>
        <v>-0.17950720077888341</v>
      </c>
      <c r="J16" s="24">
        <f t="shared" si="5"/>
        <v>-0.1124895005709653</v>
      </c>
      <c r="K16" s="5" t="str">
        <f t="shared" si="11"/>
        <v/>
      </c>
      <c r="M16" s="24">
        <f t="shared" si="7"/>
        <v>-4.7061332456209587E+17</v>
      </c>
      <c r="N16" s="24">
        <f t="shared" si="8"/>
        <v>8.1802880311553352</v>
      </c>
      <c r="O16" s="24">
        <f t="shared" si="9"/>
        <v>1091013210194164.6</v>
      </c>
      <c r="P16" s="24">
        <f t="shared" si="10"/>
        <v>2.5639241396993242E-5</v>
      </c>
      <c r="W16" s="63">
        <f>B16+([1]User!D$6-25)*[1]User!C$6*[1]Calc!V$6</f>
        <v>0.62665731559999993</v>
      </c>
      <c r="AH16" s="24"/>
    </row>
    <row r="17" spans="1:34">
      <c r="A17" s="24">
        <v>1.2358E-3</v>
      </c>
      <c r="B17" s="59">
        <v>0.62405299999999997</v>
      </c>
      <c r="C17" s="64">
        <v>0.67785200000000001</v>
      </c>
      <c r="D17" s="61">
        <f t="shared" si="0"/>
        <v>8.0033784953883966</v>
      </c>
      <c r="E17" s="49">
        <f>IF(D17&gt;0,LOG10(D17),-3)</f>
        <v>0.90327335601324577</v>
      </c>
      <c r="F17" s="49">
        <f t="shared" si="2"/>
        <v>0.90327335601324577</v>
      </c>
      <c r="G17" s="49">
        <f t="shared" si="3"/>
        <v>8.0911730068901768</v>
      </c>
      <c r="H17" s="5" t="str">
        <f t="shared" si="6"/>
        <v/>
      </c>
      <c r="I17" s="24">
        <f t="shared" si="4"/>
        <v>-0.17727932517225445</v>
      </c>
      <c r="J17" s="24">
        <f t="shared" si="5"/>
        <v>-0.11068067975482346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-4.5669221546909907E+17</v>
      </c>
      <c r="N17" s="24">
        <f t="shared" si="8"/>
        <v>8.0911730068901768</v>
      </c>
      <c r="O17" s="24">
        <f t="shared" si="9"/>
        <v>1022794800994932.6</v>
      </c>
      <c r="P17" s="24">
        <f t="shared" si="10"/>
        <v>2.4300811807611695E-5</v>
      </c>
      <c r="W17" s="63">
        <f>B17+([1]User!D$6-25)*[1]User!C$6*[1]Calc!V$6</f>
        <v>0.62432931559999993</v>
      </c>
      <c r="AH17" s="24"/>
    </row>
    <row r="18" spans="1:34">
      <c r="A18" s="24">
        <v>1.3812E-3</v>
      </c>
      <c r="B18" s="59">
        <v>0.62166299999999997</v>
      </c>
      <c r="C18" s="64">
        <v>0.66988499999999995</v>
      </c>
      <c r="D18" s="61">
        <f t="shared" si="0"/>
        <v>7.9093123622608701</v>
      </c>
      <c r="E18" s="49">
        <f t="shared" si="1"/>
        <v>0.89813872746011914</v>
      </c>
      <c r="F18" s="49">
        <f t="shared" si="2"/>
        <v>0.89813872746011914</v>
      </c>
      <c r="G18" s="49">
        <f t="shared" si="3"/>
        <v>7.9945728085347589</v>
      </c>
      <c r="H18" s="5" t="str">
        <f t="shared" si="6"/>
        <v/>
      </c>
      <c r="I18" s="24">
        <f t="shared" si="4"/>
        <v>-0.17486432021336898</v>
      </c>
      <c r="J18" s="24">
        <f t="shared" si="5"/>
        <v>-0.10875499563636194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-4.4351043629780051E+17</v>
      </c>
      <c r="N18" s="24">
        <f t="shared" si="8"/>
        <v>7.9945728085347589</v>
      </c>
      <c r="O18" s="24">
        <f t="shared" si="9"/>
        <v>956475604254245.37</v>
      </c>
      <c r="P18" s="24">
        <f t="shared" si="10"/>
        <v>2.2999711750143684E-5</v>
      </c>
      <c r="U18" s="24">
        <f>(K$6*EXP(W18/0.02585)+L$6*EXP(W18/(2*0.02585))+W18/M$6)/B$6</f>
        <v>2.6339101436146932</v>
      </c>
      <c r="V18" s="24">
        <f t="shared" ref="V18:V81" si="13">((U18)-G18)*((U18)-G18)*U$22/U18</f>
        <v>20.736517559784808</v>
      </c>
      <c r="W18" s="63">
        <f>B18+([1]User!D$6-25)*[1]User!C$6*[1]Calc!V$6</f>
        <v>0.62193931559999993</v>
      </c>
      <c r="AH18" s="24"/>
    </row>
    <row r="19" spans="1:34" ht="15">
      <c r="A19" s="5">
        <v>1.5265999999999999E-3</v>
      </c>
      <c r="B19" s="59">
        <v>0.61932699999999996</v>
      </c>
      <c r="C19" s="64">
        <v>0.66120000000000001</v>
      </c>
      <c r="D19" s="61">
        <f t="shared" si="0"/>
        <v>7.8067688243905868</v>
      </c>
      <c r="E19" s="49">
        <f t="shared" si="1"/>
        <v>0.89247131913950373</v>
      </c>
      <c r="F19" s="49">
        <f t="shared" si="2"/>
        <v>0.89247131913950373</v>
      </c>
      <c r="G19" s="49">
        <f t="shared" si="3"/>
        <v>7.8856440046929581</v>
      </c>
      <c r="H19" s="5" t="str">
        <f t="shared" si="6"/>
        <v/>
      </c>
      <c r="I19" s="24">
        <f t="shared" si="4"/>
        <v>-0.17214110011732398</v>
      </c>
      <c r="J19" s="24">
        <f t="shared" si="5"/>
        <v>-0.10665919638372547</v>
      </c>
      <c r="K19" s="5" t="str">
        <f t="shared" si="11"/>
        <v/>
      </c>
      <c r="L19" s="5" t="str">
        <f t="shared" si="12"/>
        <v/>
      </c>
      <c r="M19" s="24">
        <f t="shared" si="7"/>
        <v>-4.1029536153959066E+17</v>
      </c>
      <c r="N19" s="24">
        <f t="shared" si="8"/>
        <v>7.8856440046929581</v>
      </c>
      <c r="O19" s="24">
        <f t="shared" si="9"/>
        <v>895141105072076.37</v>
      </c>
      <c r="P19" s="24">
        <f t="shared" si="10"/>
        <v>2.1822177863551204E-5</v>
      </c>
      <c r="U19" s="24">
        <f t="shared" ref="U19:U82" si="14">(K$6*EXP(W19/0.02585)+L$6*EXP(W19/(2*0.02585))+W19/M$6)/B$6</f>
        <v>2.4225167430634507</v>
      </c>
      <c r="V19" s="24">
        <f t="shared" si="13"/>
        <v>23.416159537538913</v>
      </c>
      <c r="W19" s="63">
        <f>B19+([1]User!D$6-25)*[1]User!C$6*[1]Calc!V$6</f>
        <v>0.61960331559999993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0.61706399999999995</v>
      </c>
      <c r="C20" s="64">
        <v>0.651505</v>
      </c>
      <c r="D20" s="61">
        <f t="shared" si="0"/>
        <v>7.6923002464225485</v>
      </c>
      <c r="E20" s="49">
        <f t="shared" si="1"/>
        <v>0.88605622731107181</v>
      </c>
      <c r="F20" s="49">
        <f t="shared" si="2"/>
        <v>0.88605622731107181</v>
      </c>
      <c r="G20" s="49">
        <f t="shared" si="3"/>
        <v>7.7646980333438771</v>
      </c>
      <c r="H20" s="5" t="str">
        <f t="shared" si="6"/>
        <v/>
      </c>
      <c r="I20" s="24">
        <f t="shared" si="4"/>
        <v>-0.16911745083359694</v>
      </c>
      <c r="J20" s="24">
        <f t="shared" si="5"/>
        <v>-0.1044030204710802</v>
      </c>
      <c r="K20" s="5" t="str">
        <f t="shared" si="11"/>
        <v/>
      </c>
      <c r="L20" s="5" t="str">
        <f t="shared" si="12"/>
        <v/>
      </c>
      <c r="M20" s="24">
        <f t="shared" si="7"/>
        <v>-3.7660105556246842E+17</v>
      </c>
      <c r="N20" s="24">
        <f t="shared" si="8"/>
        <v>7.7646980333438771</v>
      </c>
      <c r="O20" s="24">
        <f t="shared" si="9"/>
        <v>838873339000058.12</v>
      </c>
      <c r="P20" s="24">
        <f t="shared" si="10"/>
        <v>2.0768999643882118E-5</v>
      </c>
      <c r="U20" s="24">
        <f t="shared" si="14"/>
        <v>2.2344810882291921</v>
      </c>
      <c r="V20" s="24">
        <f t="shared" si="13"/>
        <v>26.014020300175449</v>
      </c>
      <c r="W20" s="63">
        <f>B20+([1]User!D$6-25)*[1]User!C$6*[1]Calc!V$6</f>
        <v>0.61734031559999991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0.61473500000000003</v>
      </c>
      <c r="C21" s="64">
        <v>0.64072700000000005</v>
      </c>
      <c r="D21" s="61">
        <f t="shared" si="0"/>
        <v>7.5650447195180091</v>
      </c>
      <c r="E21" s="49">
        <f t="shared" si="1"/>
        <v>0.87881149962721627</v>
      </c>
      <c r="F21" s="49">
        <f t="shared" si="2"/>
        <v>0.87881149962721627</v>
      </c>
      <c r="G21" s="49">
        <f t="shared" si="3"/>
        <v>7.6354793250698032</v>
      </c>
      <c r="H21" s="5" t="str">
        <f t="shared" si="6"/>
        <v/>
      </c>
      <c r="I21" s="24">
        <f t="shared" si="4"/>
        <v>-0.1658869831267451</v>
      </c>
      <c r="J21" s="24">
        <f t="shared" si="5"/>
        <v>-0.10202237173369451</v>
      </c>
      <c r="K21" s="5" t="str">
        <f t="shared" si="11"/>
        <v/>
      </c>
      <c r="L21" s="5" t="str">
        <f t="shared" si="12"/>
        <v/>
      </c>
      <c r="M21" s="24">
        <f t="shared" si="7"/>
        <v>-3.6638891776838534E+17</v>
      </c>
      <c r="N21" s="24">
        <f t="shared" si="8"/>
        <v>7.6354793250698032</v>
      </c>
      <c r="O21" s="24">
        <f t="shared" si="9"/>
        <v>784067549638567.62</v>
      </c>
      <c r="P21" s="24">
        <f t="shared" si="10"/>
        <v>1.9740626531149733E-5</v>
      </c>
      <c r="Q21" s="5" t="str">
        <f>IF(G21&gt;0.85,IF(G21&lt;1.15,W21,""),"")</f>
        <v/>
      </c>
      <c r="U21" s="24">
        <f t="shared" si="14"/>
        <v>2.0567348742444147</v>
      </c>
      <c r="V21" s="24">
        <f t="shared" si="13"/>
        <v>28.760368388014371</v>
      </c>
      <c r="W21" s="63">
        <f>B21+([1]User!D$6-25)*[1]User!C$6*[1]Calc!V$6</f>
        <v>0.6150113156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0.61251</v>
      </c>
      <c r="C22" s="64">
        <v>0.62847500000000001</v>
      </c>
      <c r="D22" s="61">
        <f t="shared" si="0"/>
        <v>7.4203857182529855</v>
      </c>
      <c r="E22" s="49">
        <f t="shared" si="1"/>
        <v>0.87042648087942709</v>
      </c>
      <c r="F22" s="49">
        <f t="shared" si="2"/>
        <v>0.87042648087942709</v>
      </c>
      <c r="G22" s="49">
        <f t="shared" si="3"/>
        <v>7.4841095034959926</v>
      </c>
      <c r="H22" s="5" t="str">
        <f t="shared" si="6"/>
        <v/>
      </c>
      <c r="I22" s="24">
        <f t="shared" si="4"/>
        <v>-0.16210273758739982</v>
      </c>
      <c r="J22" s="24">
        <f t="shared" si="5"/>
        <v>-9.9334339314856357E-2</v>
      </c>
      <c r="K22" s="5" t="str">
        <f t="shared" si="11"/>
        <v/>
      </c>
      <c r="L22" s="5" t="str">
        <f t="shared" si="12"/>
        <v/>
      </c>
      <c r="M22" s="24">
        <f t="shared" si="7"/>
        <v>-3.3148036435188902E+17</v>
      </c>
      <c r="N22" s="24">
        <f t="shared" si="8"/>
        <v>7.4841095034959926</v>
      </c>
      <c r="O22" s="24">
        <f t="shared" si="9"/>
        <v>734528515706913.12</v>
      </c>
      <c r="P22" s="24">
        <f t="shared" si="10"/>
        <v>1.8867409916107806E-5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1.9006398072096204</v>
      </c>
      <c r="V22" s="24">
        <f t="shared" si="13"/>
        <v>31.175133849348228</v>
      </c>
      <c r="W22" s="63">
        <f>B22+([1]User!D$6-25)*[1]User!C$6*[1]Calc!V$6</f>
        <v>0.61278631559999996</v>
      </c>
      <c r="AH22" s="24"/>
    </row>
    <row r="23" spans="1:34">
      <c r="A23" s="5">
        <v>2.1082000000000002E-3</v>
      </c>
      <c r="B23" s="59">
        <v>0.610263</v>
      </c>
      <c r="C23" s="64">
        <v>0.61431100000000005</v>
      </c>
      <c r="D23" s="61">
        <f t="shared" si="0"/>
        <v>7.2531517895949875</v>
      </c>
      <c r="E23" s="49">
        <f t="shared" si="1"/>
        <v>0.86052676621036439</v>
      </c>
      <c r="F23" s="49">
        <f t="shared" si="2"/>
        <v>0.86052676621036439</v>
      </c>
      <c r="G23" s="49">
        <f t="shared" si="3"/>
        <v>7.3140175847281599</v>
      </c>
      <c r="H23" s="5" t="str">
        <f t="shared" si="6"/>
        <v/>
      </c>
      <c r="I23" s="24">
        <f t="shared" si="4"/>
        <v>-0.15785043961820402</v>
      </c>
      <c r="J23" s="24">
        <f t="shared" si="5"/>
        <v>-9.6373899371657398E-2</v>
      </c>
      <c r="K23" s="5" t="str">
        <f t="shared" si="11"/>
        <v/>
      </c>
      <c r="L23" s="5" t="str">
        <f t="shared" si="12"/>
        <v/>
      </c>
      <c r="M23" s="24">
        <f t="shared" si="7"/>
        <v>-3.1661358267359578E+17</v>
      </c>
      <c r="N23" s="24">
        <f t="shared" si="8"/>
        <v>7.3140175847281599</v>
      </c>
      <c r="O23" s="24">
        <f t="shared" si="9"/>
        <v>687180522808893.12</v>
      </c>
      <c r="P23" s="24">
        <f t="shared" si="10"/>
        <v>1.8061698946501986E-5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1.7554852383829733</v>
      </c>
      <c r="V23" s="24">
        <f t="shared" si="13"/>
        <v>33.452063580990348</v>
      </c>
      <c r="W23" s="63">
        <f>B23+([1]User!D$6-25)*[1]User!C$6*[1]Calc!V$6</f>
        <v>0.61053931559999997</v>
      </c>
      <c r="AH23" s="24"/>
    </row>
    <row r="24" spans="1:34">
      <c r="A24" s="5">
        <v>2.2536000000000001E-3</v>
      </c>
      <c r="B24" s="59">
        <v>0.60795500000000002</v>
      </c>
      <c r="C24" s="64">
        <v>0.59746699999999997</v>
      </c>
      <c r="D24" s="61">
        <f t="shared" si="0"/>
        <v>7.0542751802815644</v>
      </c>
      <c r="E24" s="49">
        <f t="shared" si="1"/>
        <v>0.84845239705911646</v>
      </c>
      <c r="F24" s="49">
        <f t="shared" si="2"/>
        <v>0.84845239705911646</v>
      </c>
      <c r="G24" s="49">
        <f t="shared" si="3"/>
        <v>7.1132676643688573</v>
      </c>
      <c r="H24" s="5" t="str">
        <f t="shared" si="6"/>
        <v/>
      </c>
      <c r="I24" s="24">
        <f t="shared" si="4"/>
        <v>-0.15283169160922144</v>
      </c>
      <c r="J24" s="24">
        <f t="shared" si="5"/>
        <v>-9.2957020852850236E-2</v>
      </c>
      <c r="K24" s="5" t="str">
        <f t="shared" si="11"/>
        <v/>
      </c>
      <c r="L24" s="5" t="str">
        <f t="shared" si="12"/>
        <v/>
      </c>
      <c r="M24" s="24">
        <f t="shared" si="7"/>
        <v>-3.0686893511908563E+17</v>
      </c>
      <c r="N24" s="24">
        <f t="shared" si="8"/>
        <v>7.1132676643688573</v>
      </c>
      <c r="O24" s="24">
        <f t="shared" si="9"/>
        <v>641235718817775.62</v>
      </c>
      <c r="P24" s="24">
        <f t="shared" si="10"/>
        <v>1.7329750601542519E-5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1.6183836455220586</v>
      </c>
      <c r="V24" s="24">
        <f t="shared" si="13"/>
        <v>35.459728020030141</v>
      </c>
      <c r="W24" s="63">
        <f>B24+([1]User!D$6-25)*[1]User!C$6*[1]Calc!V$6</f>
        <v>0.60823131559999999</v>
      </c>
      <c r="X24" s="69"/>
      <c r="AH24" s="24"/>
    </row>
    <row r="25" spans="1:34">
      <c r="A25" s="5">
        <v>2.3990000000000001E-3</v>
      </c>
      <c r="B25" s="59">
        <v>0.60564200000000001</v>
      </c>
      <c r="C25" s="64">
        <v>0.57694599999999996</v>
      </c>
      <c r="D25" s="61">
        <f t="shared" si="0"/>
        <v>6.8119843408300831</v>
      </c>
      <c r="E25" s="49">
        <f t="shared" si="1"/>
        <v>0.8332736409495618</v>
      </c>
      <c r="F25" s="49">
        <f t="shared" si="2"/>
        <v>0.8332736409495618</v>
      </c>
      <c r="G25" s="49">
        <f t="shared" si="3"/>
        <v>6.8677160337877359</v>
      </c>
      <c r="H25" s="5" t="str">
        <f t="shared" si="6"/>
        <v/>
      </c>
      <c r="I25" s="24">
        <f t="shared" si="4"/>
        <v>-0.14669290084469341</v>
      </c>
      <c r="J25" s="24">
        <f t="shared" si="5"/>
        <v>-8.8883915390294443E-2</v>
      </c>
      <c r="K25" s="5" t="str">
        <f t="shared" si="11"/>
        <v/>
      </c>
      <c r="L25" s="5" t="str">
        <f t="shared" si="12"/>
        <v/>
      </c>
      <c r="M25" s="24">
        <f t="shared" si="7"/>
        <v>-2.8990685059120186E+17</v>
      </c>
      <c r="N25" s="24">
        <f t="shared" si="8"/>
        <v>6.8677160337877359</v>
      </c>
      <c r="O25" s="24">
        <f t="shared" si="9"/>
        <v>597808929308068.37</v>
      </c>
      <c r="P25" s="24">
        <f t="shared" si="10"/>
        <v>1.6733771170034813E-5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1.4921709044165699</v>
      </c>
      <c r="V25" s="24">
        <f t="shared" si="13"/>
        <v>36.806648855823589</v>
      </c>
      <c r="W25" s="63">
        <f>B25+([1]User!D$6-25)*[1]User!C$6*[1]Calc!V$6</f>
        <v>0.60591831559999998</v>
      </c>
      <c r="AH25" s="24"/>
    </row>
    <row r="26" spans="1:34">
      <c r="A26" s="5">
        <v>2.5444E-3</v>
      </c>
      <c r="B26" s="59">
        <v>0.60336500000000004</v>
      </c>
      <c r="C26" s="64">
        <v>0.55181599999999997</v>
      </c>
      <c r="D26" s="61">
        <f t="shared" si="0"/>
        <v>6.5152751748335085</v>
      </c>
      <c r="E26" s="49">
        <f t="shared" si="1"/>
        <v>0.8139327630091574</v>
      </c>
      <c r="F26" s="49">
        <f t="shared" si="2"/>
        <v>0.8139327630091574</v>
      </c>
      <c r="G26" s="49">
        <f t="shared" si="3"/>
        <v>6.5669977092098364</v>
      </c>
      <c r="H26" s="5" t="str">
        <f t="shared" si="6"/>
        <v/>
      </c>
      <c r="I26" s="24">
        <f t="shared" si="4"/>
        <v>-0.13917494273024592</v>
      </c>
      <c r="J26" s="24">
        <f t="shared" si="5"/>
        <v>-8.4011745528240298E-2</v>
      </c>
      <c r="K26" s="5" t="str">
        <f t="shared" si="11"/>
        <v/>
      </c>
      <c r="L26" s="5" t="str">
        <f t="shared" si="12"/>
        <v/>
      </c>
      <c r="M26" s="24">
        <f t="shared" si="7"/>
        <v>-2.6905188502043427E+17</v>
      </c>
      <c r="N26" s="24">
        <f t="shared" si="8"/>
        <v>6.5669977092098364</v>
      </c>
      <c r="O26" s="24">
        <f t="shared" si="9"/>
        <v>557507266613797.37</v>
      </c>
      <c r="P26" s="24">
        <f t="shared" si="10"/>
        <v>1.6320273232854846E-5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1.377953378597329</v>
      </c>
      <c r="V26" s="24">
        <f t="shared" si="13"/>
        <v>37.139842597929821</v>
      </c>
      <c r="W26" s="63">
        <f>B26+([1]User!D$6-25)*[1]User!C$6*[1]Calc!V$6</f>
        <v>0.60364131560000001</v>
      </c>
      <c r="AH26" s="24"/>
    </row>
    <row r="27" spans="1:34">
      <c r="A27" s="5">
        <v>2.6898E-3</v>
      </c>
      <c r="B27" s="59">
        <v>0.60111899999999996</v>
      </c>
      <c r="C27" s="64">
        <v>0.52158099999999996</v>
      </c>
      <c r="D27" s="61">
        <f t="shared" si="0"/>
        <v>6.1582914249765066</v>
      </c>
      <c r="E27" s="49">
        <f t="shared" si="1"/>
        <v>0.78946023689983236</v>
      </c>
      <c r="F27" s="49">
        <f t="shared" si="2"/>
        <v>0.78946023689983236</v>
      </c>
      <c r="G27" s="49">
        <f t="shared" si="3"/>
        <v>6.2063853483349725</v>
      </c>
      <c r="H27" s="5" t="str">
        <f t="shared" si="6"/>
        <v/>
      </c>
      <c r="I27" s="24">
        <f t="shared" si="4"/>
        <v>-0.13015963370837433</v>
      </c>
      <c r="J27" s="24">
        <f t="shared" si="5"/>
        <v>-7.8277393992428168E-2</v>
      </c>
      <c r="K27" s="5" t="str">
        <f t="shared" si="11"/>
        <v/>
      </c>
      <c r="L27" s="5" t="str">
        <f t="shared" si="12"/>
        <v/>
      </c>
      <c r="M27" s="24">
        <f t="shared" si="7"/>
        <v>-2.5017646357920211E+17</v>
      </c>
      <c r="N27" s="24">
        <f t="shared" si="8"/>
        <v>6.2063853483349725</v>
      </c>
      <c r="O27" s="24">
        <f t="shared" si="9"/>
        <v>520031824800188.37</v>
      </c>
      <c r="P27" s="24">
        <f t="shared" si="10"/>
        <v>1.610775232098794E-5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1.2742399050569035</v>
      </c>
      <c r="V27" s="24">
        <f t="shared" si="13"/>
        <v>36.284435359594795</v>
      </c>
      <c r="W27" s="63">
        <f>B27+([1]User!D$6-25)*[1]User!C$6*[1]Calc!V$6</f>
        <v>0.60139531559999992</v>
      </c>
      <c r="AH27" s="24"/>
    </row>
    <row r="28" spans="1:34">
      <c r="A28" s="5">
        <v>2.8352E-3</v>
      </c>
      <c r="B28" s="59">
        <v>0.59880199999999995</v>
      </c>
      <c r="C28" s="64">
        <v>0.48817100000000002</v>
      </c>
      <c r="D28" s="61">
        <f t="shared" si="0"/>
        <v>5.7638205441191426</v>
      </c>
      <c r="E28" s="49">
        <f t="shared" si="1"/>
        <v>0.76071045064436948</v>
      </c>
      <c r="F28" s="49">
        <f t="shared" si="2"/>
        <v>0.76071045064436948</v>
      </c>
      <c r="G28" s="49">
        <f t="shared" si="3"/>
        <v>5.810460579464543</v>
      </c>
      <c r="H28" s="5" t="str">
        <f t="shared" si="6"/>
        <v/>
      </c>
      <c r="I28" s="24">
        <f t="shared" si="4"/>
        <v>-0.1202615144866136</v>
      </c>
      <c r="J28" s="24">
        <f t="shared" si="5"/>
        <v>-7.2046065530145462E-2</v>
      </c>
      <c r="K28" s="5" t="str">
        <f t="shared" si="11"/>
        <v/>
      </c>
      <c r="L28" s="5" t="str">
        <f t="shared" si="12"/>
        <v/>
      </c>
      <c r="M28" s="24">
        <f t="shared" si="7"/>
        <v>-2.4261358377757168E+17</v>
      </c>
      <c r="N28" s="24">
        <f t="shared" si="8"/>
        <v>5.810460579464543</v>
      </c>
      <c r="O28" s="24">
        <f t="shared" si="9"/>
        <v>483637804098947.12</v>
      </c>
      <c r="P28" s="24">
        <f t="shared" si="10"/>
        <v>1.6001232636974461E-5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1.1757972217711754</v>
      </c>
      <c r="V28" s="24">
        <f t="shared" si="13"/>
        <v>34.721923818259683</v>
      </c>
      <c r="W28" s="63">
        <f>B28+([1]User!D$6-25)*[1]User!C$6*[1]Calc!V$6</f>
        <v>0.59907831559999991</v>
      </c>
      <c r="AH28" s="24"/>
    </row>
    <row r="29" spans="1:34">
      <c r="A29" s="5">
        <v>2.9805999999999999E-3</v>
      </c>
      <c r="B29" s="59">
        <v>0.59651200000000004</v>
      </c>
      <c r="C29" s="64">
        <v>0.45449800000000001</v>
      </c>
      <c r="D29" s="61">
        <f t="shared" si="0"/>
        <v>5.3662444300482042</v>
      </c>
      <c r="E29" s="49">
        <f t="shared" si="1"/>
        <v>0.72967045070704617</v>
      </c>
      <c r="F29" s="49">
        <f t="shared" si="2"/>
        <v>0.72967045070704617</v>
      </c>
      <c r="G29" s="49">
        <f t="shared" si="3"/>
        <v>5.4095680007539961</v>
      </c>
      <c r="H29" s="5" t="str">
        <f t="shared" si="6"/>
        <v/>
      </c>
      <c r="I29" s="24">
        <f t="shared" si="4"/>
        <v>-0.1102392000188499</v>
      </c>
      <c r="J29" s="24">
        <f t="shared" si="5"/>
        <v>-6.5789466492340923E-2</v>
      </c>
      <c r="K29" s="5" t="str">
        <f t="shared" si="11"/>
        <v/>
      </c>
      <c r="L29" s="5" t="str">
        <f t="shared" si="12"/>
        <v/>
      </c>
      <c r="M29" s="24">
        <f t="shared" si="7"/>
        <v>-2.2536189505717978E+17</v>
      </c>
      <c r="N29" s="24">
        <f t="shared" si="8"/>
        <v>5.4095680007539961</v>
      </c>
      <c r="O29" s="24">
        <f t="shared" si="9"/>
        <v>449827890432027.62</v>
      </c>
      <c r="P29" s="24">
        <f t="shared" si="10"/>
        <v>1.598554887277504E-5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1.0863324566818773</v>
      </c>
      <c r="V29" s="24">
        <f t="shared" si="13"/>
        <v>32.700535268227618</v>
      </c>
      <c r="W29" s="63">
        <f>B29+([1]User!D$6-25)*[1]User!C$6*[1]Calc!V$6</f>
        <v>0.59678831560000001</v>
      </c>
      <c r="AH29" s="24"/>
    </row>
    <row r="30" spans="1:34">
      <c r="A30" s="5">
        <v>3.1259999999999999E-3</v>
      </c>
      <c r="B30" s="59">
        <v>0.59414400000000001</v>
      </c>
      <c r="C30" s="64">
        <v>0.422435</v>
      </c>
      <c r="D30" s="61">
        <f t="shared" si="0"/>
        <v>4.987677538311309</v>
      </c>
      <c r="E30" s="49">
        <f t="shared" si="1"/>
        <v>0.69789836785002068</v>
      </c>
      <c r="F30" s="49">
        <f t="shared" si="2"/>
        <v>0.69789836785002068</v>
      </c>
      <c r="G30" s="49">
        <f t="shared" si="3"/>
        <v>5.0296507576735259</v>
      </c>
      <c r="H30" s="5" t="str">
        <f t="shared" si="6"/>
        <v/>
      </c>
      <c r="I30" s="24">
        <f t="shared" si="4"/>
        <v>-0.10074126894183816</v>
      </c>
      <c r="J30" s="24">
        <f t="shared" si="5"/>
        <v>-5.9882656878351911E-2</v>
      </c>
      <c r="K30" s="5" t="str">
        <f t="shared" si="11"/>
        <v/>
      </c>
      <c r="L30" s="5" t="str">
        <f t="shared" si="12"/>
        <v/>
      </c>
      <c r="M30" s="24">
        <f t="shared" si="7"/>
        <v>-2.1833759551715078E+17</v>
      </c>
      <c r="N30" s="24">
        <f t="shared" si="8"/>
        <v>5.0296507576735259</v>
      </c>
      <c r="O30" s="24">
        <f t="shared" si="9"/>
        <v>417019921151945.62</v>
      </c>
      <c r="P30" s="24">
        <f t="shared" si="10"/>
        <v>1.5939060882098267E-5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1.0013247928982296</v>
      </c>
      <c r="V30" s="24">
        <f t="shared" si="13"/>
        <v>30.801655748290003</v>
      </c>
      <c r="W30" s="63">
        <f>B30+([1]User!D$6-25)*[1]User!C$6*[1]Calc!V$6</f>
        <v>0.59442031559999997</v>
      </c>
      <c r="AH30" s="24"/>
    </row>
    <row r="31" spans="1:34">
      <c r="A31" s="5">
        <v>3.2713999999999998E-3</v>
      </c>
      <c r="B31" s="59">
        <v>0.59176600000000001</v>
      </c>
      <c r="C31" s="64">
        <v>0.392598</v>
      </c>
      <c r="D31" s="61">
        <f t="shared" si="0"/>
        <v>4.6353929626710455</v>
      </c>
      <c r="E31" s="49">
        <f t="shared" si="1"/>
        <v>0.66608655709660225</v>
      </c>
      <c r="F31" s="49">
        <f t="shared" si="2"/>
        <v>0.66608655709660225</v>
      </c>
      <c r="G31" s="49">
        <f t="shared" si="3"/>
        <v>4.6748324471849543</v>
      </c>
      <c r="H31" s="5" t="str">
        <f t="shared" si="6"/>
        <v/>
      </c>
      <c r="I31" s="24">
        <f t="shared" si="4"/>
        <v>-9.1870811179623868E-2</v>
      </c>
      <c r="J31" s="24">
        <f t="shared" si="5"/>
        <v>-5.4391407786834878E-2</v>
      </c>
      <c r="K31" s="5" t="str">
        <f t="shared" si="11"/>
        <v/>
      </c>
      <c r="L31" s="5" t="str">
        <f t="shared" si="12"/>
        <v/>
      </c>
      <c r="M31" s="24">
        <f t="shared" si="7"/>
        <v>-2.0515753492461702E+17</v>
      </c>
      <c r="N31" s="24">
        <f t="shared" si="8"/>
        <v>4.6748324471849543</v>
      </c>
      <c r="O31" s="24">
        <f t="shared" si="9"/>
        <v>386171794719919.12</v>
      </c>
      <c r="P31" s="24">
        <f t="shared" si="10"/>
        <v>1.588028376539163E-5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0.9229918335948003</v>
      </c>
      <c r="V31" s="24">
        <f t="shared" si="13"/>
        <v>28.986162531609697</v>
      </c>
      <c r="W31" s="63">
        <f>B31+([1]User!D$6-25)*[1]User!C$6*[1]Calc!V$6</f>
        <v>0.59204231559999998</v>
      </c>
      <c r="AH31" s="24"/>
    </row>
    <row r="32" spans="1:34">
      <c r="A32" s="5">
        <v>3.4167999999999998E-3</v>
      </c>
      <c r="B32" s="59">
        <v>0.58999199999999996</v>
      </c>
      <c r="C32" s="64">
        <v>0.36510199999999998</v>
      </c>
      <c r="D32" s="61">
        <f t="shared" si="0"/>
        <v>4.3107485047227039</v>
      </c>
      <c r="E32" s="49">
        <f t="shared" si="1"/>
        <v>0.63455268622730343</v>
      </c>
      <c r="F32" s="49">
        <f t="shared" si="2"/>
        <v>0.63455268622730343</v>
      </c>
      <c r="G32" s="49">
        <f t="shared" si="3"/>
        <v>4.3387277298642699</v>
      </c>
      <c r="H32" s="5" t="str">
        <f t="shared" si="6"/>
        <v/>
      </c>
      <c r="I32" s="24">
        <f t="shared" si="4"/>
        <v>-8.3468193246606759E-2</v>
      </c>
      <c r="J32" s="24">
        <f t="shared" si="5"/>
        <v>-4.9268629833849859E-2</v>
      </c>
      <c r="K32" s="5" t="str">
        <f t="shared" si="11"/>
        <v/>
      </c>
      <c r="L32" s="5" t="str">
        <f t="shared" si="12"/>
        <v/>
      </c>
      <c r="M32" s="24">
        <f t="shared" si="7"/>
        <v>-1.455432019432281E+17</v>
      </c>
      <c r="N32" s="24">
        <f t="shared" si="8"/>
        <v>4.3387277298642699</v>
      </c>
      <c r="O32" s="24">
        <f t="shared" si="9"/>
        <v>364466516274496.37</v>
      </c>
      <c r="P32" s="24">
        <f t="shared" si="10"/>
        <v>1.6148753148610465E-5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0.86878692500237331</v>
      </c>
      <c r="V32" s="24">
        <f t="shared" si="13"/>
        <v>26.340904072992135</v>
      </c>
      <c r="W32" s="63">
        <f>B32+([1]User!D$6-25)*[1]User!C$6*[1]Calc!V$6</f>
        <v>0.59026831559999993</v>
      </c>
      <c r="AH32" s="24"/>
    </row>
    <row r="33" spans="1:34">
      <c r="A33" s="5">
        <v>3.5622000000000002E-3</v>
      </c>
      <c r="B33" s="59">
        <v>0.58744099999999999</v>
      </c>
      <c r="C33" s="64">
        <v>0.33959400000000001</v>
      </c>
      <c r="D33" s="61">
        <f t="shared" si="0"/>
        <v>4.0095763039172665</v>
      </c>
      <c r="E33" s="49">
        <f t="shared" si="1"/>
        <v>0.60309848269684152</v>
      </c>
      <c r="F33" s="49">
        <f t="shared" si="2"/>
        <v>0.60309848269684152</v>
      </c>
      <c r="G33" s="49">
        <f t="shared" si="3"/>
        <v>4.0469648865637531</v>
      </c>
      <c r="H33" s="5" t="str">
        <f t="shared" si="6"/>
        <v/>
      </c>
      <c r="I33" s="24">
        <f t="shared" si="4"/>
        <v>-7.6174122164093833E-2</v>
      </c>
      <c r="J33" s="24">
        <f t="shared" si="5"/>
        <v>-4.4768850596467687E-2</v>
      </c>
      <c r="K33" s="5" t="str">
        <f t="shared" si="11"/>
        <v/>
      </c>
      <c r="L33" s="5" t="str">
        <f t="shared" si="12"/>
        <v/>
      </c>
      <c r="M33" s="24">
        <f t="shared" si="7"/>
        <v>-1.9448908992138211E+17</v>
      </c>
      <c r="N33" s="24">
        <f t="shared" si="8"/>
        <v>4.0469648865637531</v>
      </c>
      <c r="O33" s="24">
        <f t="shared" si="9"/>
        <v>335120343287333.75</v>
      </c>
      <c r="P33" s="24">
        <f t="shared" si="10"/>
        <v>1.5918975478993733E-5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0.79667299257222968</v>
      </c>
      <c r="V33" s="24">
        <f t="shared" si="13"/>
        <v>25.203708946463632</v>
      </c>
      <c r="W33" s="63">
        <f>B33+([1]User!D$6-25)*[1]User!C$6*[1]Calc!V$6</f>
        <v>0.58771731559999996</v>
      </c>
      <c r="AH33" s="24"/>
    </row>
    <row r="34" spans="1:34">
      <c r="A34" s="70">
        <v>3.7076000000000001E-3</v>
      </c>
      <c r="B34" s="59">
        <v>0.58508599999999999</v>
      </c>
      <c r="C34" s="64">
        <v>0.31605499999999997</v>
      </c>
      <c r="D34" s="61">
        <f t="shared" si="0"/>
        <v>3.7316520278172511</v>
      </c>
      <c r="E34" s="49">
        <f t="shared" si="1"/>
        <v>0.57190113951052934</v>
      </c>
      <c r="F34" s="49">
        <f t="shared" si="2"/>
        <v>0.57190113951052934</v>
      </c>
      <c r="G34" s="49">
        <f t="shared" si="3"/>
        <v>3.7638730014606545</v>
      </c>
      <c r="H34" s="5" t="str">
        <f t="shared" si="6"/>
        <v/>
      </c>
      <c r="I34" s="24">
        <f t="shared" si="4"/>
        <v>-6.9096825036516374E-2</v>
      </c>
      <c r="J34" s="24">
        <f t="shared" si="5"/>
        <v>-4.0446677503983279E-2</v>
      </c>
      <c r="K34" s="5" t="str">
        <f t="shared" si="11"/>
        <v/>
      </c>
      <c r="L34" s="5" t="str">
        <f t="shared" si="12"/>
        <v/>
      </c>
      <c r="M34" s="24">
        <f t="shared" si="7"/>
        <v>-1.67608060983164E+17</v>
      </c>
      <c r="N34" s="24">
        <f t="shared" si="8"/>
        <v>3.7638730014606545</v>
      </c>
      <c r="O34" s="24">
        <f t="shared" si="9"/>
        <v>309888638962449.12</v>
      </c>
      <c r="P34" s="24">
        <f t="shared" si="10"/>
        <v>1.5827577585912857E-5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0.7357221217494242</v>
      </c>
      <c r="V34" s="24">
        <f t="shared" si="13"/>
        <v>23.688689043155751</v>
      </c>
      <c r="W34" s="63">
        <f>B34+([1]User!D$6-25)*[1]User!C$6*[1]Calc!V$6</f>
        <v>0.58536231559999996</v>
      </c>
      <c r="AH34" s="24"/>
    </row>
    <row r="35" spans="1:34">
      <c r="A35" s="70">
        <v>3.8530000000000001E-3</v>
      </c>
      <c r="B35" s="59">
        <v>0.58267899999999995</v>
      </c>
      <c r="C35" s="64">
        <v>0.29432900000000001</v>
      </c>
      <c r="D35" s="61">
        <f t="shared" si="0"/>
        <v>3.4751337890412235</v>
      </c>
      <c r="E35" s="49">
        <f t="shared" si="1"/>
        <v>0.54097152913443758</v>
      </c>
      <c r="F35" s="49">
        <f t="shared" si="2"/>
        <v>0.54097152913443758</v>
      </c>
      <c r="G35" s="49">
        <f t="shared" si="3"/>
        <v>3.5057966332819146</v>
      </c>
      <c r="H35" s="5" t="str">
        <f t="shared" si="6"/>
        <v/>
      </c>
      <c r="I35" s="24">
        <f t="shared" si="4"/>
        <v>-6.2644915832047871E-2</v>
      </c>
      <c r="J35" s="24">
        <f t="shared" si="5"/>
        <v>-3.6519186679606901E-2</v>
      </c>
      <c r="K35" s="5" t="str">
        <f t="shared" si="11"/>
        <v/>
      </c>
      <c r="L35" s="5" t="str">
        <f t="shared" si="12"/>
        <v/>
      </c>
      <c r="M35" s="24">
        <f t="shared" si="7"/>
        <v>-1.5950293508474339E+17</v>
      </c>
      <c r="N35" s="24">
        <f t="shared" si="8"/>
        <v>3.5057966332819146</v>
      </c>
      <c r="O35" s="24">
        <f t="shared" si="9"/>
        <v>285845350124973.25</v>
      </c>
      <c r="P35" s="24">
        <f t="shared" si="10"/>
        <v>1.5674300553076614E-5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0.67851972522542503</v>
      </c>
      <c r="V35" s="24">
        <f t="shared" si="13"/>
        <v>22.391028129177958</v>
      </c>
      <c r="W35" s="63">
        <f>B35+([1]User!D$6-25)*[1]User!C$6*[1]Calc!V$6</f>
        <v>0.58295531559999991</v>
      </c>
      <c r="AH35" s="24"/>
    </row>
    <row r="36" spans="1:34">
      <c r="A36" s="70">
        <v>3.9984E-3</v>
      </c>
      <c r="B36" s="59">
        <v>0.58027799999999996</v>
      </c>
      <c r="C36" s="64">
        <v>0.27412700000000001</v>
      </c>
      <c r="D36" s="61">
        <f t="shared" si="0"/>
        <v>3.2366093731453693</v>
      </c>
      <c r="E36" s="49">
        <f t="shared" si="1"/>
        <v>0.51009028750130547</v>
      </c>
      <c r="F36" s="49">
        <f t="shared" si="2"/>
        <v>0.51009028750130547</v>
      </c>
      <c r="G36" s="49">
        <f t="shared" si="3"/>
        <v>3.2650620009245936</v>
      </c>
      <c r="H36" s="5" t="str">
        <f t="shared" si="6"/>
        <v/>
      </c>
      <c r="I36" s="24">
        <f t="shared" si="4"/>
        <v>-5.6626550023114848E-2</v>
      </c>
      <c r="J36" s="24">
        <f t="shared" si="5"/>
        <v>-3.2874787993458603E-2</v>
      </c>
      <c r="K36" s="5" t="str">
        <f t="shared" si="11"/>
        <v/>
      </c>
      <c r="L36" s="5" t="str">
        <f t="shared" si="12"/>
        <v/>
      </c>
      <c r="M36" s="24">
        <f t="shared" si="7"/>
        <v>-1.4800576248036054E+17</v>
      </c>
      <c r="N36" s="24">
        <f t="shared" si="8"/>
        <v>3.2650620009245936</v>
      </c>
      <c r="O36" s="24">
        <f t="shared" si="9"/>
        <v>263524893138466.25</v>
      </c>
      <c r="P36" s="24">
        <f t="shared" si="10"/>
        <v>1.5515792791252642E-5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0.62615557124390275</v>
      </c>
      <c r="V36" s="24">
        <f t="shared" si="13"/>
        <v>21.13808083712987</v>
      </c>
      <c r="W36" s="63">
        <f>B36+([1]User!D$6-25)*[1]User!C$6*[1]Calc!V$6</f>
        <v>0.58055431559999993</v>
      </c>
      <c r="AH36" s="24"/>
    </row>
    <row r="37" spans="1:34">
      <c r="A37" s="70">
        <v>4.1437999999999996E-3</v>
      </c>
      <c r="B37" s="59">
        <v>0.57788499999999998</v>
      </c>
      <c r="C37" s="64">
        <v>0.25553300000000001</v>
      </c>
      <c r="D37" s="61">
        <f t="shared" si="0"/>
        <v>3.0170705656427703</v>
      </c>
      <c r="E37" s="49">
        <f t="shared" si="1"/>
        <v>0.47958546791806922</v>
      </c>
      <c r="F37" s="49">
        <f t="shared" si="2"/>
        <v>0.47958546791806922</v>
      </c>
      <c r="G37" s="49">
        <f t="shared" si="3"/>
        <v>3.0434282049729284</v>
      </c>
      <c r="H37" s="5" t="str">
        <f t="shared" si="6"/>
        <v/>
      </c>
      <c r="I37" s="24">
        <f t="shared" si="4"/>
        <v>-5.108570512432322E-2</v>
      </c>
      <c r="J37" s="24">
        <f t="shared" si="5"/>
        <v>-2.9535778483032373E-2</v>
      </c>
      <c r="K37" s="5" t="str">
        <f t="shared" si="11"/>
        <v/>
      </c>
      <c r="L37" s="5" t="str">
        <f t="shared" si="12"/>
        <v/>
      </c>
      <c r="M37" s="24">
        <f t="shared" si="7"/>
        <v>-1.3710798652807934E+17</v>
      </c>
      <c r="N37" s="24">
        <f t="shared" si="8"/>
        <v>3.0434282049729284</v>
      </c>
      <c r="O37" s="24">
        <f t="shared" si="9"/>
        <v>242839258503697.37</v>
      </c>
      <c r="P37" s="24">
        <f t="shared" si="10"/>
        <v>1.5339089970471648E-5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0.5782352135918698</v>
      </c>
      <c r="V37" s="24">
        <f t="shared" si="13"/>
        <v>19.975475845915589</v>
      </c>
      <c r="W37" s="63">
        <f>B37+([1]User!D$6-25)*[1]User!C$6*[1]Calc!V$6</f>
        <v>0.57816131559999995</v>
      </c>
      <c r="AH37" s="24"/>
    </row>
    <row r="38" spans="1:34">
      <c r="A38" s="71">
        <v>4.2892E-3</v>
      </c>
      <c r="B38" s="59">
        <v>0.57538500000000004</v>
      </c>
      <c r="C38" s="64">
        <v>0.23830499999999999</v>
      </c>
      <c r="D38" s="61">
        <f t="shared" si="0"/>
        <v>2.8136600796981224</v>
      </c>
      <c r="E38" s="49">
        <f t="shared" si="1"/>
        <v>0.4492716288384549</v>
      </c>
      <c r="F38" s="49">
        <f t="shared" si="2"/>
        <v>0.4492716288384549</v>
      </c>
      <c r="G38" s="49">
        <f t="shared" si="3"/>
        <v>2.8391417486262789</v>
      </c>
      <c r="H38" s="5" t="str">
        <f t="shared" si="6"/>
        <v/>
      </c>
      <c r="I38" s="24">
        <f t="shared" si="4"/>
        <v>-4.5978543715656968E-2</v>
      </c>
      <c r="J38" s="24">
        <f t="shared" si="5"/>
        <v>-2.6468068964727202E-2</v>
      </c>
      <c r="K38" s="5" t="str">
        <f t="shared" si="11"/>
        <v/>
      </c>
      <c r="L38" s="5" t="str">
        <f t="shared" si="12"/>
        <v/>
      </c>
      <c r="M38" s="24">
        <f t="shared" si="7"/>
        <v>-1.3255133649686102E+17</v>
      </c>
      <c r="N38" s="24">
        <f t="shared" si="8"/>
        <v>2.8391417486262789</v>
      </c>
      <c r="O38" s="24">
        <f t="shared" si="9"/>
        <v>222796392207715</v>
      </c>
      <c r="P38" s="24">
        <f t="shared" si="10"/>
        <v>1.5085678078149721E-5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0.53233320453547572</v>
      </c>
      <c r="V38" s="24">
        <f t="shared" si="13"/>
        <v>18.999377296426612</v>
      </c>
      <c r="W38" s="63">
        <f>B38+([1]User!D$6-25)*[1]User!C$6*[1]Calc!V$6</f>
        <v>0.5756613156</v>
      </c>
      <c r="X38" s="72" t="s">
        <v>67</v>
      </c>
      <c r="AH38" s="24"/>
    </row>
    <row r="39" spans="1:34">
      <c r="A39" s="70">
        <v>4.4346000000000003E-3</v>
      </c>
      <c r="B39" s="59">
        <v>0.57306400000000002</v>
      </c>
      <c r="C39" s="64">
        <v>0.222301</v>
      </c>
      <c r="D39" s="61">
        <f t="shared" si="0"/>
        <v>2.6247013255155047</v>
      </c>
      <c r="E39" s="49">
        <f t="shared" si="1"/>
        <v>0.4190798905760843</v>
      </c>
      <c r="F39" s="49">
        <f t="shared" si="2"/>
        <v>0.4190798905760843</v>
      </c>
      <c r="G39" s="49">
        <f t="shared" si="3"/>
        <v>2.6466930139100273</v>
      </c>
      <c r="H39" s="5" t="str">
        <f t="shared" si="6"/>
        <v/>
      </c>
      <c r="I39" s="24">
        <f t="shared" si="4"/>
        <v>-4.1167325347750687E-2</v>
      </c>
      <c r="J39" s="24">
        <f t="shared" si="5"/>
        <v>-2.3602887307287258E-2</v>
      </c>
      <c r="K39" s="5" t="str">
        <f t="shared" si="11"/>
        <v/>
      </c>
      <c r="L39" s="5" t="str">
        <f t="shared" si="12"/>
        <v/>
      </c>
      <c r="M39" s="24">
        <f t="shared" si="7"/>
        <v>-1.1439704741220723E+17</v>
      </c>
      <c r="N39" s="24">
        <f t="shared" si="8"/>
        <v>2.6466930139100273</v>
      </c>
      <c r="O39" s="24">
        <f t="shared" si="9"/>
        <v>205538569341648.87</v>
      </c>
      <c r="P39" s="24">
        <f t="shared" si="10"/>
        <v>1.492909618250943E-5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0.49320078508176196</v>
      </c>
      <c r="V39" s="24">
        <f t="shared" si="13"/>
        <v>17.87156888684169</v>
      </c>
      <c r="W39" s="63">
        <f>B39+([1]User!D$6-25)*[1]User!C$6*[1]Calc!V$6</f>
        <v>0.57334031559999998</v>
      </c>
      <c r="X39" s="9" t="s">
        <v>68</v>
      </c>
      <c r="AH39" s="24"/>
    </row>
    <row r="40" spans="1:34">
      <c r="A40" s="70">
        <v>4.5799999999999999E-3</v>
      </c>
      <c r="B40" s="59">
        <v>0.57062299999999999</v>
      </c>
      <c r="C40" s="64">
        <v>0.207402</v>
      </c>
      <c r="D40" s="61">
        <f t="shared" si="0"/>
        <v>2.4487892736180528</v>
      </c>
      <c r="E40" s="49">
        <f t="shared" si="1"/>
        <v>0.38895141426214125</v>
      </c>
      <c r="F40" s="49">
        <f t="shared" si="2"/>
        <v>0.38895141426214125</v>
      </c>
      <c r="G40" s="49">
        <f t="shared" si="3"/>
        <v>2.4701866603074425</v>
      </c>
      <c r="H40" s="5" t="str">
        <f t="shared" si="6"/>
        <v/>
      </c>
      <c r="I40" s="24">
        <f t="shared" si="4"/>
        <v>-3.6754666507686065E-2</v>
      </c>
      <c r="J40" s="24">
        <f t="shared" si="5"/>
        <v>-2.0983213954344215E-2</v>
      </c>
      <c r="K40" s="5" t="str">
        <f t="shared" si="11"/>
        <v/>
      </c>
      <c r="L40" s="5" t="str">
        <f t="shared" si="12"/>
        <v/>
      </c>
      <c r="M40" s="24">
        <f t="shared" si="7"/>
        <v>-1.113055903526301E+17</v>
      </c>
      <c r="N40" s="24">
        <f t="shared" si="8"/>
        <v>2.4701866603074425</v>
      </c>
      <c r="O40" s="24">
        <f t="shared" si="9"/>
        <v>188706128185859.5</v>
      </c>
      <c r="P40" s="24">
        <f t="shared" si="10"/>
        <v>1.4685880490478627E-5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0.45535477564308841</v>
      </c>
      <c r="V40" s="24">
        <f t="shared" si="13"/>
        <v>16.944453061792842</v>
      </c>
      <c r="W40" s="63">
        <f>B40+([1]User!D$6-25)*[1]User!C$6*[1]Calc!V$6</f>
        <v>0.57089931559999996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0.56807700000000005</v>
      </c>
      <c r="C41" s="64">
        <v>0.193665</v>
      </c>
      <c r="D41" s="61">
        <f t="shared" si="0"/>
        <v>2.2865969213182136</v>
      </c>
      <c r="E41" s="49">
        <f t="shared" si="1"/>
        <v>0.35918961442065317</v>
      </c>
      <c r="F41" s="49">
        <f t="shared" si="2"/>
        <v>0.35918961442065317</v>
      </c>
      <c r="G41" s="49">
        <f t="shared" si="3"/>
        <v>2.3071526031735767</v>
      </c>
      <c r="H41" s="5" t="str">
        <f t="shared" si="6"/>
        <v/>
      </c>
      <c r="I41" s="24">
        <f t="shared" si="4"/>
        <v>-3.2678815079339417E-2</v>
      </c>
      <c r="J41" s="24">
        <f t="shared" si="5"/>
        <v>-1.8573112900221834E-2</v>
      </c>
      <c r="K41" s="5" t="str">
        <f t="shared" si="11"/>
        <v/>
      </c>
      <c r="L41" s="5" t="str">
        <f t="shared" si="12"/>
        <v/>
      </c>
      <c r="M41" s="24">
        <f t="shared" si="7"/>
        <v>-1.069271840166628E+17</v>
      </c>
      <c r="N41" s="24">
        <f t="shared" si="8"/>
        <v>2.3071526031735767</v>
      </c>
      <c r="O41" s="24">
        <f t="shared" si="9"/>
        <v>172499309997814.25</v>
      </c>
      <c r="P41" s="24">
        <f t="shared" si="10"/>
        <v>1.4373244018781079E-5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0.41918660053179579</v>
      </c>
      <c r="V41" s="24">
        <f t="shared" si="13"/>
        <v>16.161466568280034</v>
      </c>
      <c r="W41" s="63">
        <f>B41+([1]User!D$6-25)*[1]User!C$6*[1]Calc!V$6</f>
        <v>0.56835331560000002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0.56539600000000001</v>
      </c>
      <c r="C42" s="64">
        <v>0.18090600000000001</v>
      </c>
      <c r="D42" s="61">
        <f t="shared" si="0"/>
        <v>2.1359517860635262</v>
      </c>
      <c r="E42" s="49">
        <f t="shared" si="1"/>
        <v>0.3295914453214609</v>
      </c>
      <c r="F42" s="49">
        <f t="shared" si="2"/>
        <v>0.3295914453214609</v>
      </c>
      <c r="G42" s="49">
        <f t="shared" si="3"/>
        <v>2.1557783981827874</v>
      </c>
      <c r="H42" s="5" t="str">
        <f t="shared" si="6"/>
        <v/>
      </c>
      <c r="I42" s="24">
        <f t="shared" si="4"/>
        <v>-2.8894459954569685E-2</v>
      </c>
      <c r="J42" s="24">
        <f t="shared" si="5"/>
        <v>-1.6344796070512903E-2</v>
      </c>
      <c r="K42" s="5" t="str">
        <f t="shared" si="11"/>
        <v/>
      </c>
      <c r="L42" s="5" t="str">
        <f t="shared" si="12"/>
        <v/>
      </c>
      <c r="M42" s="24">
        <f t="shared" si="7"/>
        <v>-1.0313468642978131E+17</v>
      </c>
      <c r="N42" s="24">
        <f t="shared" si="8"/>
        <v>2.1557783981827874</v>
      </c>
      <c r="O42" s="24">
        <f t="shared" si="9"/>
        <v>156823305200528.75</v>
      </c>
      <c r="P42" s="24">
        <f t="shared" si="10"/>
        <v>1.3984606310724072E-5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0.3844231299374572</v>
      </c>
      <c r="V42" s="24">
        <f t="shared" si="13"/>
        <v>15.513209488123531</v>
      </c>
      <c r="W42" s="63">
        <f>B42+([1]User!D$6-25)*[1]User!C$6*[1]Calc!V$6</f>
        <v>0.56567231559999998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0.56283300000000003</v>
      </c>
      <c r="C43" s="64">
        <v>0.16905700000000001</v>
      </c>
      <c r="D43" s="61">
        <f t="shared" si="0"/>
        <v>1.9960509938672104</v>
      </c>
      <c r="E43" s="49">
        <f t="shared" si="1"/>
        <v>0.30017163217792914</v>
      </c>
      <c r="F43" s="49">
        <f t="shared" si="2"/>
        <v>0.30017163217792914</v>
      </c>
      <c r="G43" s="49">
        <f t="shared" si="3"/>
        <v>2.01346050138774</v>
      </c>
      <c r="H43" s="5" t="str">
        <f t="shared" si="6"/>
        <v/>
      </c>
      <c r="I43" s="24">
        <f t="shared" si="4"/>
        <v>-2.5336512534693503E-2</v>
      </c>
      <c r="J43" s="24">
        <f t="shared" si="5"/>
        <v>-1.426722623310208E-2</v>
      </c>
      <c r="K43" s="5" t="str">
        <f t="shared" si="11"/>
        <v/>
      </c>
      <c r="L43" s="5" t="str">
        <f t="shared" si="12"/>
        <v/>
      </c>
      <c r="M43" s="24">
        <f t="shared" si="7"/>
        <v>-9.0561316690229872E+16</v>
      </c>
      <c r="N43" s="24">
        <f t="shared" si="8"/>
        <v>2.01346050138774</v>
      </c>
      <c r="O43" s="24">
        <f t="shared" si="9"/>
        <v>143077964898025.62</v>
      </c>
      <c r="P43" s="24">
        <f t="shared" si="10"/>
        <v>1.3660713956414303E-5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0.35408768694652487</v>
      </c>
      <c r="V43" s="24">
        <f t="shared" si="13"/>
        <v>14.780085200841507</v>
      </c>
      <c r="W43" s="63">
        <f>B43+([1]User!D$6-25)*[1]User!C$6*[1]Calc!V$6</f>
        <v>0.56310931559999999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0.56024099999999999</v>
      </c>
      <c r="C44" s="64">
        <v>0.15798899999999999</v>
      </c>
      <c r="D44" s="61">
        <f t="shared" si="0"/>
        <v>1.8653714455484638</v>
      </c>
      <c r="E44" s="49">
        <f t="shared" si="1"/>
        <v>0.2707653244501812</v>
      </c>
      <c r="F44" s="49">
        <f t="shared" si="2"/>
        <v>0.2707653244501812</v>
      </c>
      <c r="G44" s="49">
        <f t="shared" si="3"/>
        <v>1.8815110614832182</v>
      </c>
      <c r="H44" s="5" t="str">
        <f t="shared" si="6"/>
        <v/>
      </c>
      <c r="I44" s="24">
        <f t="shared" si="4"/>
        <v>-2.2037776537080458E-2</v>
      </c>
      <c r="J44" s="24">
        <f t="shared" si="5"/>
        <v>-1.2352555346357002E-2</v>
      </c>
      <c r="K44" s="5" t="str">
        <f t="shared" si="11"/>
        <v/>
      </c>
      <c r="L44" s="5" t="str">
        <f t="shared" si="12"/>
        <v/>
      </c>
      <c r="M44" s="24">
        <f t="shared" si="7"/>
        <v>-8.3955555216159424E+16</v>
      </c>
      <c r="N44" s="24">
        <f t="shared" si="8"/>
        <v>1.8815110614832182</v>
      </c>
      <c r="O44" s="24">
        <f t="shared" si="9"/>
        <v>130322374021103.37</v>
      </c>
      <c r="P44" s="24">
        <f t="shared" si="10"/>
        <v>1.3315453570635501E-5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0.32602818191569749</v>
      </c>
      <c r="V44" s="24">
        <f t="shared" si="13"/>
        <v>14.105066875454506</v>
      </c>
      <c r="W44" s="63">
        <f>B44+([1]User!D$6-25)*[1]User!C$6*[1]Calc!V$6</f>
        <v>0.56051731559999995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0.55774999999999997</v>
      </c>
      <c r="C45" s="64">
        <v>0.147679</v>
      </c>
      <c r="D45" s="61">
        <f t="shared" si="0"/>
        <v>1.7436415807882297</v>
      </c>
      <c r="E45" s="49">
        <f t="shared" si="1"/>
        <v>0.2414572171313544</v>
      </c>
      <c r="F45" s="49">
        <f t="shared" si="2"/>
        <v>0.2414572171313544</v>
      </c>
      <c r="G45" s="49">
        <f t="shared" si="3"/>
        <v>1.7578949699010298</v>
      </c>
      <c r="H45" s="5" t="str">
        <f t="shared" si="6"/>
        <v/>
      </c>
      <c r="I45" s="24">
        <f t="shared" si="4"/>
        <v>-1.8947374247525746E-2</v>
      </c>
      <c r="J45" s="24">
        <f t="shared" si="5"/>
        <v>-1.0573133441641113E-2</v>
      </c>
      <c r="K45" s="5" t="str">
        <f t="shared" si="11"/>
        <v/>
      </c>
      <c r="L45" s="5" t="str">
        <f t="shared" si="12"/>
        <v/>
      </c>
      <c r="M45" s="24">
        <f t="shared" si="7"/>
        <v>-7.414372197669608E+16</v>
      </c>
      <c r="N45" s="24">
        <f t="shared" si="8"/>
        <v>1.7578949699010298</v>
      </c>
      <c r="O45" s="24">
        <f t="shared" si="9"/>
        <v>119071646234530.75</v>
      </c>
      <c r="P45" s="24">
        <f t="shared" si="10"/>
        <v>1.3021445344607205E-5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0.30132424495259952</v>
      </c>
      <c r="V45" s="24">
        <f t="shared" si="13"/>
        <v>13.3822425752154</v>
      </c>
      <c r="W45" s="63">
        <f>B45+([1]User!D$6-25)*[1]User!C$6*[1]Calc!V$6</f>
        <v>0.55802631559999993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0.55525800000000003</v>
      </c>
      <c r="C46" s="64">
        <v>0.138101</v>
      </c>
      <c r="D46" s="61">
        <f t="shared" si="0"/>
        <v>1.6305544183562679</v>
      </c>
      <c r="E46" s="49">
        <f t="shared" si="1"/>
        <v>0.2123352975899743</v>
      </c>
      <c r="F46" s="49">
        <f t="shared" si="2"/>
        <v>0.2123352975899743</v>
      </c>
      <c r="G46" s="49">
        <f t="shared" si="3"/>
        <v>1.6436457598267957</v>
      </c>
      <c r="H46" s="5" t="str">
        <f t="shared" si="6"/>
        <v/>
      </c>
      <c r="I46" s="24">
        <f t="shared" si="4"/>
        <v>-1.6091143995669896E-2</v>
      </c>
      <c r="J46" s="24">
        <f t="shared" si="5"/>
        <v>-8.9391826668555243E-3</v>
      </c>
      <c r="K46" s="5" t="str">
        <f t="shared" si="11"/>
        <v/>
      </c>
      <c r="L46" s="5" t="str">
        <f t="shared" si="12"/>
        <v/>
      </c>
      <c r="M46" s="24">
        <f t="shared" si="7"/>
        <v>-6.8098946475904688E+16</v>
      </c>
      <c r="N46" s="24">
        <f t="shared" si="8"/>
        <v>1.6436457598267957</v>
      </c>
      <c r="O46" s="24">
        <f t="shared" si="9"/>
        <v>108733440936826</v>
      </c>
      <c r="P46" s="24">
        <f t="shared" si="10"/>
        <v>1.2717409795099725E-5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0.27863477867407133</v>
      </c>
      <c r="V46" s="24">
        <f t="shared" si="13"/>
        <v>12.709743558536449</v>
      </c>
      <c r="W46" s="63">
        <f>B46+([1]User!D$6-25)*[1]User!C$6*[1]Calc!V$6</f>
        <v>0.55553431559999999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0.55267299999999997</v>
      </c>
      <c r="C47" s="64">
        <v>0.12919900000000001</v>
      </c>
      <c r="D47" s="61">
        <f t="shared" si="0"/>
        <v>1.5254487679105255</v>
      </c>
      <c r="E47" s="49">
        <f t="shared" si="1"/>
        <v>0.18339762647375185</v>
      </c>
      <c r="F47" s="49">
        <f t="shared" si="2"/>
        <v>0.18339762647375185</v>
      </c>
      <c r="G47" s="49">
        <f t="shared" si="3"/>
        <v>1.5378659265976842</v>
      </c>
      <c r="H47" s="5" t="str">
        <f t="shared" si="6"/>
        <v/>
      </c>
      <c r="I47" s="24">
        <f t="shared" si="4"/>
        <v>-1.3446648164942107E-2</v>
      </c>
      <c r="J47" s="24">
        <f t="shared" si="5"/>
        <v>-7.4353148999187334E-3</v>
      </c>
      <c r="K47" s="5" t="str">
        <f t="shared" si="11"/>
        <v/>
      </c>
      <c r="L47" s="5" t="str">
        <f t="shared" si="12"/>
        <v/>
      </c>
      <c r="M47" s="24">
        <f t="shared" si="7"/>
        <v>-6.4591961543688432E+16</v>
      </c>
      <c r="N47" s="24">
        <f t="shared" si="8"/>
        <v>1.5378659265976842</v>
      </c>
      <c r="O47" s="24">
        <f t="shared" si="9"/>
        <v>98907372446704.375</v>
      </c>
      <c r="P47" s="24">
        <f t="shared" si="10"/>
        <v>1.2363856270110745E-5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0.25705161723441355</v>
      </c>
      <c r="V47" s="24">
        <f t="shared" si="13"/>
        <v>12.129749225067652</v>
      </c>
      <c r="W47" s="63">
        <f>B47+([1]User!D$6-25)*[1]User!C$6*[1]Calc!V$6</f>
        <v>0.55294931559999994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0.55009200000000003</v>
      </c>
      <c r="C48" s="64">
        <v>0.120934</v>
      </c>
      <c r="D48" s="61">
        <f t="shared" si="0"/>
        <v>1.427864157605643</v>
      </c>
      <c r="E48" s="49">
        <f t="shared" si="1"/>
        <v>0.15468689202803057</v>
      </c>
      <c r="F48" s="49">
        <f t="shared" si="2"/>
        <v>0.15468689202803057</v>
      </c>
      <c r="G48" s="49">
        <f t="shared" si="3"/>
        <v>1.4391925678624233</v>
      </c>
      <c r="H48" s="5" t="str">
        <f t="shared" si="6"/>
        <v/>
      </c>
      <c r="I48" s="24">
        <f t="shared" si="4"/>
        <v>-1.0979814196560585E-2</v>
      </c>
      <c r="J48" s="24">
        <f t="shared" si="5"/>
        <v>-6.0429418449620166E-3</v>
      </c>
      <c r="K48" s="5" t="str">
        <f t="shared" si="11"/>
        <v/>
      </c>
      <c r="L48" s="5" t="str">
        <f t="shared" si="12"/>
        <v/>
      </c>
      <c r="M48" s="24">
        <f t="shared" si="7"/>
        <v>-5.8928476158865304E+16</v>
      </c>
      <c r="N48" s="24">
        <f t="shared" si="8"/>
        <v>1.4391925678624233</v>
      </c>
      <c r="O48" s="24">
        <f t="shared" si="9"/>
        <v>89939692491628.875</v>
      </c>
      <c r="P48" s="24">
        <f t="shared" si="10"/>
        <v>1.2013685222312471E-5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0.23731166957795882</v>
      </c>
      <c r="V48" s="24">
        <f t="shared" si="13"/>
        <v>11.569207008123728</v>
      </c>
      <c r="W48" s="63">
        <f>B48+([1]User!D$6-25)*[1]User!C$6*[1]Calc!V$6</f>
        <v>0.55036831559999999</v>
      </c>
      <c r="AH48" s="24"/>
    </row>
    <row r="49" spans="1:34">
      <c r="A49" s="64">
        <v>5.8885999999999999E-3</v>
      </c>
      <c r="B49" s="59">
        <v>0.54749400000000004</v>
      </c>
      <c r="C49" s="64">
        <v>0.113218</v>
      </c>
      <c r="D49" s="61">
        <f t="shared" si="0"/>
        <v>1.3367615740469652</v>
      </c>
      <c r="E49" s="49">
        <f t="shared" si="1"/>
        <v>0.12605395302894795</v>
      </c>
      <c r="F49" s="49">
        <f t="shared" si="2"/>
        <v>0.12605395302894795</v>
      </c>
      <c r="G49" s="49">
        <f t="shared" si="3"/>
        <v>1.3471663549219357</v>
      </c>
      <c r="H49" s="5" t="str">
        <f t="shared" si="6"/>
        <v/>
      </c>
      <c r="I49" s="24">
        <f t="shared" si="4"/>
        <v>-8.6791588730483898E-3</v>
      </c>
      <c r="J49" s="24">
        <f t="shared" si="5"/>
        <v>-4.7541855950322572E-3</v>
      </c>
      <c r="K49" s="5" t="str">
        <f t="shared" si="11"/>
        <v/>
      </c>
      <c r="L49" s="5" t="str">
        <f t="shared" si="12"/>
        <v/>
      </c>
      <c r="M49" s="24">
        <f t="shared" si="7"/>
        <v>-5.4123912166929736E+16</v>
      </c>
      <c r="N49" s="24">
        <f t="shared" si="8"/>
        <v>1.3471663549219357</v>
      </c>
      <c r="O49" s="24">
        <f t="shared" si="9"/>
        <v>81697353030412.75</v>
      </c>
      <c r="P49" s="24">
        <f t="shared" si="10"/>
        <v>1.1658173535277039E-5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0.21910583345506204</v>
      </c>
      <c r="V49" s="24">
        <f t="shared" si="13"/>
        <v>11.038515752192458</v>
      </c>
      <c r="W49" s="63">
        <f>B49+([1]User!D$6-25)*[1]User!C$6*[1]Calc!V$6</f>
        <v>0.5477703156</v>
      </c>
      <c r="AH49" s="24"/>
    </row>
    <row r="50" spans="1:34">
      <c r="A50" s="64">
        <v>6.0340000000000003E-3</v>
      </c>
      <c r="B50" s="59">
        <v>0.54461300000000001</v>
      </c>
      <c r="C50" s="64">
        <v>0.106048</v>
      </c>
      <c r="D50" s="61">
        <f t="shared" si="0"/>
        <v>1.2521055963233105</v>
      </c>
      <c r="E50" s="49">
        <f t="shared" si="1"/>
        <v>9.7640956643317706E-2</v>
      </c>
      <c r="F50" s="49">
        <f t="shared" si="2"/>
        <v>9.7640956643317706E-2</v>
      </c>
      <c r="G50" s="49">
        <f t="shared" si="3"/>
        <v>1.2625199655020045</v>
      </c>
      <c r="H50" s="5" t="str">
        <f t="shared" si="6"/>
        <v/>
      </c>
      <c r="I50" s="24">
        <f t="shared" si="4"/>
        <v>-6.5629991375501101E-3</v>
      </c>
      <c r="J50" s="24">
        <f t="shared" si="5"/>
        <v>-3.5761081083430695E-3</v>
      </c>
      <c r="K50" s="5" t="str">
        <f t="shared" si="11"/>
        <v/>
      </c>
      <c r="L50" s="5" t="str">
        <f t="shared" si="12"/>
        <v/>
      </c>
      <c r="M50" s="24">
        <f t="shared" si="7"/>
        <v>-5.4173788902902576E+16</v>
      </c>
      <c r="N50" s="24">
        <f t="shared" si="8"/>
        <v>1.2625199655020045</v>
      </c>
      <c r="O50" s="24">
        <f t="shared" si="9"/>
        <v>73401685888431.75</v>
      </c>
      <c r="P50" s="24">
        <f t="shared" si="10"/>
        <v>1.1176647087383992E-5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0.20069019691202714</v>
      </c>
      <c r="V50" s="24">
        <f t="shared" si="13"/>
        <v>10.677841138028638</v>
      </c>
      <c r="W50" s="63">
        <f>B50+([1]User!D$6-25)*[1]User!C$6*[1]Calc!V$6</f>
        <v>0.54488931559999998</v>
      </c>
      <c r="AH50" s="24"/>
    </row>
    <row r="51" spans="1:34">
      <c r="A51" s="64">
        <v>6.1793999999999998E-3</v>
      </c>
      <c r="B51" s="59">
        <v>0.54191599999999995</v>
      </c>
      <c r="C51" s="64">
        <v>9.9335000000000007E-2</v>
      </c>
      <c r="D51" s="61">
        <f t="shared" si="0"/>
        <v>1.1728454040696294</v>
      </c>
      <c r="E51" s="49">
        <f t="shared" si="1"/>
        <v>6.9240770355722445E-2</v>
      </c>
      <c r="F51" s="49">
        <f t="shared" si="2"/>
        <v>6.9240770355722445E-2</v>
      </c>
      <c r="G51" s="49">
        <f t="shared" si="3"/>
        <v>1.1816959179216038</v>
      </c>
      <c r="H51" s="5" t="str">
        <f t="shared" si="6"/>
        <v/>
      </c>
      <c r="I51" s="24">
        <f t="shared" si="4"/>
        <v>-4.5423979480400944E-3</v>
      </c>
      <c r="J51" s="24">
        <f t="shared" si="5"/>
        <v>-2.4628532618245469E-3</v>
      </c>
      <c r="K51" s="5" t="str">
        <f t="shared" si="11"/>
        <v/>
      </c>
      <c r="L51" s="5" t="str">
        <f t="shared" si="12"/>
        <v/>
      </c>
      <c r="M51" s="24">
        <f t="shared" si="7"/>
        <v>-4.6038877715222392E+16</v>
      </c>
      <c r="N51" s="24">
        <f t="shared" si="8"/>
        <v>1.1816959179216038</v>
      </c>
      <c r="O51" s="24">
        <f t="shared" si="9"/>
        <v>66372433885561.125</v>
      </c>
      <c r="P51" s="24">
        <f t="shared" si="10"/>
        <v>1.0797563481984336E-5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0.18498422649874949</v>
      </c>
      <c r="V51" s="24">
        <f t="shared" si="13"/>
        <v>10.207143680056667</v>
      </c>
      <c r="W51" s="63">
        <f>B51+([1]User!D$6-25)*[1]User!C$6*[1]Calc!V$6</f>
        <v>0.54219231559999992</v>
      </c>
      <c r="AH51" s="24"/>
    </row>
    <row r="52" spans="1:34">
      <c r="A52" s="64">
        <v>6.3248000000000002E-3</v>
      </c>
      <c r="B52" s="59">
        <v>0.53930400000000001</v>
      </c>
      <c r="C52" s="64">
        <v>9.2969899999999994E-2</v>
      </c>
      <c r="D52" s="61">
        <f t="shared" si="0"/>
        <v>1.0976928568159563</v>
      </c>
      <c r="E52" s="49">
        <f t="shared" si="1"/>
        <v>4.0480838064785703E-2</v>
      </c>
      <c r="F52" s="49">
        <f t="shared" si="2"/>
        <v>4.0480838064785703E-2</v>
      </c>
      <c r="G52" s="49">
        <f t="shared" si="3"/>
        <v>1.1054927836055111</v>
      </c>
      <c r="H52" s="5" t="str">
        <f t="shared" si="6"/>
        <v/>
      </c>
      <c r="I52" s="24">
        <f t="shared" si="4"/>
        <v>-2.637319590137778E-3</v>
      </c>
      <c r="J52" s="24">
        <f t="shared" si="5"/>
        <v>-1.4230457367846049E-3</v>
      </c>
      <c r="K52" s="5" t="str">
        <f t="shared" si="11"/>
        <v/>
      </c>
      <c r="L52" s="5" t="str">
        <f t="shared" si="12"/>
        <v/>
      </c>
      <c r="M52" s="24">
        <f t="shared" si="7"/>
        <v>-4.0573901318949632E+16</v>
      </c>
      <c r="N52" s="24">
        <f t="shared" si="8"/>
        <v>1.1054927836055111</v>
      </c>
      <c r="O52" s="24">
        <f t="shared" si="9"/>
        <v>60185099584913.5</v>
      </c>
      <c r="P52" s="24">
        <f t="shared" si="10"/>
        <v>1.046590598852109E-5</v>
      </c>
      <c r="Q52" s="5">
        <f t="shared" si="15"/>
        <v>0.53958031559999997</v>
      </c>
      <c r="R52" s="5" t="str">
        <f t="shared" si="16"/>
        <v/>
      </c>
      <c r="S52" s="5">
        <f t="shared" si="17"/>
        <v>4.3555911952693011E-2</v>
      </c>
      <c r="T52" s="5" t="str">
        <f t="shared" si="17"/>
        <v/>
      </c>
      <c r="U52" s="24">
        <f t="shared" si="14"/>
        <v>0.17105598038561673</v>
      </c>
      <c r="V52" s="24">
        <f t="shared" si="13"/>
        <v>9.7020035346972495</v>
      </c>
      <c r="W52" s="63">
        <f>B52+([1]User!D$6-25)*[1]User!C$6*[1]Calc!V$6</f>
        <v>0.53958031559999997</v>
      </c>
      <c r="AH52" s="24"/>
    </row>
    <row r="53" spans="1:34">
      <c r="A53" s="64">
        <v>6.4701999999999997E-3</v>
      </c>
      <c r="B53" s="59">
        <v>0.53663700000000003</v>
      </c>
      <c r="C53" s="64">
        <v>8.7101100000000001E-2</v>
      </c>
      <c r="D53" s="61">
        <f t="shared" si="0"/>
        <v>1.028400108968734</v>
      </c>
      <c r="E53" s="49">
        <f t="shared" si="1"/>
        <v>1.2162113988440044E-2</v>
      </c>
      <c r="F53" s="49">
        <f t="shared" si="2"/>
        <v>1.2162113988440044E-2</v>
      </c>
      <c r="G53" s="49">
        <f t="shared" si="3"/>
        <v>1.0356283441297798</v>
      </c>
      <c r="H53" s="5">
        <f t="shared" si="6"/>
        <v>-8.9070860324449302E-4</v>
      </c>
      <c r="I53" s="24">
        <f t="shared" si="4"/>
        <v>-8.9070860324449302E-4</v>
      </c>
      <c r="J53" s="24">
        <f t="shared" si="5"/>
        <v>-4.7823330940144565E-4</v>
      </c>
      <c r="K53" s="5">
        <f t="shared" si="11"/>
        <v>0.5369133156</v>
      </c>
      <c r="L53" s="5" t="str">
        <f t="shared" si="12"/>
        <v/>
      </c>
      <c r="M53" s="24">
        <f t="shared" si="7"/>
        <v>-3.7600058057874344E+16</v>
      </c>
      <c r="N53" s="24">
        <f t="shared" si="8"/>
        <v>1.0356283441297798</v>
      </c>
      <c r="O53" s="24">
        <f t="shared" si="9"/>
        <v>54443636062652.875</v>
      </c>
      <c r="P53" s="24">
        <f t="shared" si="10"/>
        <v>1.0106178201871239E-5</v>
      </c>
      <c r="Q53" s="5">
        <f t="shared" si="15"/>
        <v>0.5369133156</v>
      </c>
      <c r="R53" s="5" t="str">
        <f t="shared" si="16"/>
        <v/>
      </c>
      <c r="S53" s="5">
        <f t="shared" si="17"/>
        <v>1.5203928138562488E-2</v>
      </c>
      <c r="T53" s="5" t="str">
        <f t="shared" si="17"/>
        <v/>
      </c>
      <c r="U53" s="24">
        <f t="shared" si="14"/>
        <v>0.15801976991975836</v>
      </c>
      <c r="V53" s="24">
        <f t="shared" si="13"/>
        <v>9.2638200670467068</v>
      </c>
      <c r="W53" s="63">
        <f>B53+([1]User!D$6-25)*[1]User!C$6*[1]Calc!V$6</f>
        <v>0.5369133156</v>
      </c>
      <c r="AH53" s="24"/>
    </row>
    <row r="54" spans="1:34">
      <c r="A54" s="64">
        <v>6.6156000000000001E-3</v>
      </c>
      <c r="B54" s="59">
        <v>0.53400400000000003</v>
      </c>
      <c r="C54" s="64">
        <v>8.1624600000000005E-2</v>
      </c>
      <c r="D54" s="61">
        <f t="shared" si="0"/>
        <v>0.96373923560700525</v>
      </c>
      <c r="E54" s="49">
        <f t="shared" si="1"/>
        <v>-1.6040459724474626E-2</v>
      </c>
      <c r="F54" s="49">
        <f t="shared" si="2"/>
        <v>-1.6040459724474626E-2</v>
      </c>
      <c r="G54" s="49">
        <f t="shared" si="3"/>
        <v>0.97022014408885227</v>
      </c>
      <c r="H54" s="5">
        <f t="shared" si="6"/>
        <v>7.4449639777869267E-4</v>
      </c>
      <c r="I54" s="24">
        <f t="shared" si="4"/>
        <v>7.4449639777869267E-4</v>
      </c>
      <c r="J54" s="24">
        <f t="shared" si="5"/>
        <v>3.9776977036826307E-4</v>
      </c>
      <c r="K54" s="5">
        <f t="shared" si="11"/>
        <v>0.5342803156</v>
      </c>
      <c r="L54" s="5" t="str">
        <f t="shared" si="12"/>
        <v/>
      </c>
      <c r="M54" s="24">
        <f t="shared" si="7"/>
        <v>-3.3712590937614772E+16</v>
      </c>
      <c r="N54" s="24">
        <f t="shared" si="8"/>
        <v>0.97022014408885227</v>
      </c>
      <c r="O54" s="24">
        <f t="shared" si="9"/>
        <v>49297517049399.375</v>
      </c>
      <c r="P54" s="24">
        <f t="shared" si="10"/>
        <v>9.7678395313843745E-6</v>
      </c>
      <c r="Q54" s="5">
        <f t="shared" si="15"/>
        <v>0.5342803156</v>
      </c>
      <c r="R54" s="5" t="str">
        <f t="shared" si="16"/>
        <v/>
      </c>
      <c r="S54" s="5">
        <f t="shared" si="17"/>
        <v>-1.3129712625012595E-2</v>
      </c>
      <c r="T54" s="5" t="str">
        <f t="shared" si="17"/>
        <v/>
      </c>
      <c r="U54" s="24">
        <f t="shared" si="14"/>
        <v>0.14622027272834356</v>
      </c>
      <c r="V54" s="24">
        <f t="shared" si="13"/>
        <v>8.8256463124365894</v>
      </c>
      <c r="W54" s="63">
        <f>B54+([1]User!D$6-25)*[1]User!C$6*[1]Calc!V$6</f>
        <v>0.5342803156</v>
      </c>
      <c r="AH54" s="24"/>
    </row>
    <row r="55" spans="1:34">
      <c r="A55" s="64">
        <v>6.7609999999999996E-3</v>
      </c>
      <c r="B55" s="59">
        <v>0.53131399999999995</v>
      </c>
      <c r="C55" s="64">
        <v>7.6510800000000004E-2</v>
      </c>
      <c r="D55" s="61">
        <f t="shared" si="0"/>
        <v>0.90336075040711328</v>
      </c>
      <c r="E55" s="49">
        <f t="shared" si="1"/>
        <v>-4.4138782771647581E-2</v>
      </c>
      <c r="F55" s="49">
        <f t="shared" si="2"/>
        <v>-4.4138782771647581E-2</v>
      </c>
      <c r="G55" s="49">
        <f t="shared" si="3"/>
        <v>0.90935821570291919</v>
      </c>
      <c r="H55" s="5">
        <f t="shared" si="6"/>
        <v>2.2660446074270202E-3</v>
      </c>
      <c r="I55" s="24">
        <f t="shared" si="4"/>
        <v>2.2660446074270202E-3</v>
      </c>
      <c r="J55" s="24">
        <f t="shared" si="5"/>
        <v>1.2046073680258076E-3</v>
      </c>
      <c r="K55" s="5">
        <f t="shared" si="11"/>
        <v>0.53159031559999992</v>
      </c>
      <c r="L55" s="5" t="str">
        <f t="shared" si="12"/>
        <v/>
      </c>
      <c r="M55" s="24">
        <f t="shared" si="7"/>
        <v>-3.1197801164200388E+16</v>
      </c>
      <c r="N55" s="24">
        <f t="shared" si="8"/>
        <v>0.90935821570291919</v>
      </c>
      <c r="O55" s="24">
        <f t="shared" si="9"/>
        <v>44528894626589.5</v>
      </c>
      <c r="P55" s="24">
        <f t="shared" si="10"/>
        <v>9.4134902563107569E-6</v>
      </c>
      <c r="Q55" s="5">
        <f t="shared" si="15"/>
        <v>0.53159031559999992</v>
      </c>
      <c r="R55" s="5" t="str">
        <f t="shared" si="16"/>
        <v/>
      </c>
      <c r="S55" s="5">
        <f t="shared" si="17"/>
        <v>-4.126500516341456E-2</v>
      </c>
      <c r="T55" s="5" t="str">
        <f t="shared" si="17"/>
        <v/>
      </c>
      <c r="U55" s="24">
        <f t="shared" si="14"/>
        <v>0.13516570039748935</v>
      </c>
      <c r="V55" s="24">
        <f t="shared" si="13"/>
        <v>8.4281306346450471</v>
      </c>
      <c r="W55" s="63">
        <f>B55+([1]User!D$6-25)*[1]User!C$6*[1]Calc!V$6</f>
        <v>0.53159031559999992</v>
      </c>
      <c r="X55" s="74" t="s">
        <v>77</v>
      </c>
      <c r="Y55" s="66"/>
      <c r="AH55" s="24"/>
    </row>
    <row r="56" spans="1:34">
      <c r="A56" s="64">
        <v>6.9064E-3</v>
      </c>
      <c r="B56" s="59">
        <v>0.52866599999999997</v>
      </c>
      <c r="C56" s="64">
        <v>7.17367E-2</v>
      </c>
      <c r="D56" s="61">
        <f t="shared" si="0"/>
        <v>0.84699309305000026</v>
      </c>
      <c r="E56" s="49">
        <f t="shared" si="1"/>
        <v>-7.212013118346336E-2</v>
      </c>
      <c r="F56" s="49">
        <f t="shared" si="2"/>
        <v>-7.212013118346336E-2</v>
      </c>
      <c r="G56" s="49">
        <f t="shared" si="3"/>
        <v>0.85234632782643516</v>
      </c>
      <c r="H56" s="5">
        <f t="shared" si="6"/>
        <v>3.6913418043391204E-3</v>
      </c>
      <c r="I56" s="24">
        <f t="shared" si="4"/>
        <v>3.6913418043391204E-3</v>
      </c>
      <c r="J56" s="24">
        <f t="shared" si="5"/>
        <v>1.9525068816582162E-3</v>
      </c>
      <c r="K56" s="5">
        <f t="shared" si="11"/>
        <v>0.52894231559999993</v>
      </c>
      <c r="L56" s="5" t="str">
        <f t="shared" si="12"/>
        <v/>
      </c>
      <c r="M56" s="24">
        <f t="shared" si="7"/>
        <v>-2.7846622848704308E+16</v>
      </c>
      <c r="N56" s="24">
        <f t="shared" si="8"/>
        <v>0.85234632782643516</v>
      </c>
      <c r="O56" s="24">
        <f t="shared" si="9"/>
        <v>40274777094063.375</v>
      </c>
      <c r="P56" s="24">
        <f t="shared" si="10"/>
        <v>9.083658714535279E-6</v>
      </c>
      <c r="Q56" s="5">
        <f t="shared" si="15"/>
        <v>0.52894231559999993</v>
      </c>
      <c r="R56" s="5" t="str">
        <f t="shared" si="16"/>
        <v/>
      </c>
      <c r="S56" s="5">
        <f t="shared" si="17"/>
        <v>-6.9383905582301911E-2</v>
      </c>
      <c r="T56" s="5" t="str">
        <f t="shared" si="17"/>
        <v/>
      </c>
      <c r="U56" s="24">
        <f t="shared" si="14"/>
        <v>0.12518363375563157</v>
      </c>
      <c r="V56" s="24">
        <f t="shared" si="13"/>
        <v>8.0281494218823433</v>
      </c>
      <c r="W56" s="63">
        <f>B56+([1]User!D$6-25)*[1]User!C$6*[1]Calc!V$6</f>
        <v>0.52894231559999993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0.52598599999999995</v>
      </c>
      <c r="C57" s="64">
        <v>6.7232100000000003E-2</v>
      </c>
      <c r="D57" s="61">
        <f t="shared" si="0"/>
        <v>0.79380741421402057</v>
      </c>
      <c r="E57" s="49">
        <f t="shared" si="1"/>
        <v>-0.10028484907057944</v>
      </c>
      <c r="F57" s="49">
        <f t="shared" si="2"/>
        <v>-0.10028484907057944</v>
      </c>
      <c r="G57" s="49">
        <f t="shared" si="3"/>
        <v>0.79871196279739831</v>
      </c>
      <c r="H57" s="5" t="str">
        <f t="shared" si="6"/>
        <v/>
      </c>
      <c r="I57" s="24">
        <f t="shared" si="4"/>
        <v>5.0322009300650429E-3</v>
      </c>
      <c r="J57" s="24">
        <f t="shared" si="5"/>
        <v>2.6482577140205027E-3</v>
      </c>
      <c r="K57" s="5" t="str">
        <f t="shared" si="11"/>
        <v/>
      </c>
      <c r="L57" s="5" t="str">
        <f t="shared" si="12"/>
        <v/>
      </c>
      <c r="M57" s="24">
        <f t="shared" si="7"/>
        <v>-2.5512633080408628E+16</v>
      </c>
      <c r="N57" s="24">
        <f t="shared" si="8"/>
        <v>0.79871196279739831</v>
      </c>
      <c r="O57" s="24">
        <f t="shared" si="9"/>
        <v>36373960060294.875</v>
      </c>
      <c r="P57" s="24">
        <f t="shared" si="10"/>
        <v>8.754758170267715E-6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0.11590924738038717</v>
      </c>
      <c r="V57" s="24">
        <f t="shared" si="13"/>
        <v>7.6449071338007286</v>
      </c>
      <c r="W57" s="63">
        <f>B57+([1]User!D$6-25)*[1]User!C$6*[1]Calc!V$6</f>
        <v>0.52626231559999992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0.52330500000000002</v>
      </c>
      <c r="C58" s="64">
        <v>6.3030299999999997E-2</v>
      </c>
      <c r="D58" s="61">
        <f t="shared" si="0"/>
        <v>0.74419688601328793</v>
      </c>
      <c r="E58" s="49">
        <f t="shared" si="1"/>
        <v>-0.12831215155457504</v>
      </c>
      <c r="F58" s="49">
        <f t="shared" si="2"/>
        <v>-0.12831215155457504</v>
      </c>
      <c r="G58" s="49">
        <f t="shared" si="3"/>
        <v>0.74863627363473195</v>
      </c>
      <c r="H58" s="5" t="str">
        <f t="shared" si="6"/>
        <v/>
      </c>
      <c r="I58" s="24">
        <f t="shared" si="4"/>
        <v>6.2840931591317019E-3</v>
      </c>
      <c r="J58" s="24">
        <f t="shared" si="5"/>
        <v>3.2902337636111366E-3</v>
      </c>
      <c r="K58" s="5" t="str">
        <f t="shared" si="11"/>
        <v/>
      </c>
      <c r="L58" s="5" t="str">
        <f t="shared" si="12"/>
        <v/>
      </c>
      <c r="M58" s="24">
        <f t="shared" si="7"/>
        <v>-2.3092944347919432E+16</v>
      </c>
      <c r="N58" s="24">
        <f t="shared" si="8"/>
        <v>0.74863627363473195</v>
      </c>
      <c r="O58" s="24">
        <f t="shared" si="9"/>
        <v>32842275301574.25</v>
      </c>
      <c r="P58" s="24">
        <f t="shared" si="10"/>
        <v>8.4334665929574087E-6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0.1073914959586918</v>
      </c>
      <c r="V58" s="24">
        <f t="shared" si="13"/>
        <v>7.2774228700906267</v>
      </c>
      <c r="W58" s="63">
        <f>B58+([1]User!D$6-25)*[1]User!C$6*[1]Calc!V$6</f>
        <v>0.52358131559999999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0.52061900000000005</v>
      </c>
      <c r="C59" s="64">
        <v>5.9102599999999998E-2</v>
      </c>
      <c r="D59" s="61">
        <f t="shared" si="0"/>
        <v>0.69782264839750008</v>
      </c>
      <c r="E59" s="49">
        <f t="shared" si="1"/>
        <v>-0.15625493928108988</v>
      </c>
      <c r="F59" s="49">
        <f t="shared" si="2"/>
        <v>-0.15625493928108988</v>
      </c>
      <c r="G59" s="49">
        <f t="shared" si="3"/>
        <v>0.70184463480507642</v>
      </c>
      <c r="H59" s="5" t="str">
        <f t="shared" si="6"/>
        <v/>
      </c>
      <c r="I59" s="24">
        <f t="shared" si="4"/>
        <v>7.4538841298730889E-3</v>
      </c>
      <c r="J59" s="24">
        <f t="shared" si="5"/>
        <v>3.8826933262760743E-3</v>
      </c>
      <c r="K59" s="5" t="str">
        <f t="shared" si="11"/>
        <v/>
      </c>
      <c r="L59" s="5" t="str">
        <f t="shared" si="12"/>
        <v/>
      </c>
      <c r="M59" s="24">
        <f t="shared" si="7"/>
        <v>-2.0921693755599128E+16</v>
      </c>
      <c r="N59" s="24">
        <f t="shared" si="8"/>
        <v>0.70184463480507642</v>
      </c>
      <c r="O59" s="24">
        <f t="shared" si="9"/>
        <v>29641706206233.5</v>
      </c>
      <c r="P59" s="24">
        <f t="shared" si="10"/>
        <v>8.1190641325753283E-6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9.9552878113573592E-2</v>
      </c>
      <c r="V59" s="24">
        <f t="shared" si="13"/>
        <v>6.9256388253026717</v>
      </c>
      <c r="W59" s="63">
        <f>B59+([1]User!D$6-25)*[1]User!C$6*[1]Calc!V$6</f>
        <v>0.52089531560000002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0.51788599999999996</v>
      </c>
      <c r="C60" s="64">
        <v>5.5427299999999999E-2</v>
      </c>
      <c r="D60" s="61">
        <f t="shared" si="0"/>
        <v>0.65442849010911119</v>
      </c>
      <c r="E60" s="49">
        <f t="shared" si="1"/>
        <v>-0.184137802203719</v>
      </c>
      <c r="F60" s="49">
        <f t="shared" si="2"/>
        <v>-0.184137802203719</v>
      </c>
      <c r="G60" s="49">
        <f t="shared" si="3"/>
        <v>0.65812129017588294</v>
      </c>
      <c r="H60" s="5" t="str">
        <f t="shared" si="6"/>
        <v/>
      </c>
      <c r="I60" s="24">
        <f t="shared" si="4"/>
        <v>8.5469677456029257E-3</v>
      </c>
      <c r="J60" s="24">
        <f t="shared" si="5"/>
        <v>4.4287165984201234E-3</v>
      </c>
      <c r="K60" s="5" t="str">
        <f t="shared" si="11"/>
        <v/>
      </c>
      <c r="L60" s="5" t="str">
        <f t="shared" si="12"/>
        <v/>
      </c>
      <c r="M60" s="24">
        <f t="shared" si="7"/>
        <v>-1.9209322028567432E+16</v>
      </c>
      <c r="N60" s="24">
        <f t="shared" si="8"/>
        <v>0.65812129017588294</v>
      </c>
      <c r="O60" s="24">
        <f t="shared" si="9"/>
        <v>26699907913474.875</v>
      </c>
      <c r="P60" s="24">
        <f t="shared" si="10"/>
        <v>7.7991555263539188E-6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9.2227971791757221E-2</v>
      </c>
      <c r="V60" s="24">
        <f t="shared" si="13"/>
        <v>6.5994280021576346</v>
      </c>
      <c r="W60" s="63">
        <f>B60+([1]User!D$6-25)*[1]User!C$6*[1]Calc!V$6</f>
        <v>0.51816231559999992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0.51525799999999999</v>
      </c>
      <c r="C61" s="64">
        <v>5.19617E-2</v>
      </c>
      <c r="D61" s="61">
        <f t="shared" si="0"/>
        <v>0.61351025351230537</v>
      </c>
      <c r="E61" s="49">
        <f t="shared" si="1"/>
        <v>-0.21217817457250657</v>
      </c>
      <c r="F61" s="49">
        <f t="shared" si="2"/>
        <v>-0.21217817457250657</v>
      </c>
      <c r="G61" s="49">
        <f t="shared" si="3"/>
        <v>0.61672610709813591</v>
      </c>
      <c r="H61" s="5" t="str">
        <f t="shared" si="6"/>
        <v/>
      </c>
      <c r="I61" s="24">
        <f t="shared" si="4"/>
        <v>9.5818473225466032E-3</v>
      </c>
      <c r="J61" s="24">
        <f t="shared" si="5"/>
        <v>4.9397711016127555E-3</v>
      </c>
      <c r="K61" s="5" t="str">
        <f t="shared" si="11"/>
        <v/>
      </c>
      <c r="L61" s="5" t="str">
        <f t="shared" si="12"/>
        <v/>
      </c>
      <c r="M61" s="24">
        <f t="shared" si="7"/>
        <v>-1.6728327017428676E+16</v>
      </c>
      <c r="N61" s="24">
        <f t="shared" si="8"/>
        <v>0.61672610709813591</v>
      </c>
      <c r="O61" s="24">
        <f t="shared" si="9"/>
        <v>24142785476129.875</v>
      </c>
      <c r="P61" s="24">
        <f t="shared" si="10"/>
        <v>7.5255596066288786E-6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8.5749479078089108E-2</v>
      </c>
      <c r="V61" s="24">
        <f t="shared" si="13"/>
        <v>6.2491239785729196</v>
      </c>
      <c r="W61" s="63">
        <f>B61+([1]User!D$6-25)*[1]User!C$6*[1]Calc!V$6</f>
        <v>0.51553431559999996</v>
      </c>
      <c r="X61" s="75"/>
      <c r="Y61" s="66"/>
      <c r="AH61" s="24"/>
    </row>
    <row r="62" spans="1:34">
      <c r="A62" s="64">
        <v>7.7787999999999998E-3</v>
      </c>
      <c r="B62" s="59">
        <v>0.51260099999999997</v>
      </c>
      <c r="C62" s="64">
        <v>4.86995E-2</v>
      </c>
      <c r="D62" s="61">
        <f t="shared" si="0"/>
        <v>0.57499355469360158</v>
      </c>
      <c r="E62" s="49">
        <f t="shared" si="1"/>
        <v>-0.24033702344374577</v>
      </c>
      <c r="F62" s="49">
        <f t="shared" si="2"/>
        <v>-0.24033702344374577</v>
      </c>
      <c r="G62" s="49">
        <f t="shared" si="3"/>
        <v>0.57793400515874338</v>
      </c>
      <c r="H62" s="5" t="str">
        <f t="shared" si="6"/>
        <v/>
      </c>
      <c r="I62" s="24">
        <f t="shared" si="4"/>
        <v>1.0551649871031417E-2</v>
      </c>
      <c r="J62" s="24">
        <f t="shared" si="5"/>
        <v>5.4117018610056787E-3</v>
      </c>
      <c r="K62" s="5" t="str">
        <f t="shared" si="11"/>
        <v/>
      </c>
      <c r="L62" s="5" t="str">
        <f t="shared" si="12"/>
        <v/>
      </c>
      <c r="M62" s="24">
        <f t="shared" si="7"/>
        <v>-1.529572651447065E+16</v>
      </c>
      <c r="N62" s="24">
        <f t="shared" si="8"/>
        <v>0.57793400515874338</v>
      </c>
      <c r="O62" s="24">
        <f t="shared" si="9"/>
        <v>21803005187500.625</v>
      </c>
      <c r="P62" s="24">
        <f t="shared" si="10"/>
        <v>7.252401969484126E-6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7.9713777162780622E-2</v>
      </c>
      <c r="V62" s="24">
        <f t="shared" si="13"/>
        <v>5.9184658351459518</v>
      </c>
      <c r="W62" s="63">
        <f>B62+([1]User!D$6-25)*[1]User!C$6*[1]Calc!V$6</f>
        <v>0.51287731559999994</v>
      </c>
      <c r="X62" s="75"/>
      <c r="Y62" s="66"/>
      <c r="AH62" s="24"/>
    </row>
    <row r="63" spans="1:34">
      <c r="A63" s="64">
        <v>7.9241999999999993E-3</v>
      </c>
      <c r="B63" s="59">
        <v>0.50991600000000004</v>
      </c>
      <c r="C63" s="64">
        <v>4.5673100000000001E-2</v>
      </c>
      <c r="D63" s="61">
        <f t="shared" si="0"/>
        <v>0.53926093949375942</v>
      </c>
      <c r="E63" s="49">
        <f t="shared" si="1"/>
        <v>-0.26820103600087403</v>
      </c>
      <c r="F63" s="49">
        <f t="shared" si="2"/>
        <v>-0.26820103600087403</v>
      </c>
      <c r="G63" s="49">
        <f t="shared" si="3"/>
        <v>0.54194466713087597</v>
      </c>
      <c r="H63" s="5" t="str">
        <f t="shared" si="6"/>
        <v/>
      </c>
      <c r="I63" s="24">
        <f t="shared" si="4"/>
        <v>1.1451383321728101E-2</v>
      </c>
      <c r="J63" s="24">
        <f t="shared" si="5"/>
        <v>5.8424077737356797E-3</v>
      </c>
      <c r="K63" s="5" t="str">
        <f t="shared" si="11"/>
        <v/>
      </c>
      <c r="L63" s="5" t="str">
        <f t="shared" si="12"/>
        <v/>
      </c>
      <c r="M63" s="24">
        <f t="shared" si="7"/>
        <v>-1.3960297737809696E+16</v>
      </c>
      <c r="N63" s="24">
        <f t="shared" si="8"/>
        <v>0.54194466713087597</v>
      </c>
      <c r="O63" s="24">
        <f t="shared" si="9"/>
        <v>19666058891436.25</v>
      </c>
      <c r="P63" s="24">
        <f t="shared" si="10"/>
        <v>6.9759947658581047E-6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7.4094721891049917E-2</v>
      </c>
      <c r="V63" s="24">
        <f t="shared" si="13"/>
        <v>5.6146891177269911</v>
      </c>
      <c r="W63" s="63">
        <f>B63+([1]User!D$6-25)*[1]User!C$6*[1]Calc!V$6</f>
        <v>0.5101923156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0.50729800000000003</v>
      </c>
      <c r="C64" s="64">
        <v>4.28247E-2</v>
      </c>
      <c r="D64" s="61">
        <f t="shared" si="0"/>
        <v>0.50562996502401625</v>
      </c>
      <c r="E64" s="49">
        <f t="shared" si="1"/>
        <v>-0.29616719647614503</v>
      </c>
      <c r="F64" s="49">
        <f t="shared" si="2"/>
        <v>-0.29616719647614503</v>
      </c>
      <c r="G64" s="49">
        <f t="shared" si="3"/>
        <v>0.50799879431213013</v>
      </c>
      <c r="H64" s="5" t="str">
        <f t="shared" si="6"/>
        <v/>
      </c>
      <c r="I64" s="24">
        <f t="shared" si="4"/>
        <v>1.2300030142196747E-2</v>
      </c>
      <c r="J64" s="24">
        <f t="shared" si="5"/>
        <v>6.2431793812848845E-3</v>
      </c>
      <c r="K64" s="5" t="str">
        <f t="shared" si="11"/>
        <v/>
      </c>
      <c r="L64" s="5" t="str">
        <f t="shared" si="12"/>
        <v/>
      </c>
      <c r="M64" s="24">
        <f t="shared" si="7"/>
        <v>-1.2322249730097252E+16</v>
      </c>
      <c r="N64" s="24">
        <f t="shared" si="8"/>
        <v>0.50799879431213013</v>
      </c>
      <c r="O64" s="24">
        <f t="shared" si="9"/>
        <v>17782061873991</v>
      </c>
      <c r="P64" s="24">
        <f t="shared" si="10"/>
        <v>6.7291962361541441E-6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6.9041114727475789E-2</v>
      </c>
      <c r="V64" s="24">
        <f t="shared" si="13"/>
        <v>5.3044129783318494</v>
      </c>
      <c r="W64" s="63">
        <f>B64+([1]User!D$6-25)*[1]User!C$6*[1]Calc!V$6</f>
        <v>0.50757431559999999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0.50465300000000002</v>
      </c>
      <c r="C65" s="64">
        <v>4.0181799999999997E-2</v>
      </c>
      <c r="D65" s="61">
        <f t="shared" si="0"/>
        <v>0.47442532297020212</v>
      </c>
      <c r="E65" s="49">
        <f t="shared" si="1"/>
        <v>-0.32383213808242406</v>
      </c>
      <c r="F65" s="49">
        <f t="shared" si="2"/>
        <v>-0.32383213808242406</v>
      </c>
      <c r="G65" s="49">
        <f t="shared" si="3"/>
        <v>0.47658912532711539</v>
      </c>
      <c r="H65" s="5" t="str">
        <f t="shared" si="6"/>
        <v/>
      </c>
      <c r="I65" s="24">
        <f t="shared" si="4"/>
        <v>1.3085271866822117E-2</v>
      </c>
      <c r="J65" s="24">
        <f t="shared" si="5"/>
        <v>6.6071373681544253E-3</v>
      </c>
      <c r="K65" s="5" t="str">
        <f t="shared" si="11"/>
        <v/>
      </c>
      <c r="L65" s="5" t="str">
        <f t="shared" si="12"/>
        <v/>
      </c>
      <c r="M65" s="24">
        <f t="shared" si="7"/>
        <v>-1.1255734274413464E+16</v>
      </c>
      <c r="N65" s="24">
        <f t="shared" si="8"/>
        <v>0.47658912532711539</v>
      </c>
      <c r="O65" s="24">
        <f t="shared" si="9"/>
        <v>16060038387896.375</v>
      </c>
      <c r="P65" s="24">
        <f t="shared" si="10"/>
        <v>6.478078528481151E-6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6.4325683514369569E-2</v>
      </c>
      <c r="V65" s="24">
        <f t="shared" si="13"/>
        <v>5.0218653123073151</v>
      </c>
      <c r="W65" s="63">
        <f>B65+([1]User!D$6-25)*[1]User!C$6*[1]Calc!V$6</f>
        <v>0.50492931559999998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0.50201899999999999</v>
      </c>
      <c r="C66" s="64">
        <v>3.7662500000000002E-2</v>
      </c>
      <c r="D66" s="61">
        <f t="shared" si="0"/>
        <v>0.44468002245706362</v>
      </c>
      <c r="E66" s="49">
        <f t="shared" si="1"/>
        <v>-0.35195238107849264</v>
      </c>
      <c r="F66" s="49">
        <f t="shared" si="2"/>
        <v>-0.35195238107849264</v>
      </c>
      <c r="G66" s="49">
        <f t="shared" si="3"/>
        <v>0.44662865478062186</v>
      </c>
      <c r="H66" s="5" t="str">
        <f t="shared" si="6"/>
        <v/>
      </c>
      <c r="I66" s="24">
        <f t="shared" si="4"/>
        <v>1.3834283630484454E-2</v>
      </c>
      <c r="J66" s="24">
        <f t="shared" si="5"/>
        <v>6.948895862274102E-3</v>
      </c>
      <c r="K66" s="5" t="str">
        <f t="shared" si="11"/>
        <v/>
      </c>
      <c r="L66" s="5" t="str">
        <f t="shared" si="12"/>
        <v/>
      </c>
      <c r="M66" s="24">
        <f t="shared" si="7"/>
        <v>-1.0136456115055424E+16</v>
      </c>
      <c r="N66" s="24">
        <f t="shared" si="8"/>
        <v>0.44662865478062186</v>
      </c>
      <c r="O66" s="24">
        <f t="shared" si="9"/>
        <v>14509428228967.125</v>
      </c>
      <c r="P66" s="24">
        <f t="shared" si="10"/>
        <v>6.245216138464522E-6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5.9987118753654978E-2</v>
      </c>
      <c r="V66" s="24">
        <f t="shared" si="13"/>
        <v>4.7365140847027325</v>
      </c>
      <c r="W66" s="63">
        <f>B66+([1]User!D$6-25)*[1]User!C$6*[1]Calc!V$6</f>
        <v>0.50229531559999996</v>
      </c>
      <c r="Y66" s="66"/>
      <c r="AH66" s="24"/>
    </row>
    <row r="67" spans="1:34">
      <c r="A67" s="64">
        <v>8.5058000000000009E-3</v>
      </c>
      <c r="B67" s="59">
        <v>0.49949199999999999</v>
      </c>
      <c r="C67" s="64">
        <v>3.52909E-2</v>
      </c>
      <c r="D67" s="61">
        <f t="shared" si="0"/>
        <v>0.41667861147109159</v>
      </c>
      <c r="E67" s="49">
        <f t="shared" si="1"/>
        <v>-0.38019879173970217</v>
      </c>
      <c r="F67" s="49">
        <f t="shared" si="2"/>
        <v>-0.38019879173970217</v>
      </c>
      <c r="G67" s="49">
        <f t="shared" si="3"/>
        <v>0.41837584290123969</v>
      </c>
      <c r="H67" s="5" t="str">
        <f t="shared" si="6"/>
        <v/>
      </c>
      <c r="I67" s="24">
        <f t="shared" si="4"/>
        <v>1.4540603927469009E-2</v>
      </c>
      <c r="J67" s="24">
        <f t="shared" si="5"/>
        <v>7.2669331326379316E-3</v>
      </c>
      <c r="K67" s="5" t="str">
        <f t="shared" si="11"/>
        <v/>
      </c>
      <c r="L67" s="5" t="str">
        <f t="shared" si="12"/>
        <v/>
      </c>
      <c r="M67" s="24">
        <f t="shared" si="7"/>
        <v>-8828711143092440</v>
      </c>
      <c r="N67" s="24">
        <f t="shared" si="8"/>
        <v>0.41837584290123969</v>
      </c>
      <c r="O67" s="24">
        <f t="shared" si="9"/>
        <v>13161555252849.25</v>
      </c>
      <c r="P67" s="24">
        <f t="shared" si="10"/>
        <v>6.0476182474163643E-6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5.6132322320798969E-2</v>
      </c>
      <c r="V67" s="24">
        <f t="shared" si="13"/>
        <v>4.4431202026000243</v>
      </c>
      <c r="W67" s="63">
        <f>B67+([1]User!D$6-25)*[1]User!C$6*[1]Calc!V$6</f>
        <v>0.49976831560000001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0.49685800000000002</v>
      </c>
      <c r="C68" s="64">
        <v>3.30154E-2</v>
      </c>
      <c r="D68" s="61">
        <f t="shared" si="0"/>
        <v>0.38981185033996518</v>
      </c>
      <c r="E68" s="49">
        <f t="shared" si="1"/>
        <v>-0.40914496239893355</v>
      </c>
      <c r="F68" s="49">
        <f t="shared" si="2"/>
        <v>-0.40914496239893355</v>
      </c>
      <c r="G68" s="49">
        <f t="shared" si="3"/>
        <v>0.39141113149039564</v>
      </c>
      <c r="H68" s="5" t="str">
        <f t="shared" si="6"/>
        <v/>
      </c>
      <c r="I68" s="24">
        <f t="shared" si="4"/>
        <v>1.521472171274011E-2</v>
      </c>
      <c r="J68" s="24">
        <f t="shared" si="5"/>
        <v>7.5637602657075151E-3</v>
      </c>
      <c r="K68" s="5" t="str">
        <f t="shared" si="11"/>
        <v/>
      </c>
      <c r="L68" s="5" t="str">
        <f t="shared" si="12"/>
        <v/>
      </c>
      <c r="M68" s="24">
        <f t="shared" si="7"/>
        <v>-8319190337237124</v>
      </c>
      <c r="N68" s="24">
        <f t="shared" si="8"/>
        <v>0.39141113149039564</v>
      </c>
      <c r="O68" s="24">
        <f t="shared" si="9"/>
        <v>11888720265747.75</v>
      </c>
      <c r="P68" s="24">
        <f t="shared" si="10"/>
        <v>5.8390970516979985E-6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5.240868774701845E-2</v>
      </c>
      <c r="V68" s="24">
        <f t="shared" si="13"/>
        <v>4.1677551141967246</v>
      </c>
      <c r="W68" s="63">
        <f>B68+([1]User!D$6-25)*[1]User!C$6*[1]Calc!V$6</f>
        <v>0.49713431560000004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0.494257</v>
      </c>
      <c r="C69" s="64">
        <v>3.0862199999999999E-2</v>
      </c>
      <c r="D69" s="61">
        <f t="shared" si="0"/>
        <v>0.36438908168800233</v>
      </c>
      <c r="E69" s="49">
        <f t="shared" si="1"/>
        <v>-0.43843464441498636</v>
      </c>
      <c r="F69" s="49">
        <f t="shared" si="2"/>
        <v>-0.43843464441498636</v>
      </c>
      <c r="G69" s="49">
        <f t="shared" si="3"/>
        <v>0.36581832774227319</v>
      </c>
      <c r="H69" s="5" t="str">
        <f t="shared" si="6"/>
        <v/>
      </c>
      <c r="I69" s="24">
        <f t="shared" si="4"/>
        <v>1.5854541806443169E-2</v>
      </c>
      <c r="J69" s="24">
        <f t="shared" si="5"/>
        <v>7.8405991268591536E-3</v>
      </c>
      <c r="K69" s="5" t="str">
        <f t="shared" si="11"/>
        <v/>
      </c>
      <c r="L69" s="5" t="str">
        <f t="shared" si="12"/>
        <v/>
      </c>
      <c r="M69" s="24">
        <f t="shared" si="7"/>
        <v>-7434696495374963</v>
      </c>
      <c r="N69" s="24">
        <f t="shared" si="8"/>
        <v>0.36581832774227319</v>
      </c>
      <c r="O69" s="24">
        <f t="shared" si="9"/>
        <v>10751859203130.25</v>
      </c>
      <c r="P69" s="24">
        <f t="shared" si="10"/>
        <v>5.6501745715320204E-6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4.9002751872289502E-2</v>
      </c>
      <c r="V69" s="24">
        <f t="shared" si="13"/>
        <v>3.8930716914127146</v>
      </c>
      <c r="W69" s="63">
        <f>B69+([1]User!D$6-25)*[1]User!C$6*[1]Calc!V$6</f>
        <v>0.49453331560000002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0.49166100000000001</v>
      </c>
      <c r="C70" s="64">
        <v>2.8905699999999999E-2</v>
      </c>
      <c r="D70" s="61">
        <f t="shared" si="0"/>
        <v>0.34128874411250298</v>
      </c>
      <c r="E70" s="49">
        <f t="shared" si="1"/>
        <v>-0.46687803475223877</v>
      </c>
      <c r="F70" s="49">
        <f t="shared" si="2"/>
        <v>-0.46687803475223877</v>
      </c>
      <c r="G70" s="49">
        <f t="shared" si="3"/>
        <v>0.34257982664516434</v>
      </c>
      <c r="H70" s="5" t="str">
        <f t="shared" si="6"/>
        <v/>
      </c>
      <c r="I70" s="24">
        <f t="shared" si="4"/>
        <v>1.6435504333870893E-2</v>
      </c>
      <c r="J70" s="24">
        <f t="shared" si="5"/>
        <v>8.0852378825366136E-3</v>
      </c>
      <c r="K70" s="5" t="str">
        <f t="shared" si="11"/>
        <v/>
      </c>
      <c r="L70" s="5" t="str">
        <f t="shared" si="12"/>
        <v/>
      </c>
      <c r="M70" s="24">
        <f t="shared" si="7"/>
        <v>-6715993199445242</v>
      </c>
      <c r="N70" s="24">
        <f t="shared" si="8"/>
        <v>0.34257982664516434</v>
      </c>
      <c r="O70" s="24">
        <f t="shared" si="9"/>
        <v>9724928423410</v>
      </c>
      <c r="P70" s="24">
        <f t="shared" si="10"/>
        <v>5.4571813478460904E-6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4.5850178388674064E-2</v>
      </c>
      <c r="V70" s="24">
        <f t="shared" si="13"/>
        <v>3.6498975539361367</v>
      </c>
      <c r="W70" s="63">
        <f>B70+([1]User!D$6-25)*[1]User!C$6*[1]Calc!V$6</f>
        <v>0.49193731560000004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0.48901899999999998</v>
      </c>
      <c r="C71" s="64">
        <v>2.7063400000000001E-2</v>
      </c>
      <c r="D71" s="61">
        <f t="shared" si="0"/>
        <v>0.31953676255597735</v>
      </c>
      <c r="E71" s="49">
        <f t="shared" si="1"/>
        <v>-0.49547916925287716</v>
      </c>
      <c r="F71" s="49">
        <f t="shared" si="2"/>
        <v>-0.49547916925287716</v>
      </c>
      <c r="G71" s="49">
        <f t="shared" si="3"/>
        <v>0.32072374139147797</v>
      </c>
      <c r="H71" s="5" t="str">
        <f t="shared" si="6"/>
        <v/>
      </c>
      <c r="I71" s="24">
        <f t="shared" si="4"/>
        <v>1.6981906465213054E-2</v>
      </c>
      <c r="J71" s="24">
        <f t="shared" si="5"/>
        <v>8.309167283386102E-3</v>
      </c>
      <c r="K71" s="5" t="str">
        <f t="shared" si="11"/>
        <v/>
      </c>
      <c r="L71" s="5" t="str">
        <f t="shared" si="12"/>
        <v/>
      </c>
      <c r="M71" s="24">
        <f t="shared" si="7"/>
        <v>-6174463355704295</v>
      </c>
      <c r="N71" s="24">
        <f t="shared" si="8"/>
        <v>0.32072374139147797</v>
      </c>
      <c r="O71" s="24">
        <f t="shared" si="9"/>
        <v>8779893909559.5</v>
      </c>
      <c r="P71" s="24">
        <f t="shared" si="10"/>
        <v>5.2626188440272613E-6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4.2874528215756422E-2</v>
      </c>
      <c r="V71" s="24">
        <f t="shared" si="13"/>
        <v>3.4223057684793354</v>
      </c>
      <c r="W71" s="63">
        <f>B71+([1]User!D$6-25)*[1]User!C$6*[1]Calc!V$6</f>
        <v>0.4892953156</v>
      </c>
      <c r="AH71" s="24"/>
    </row>
    <row r="72" spans="1:34">
      <c r="A72" s="64">
        <v>9.2327999999999993E-3</v>
      </c>
      <c r="B72" s="59">
        <v>0.48640499999999998</v>
      </c>
      <c r="C72" s="64">
        <v>2.5353400000000002E-2</v>
      </c>
      <c r="D72" s="61">
        <f t="shared" si="0"/>
        <v>0.29934684318255339</v>
      </c>
      <c r="E72" s="49">
        <f t="shared" si="1"/>
        <v>-0.5238253174268529</v>
      </c>
      <c r="F72" s="49">
        <f t="shared" si="2"/>
        <v>-0.5238253174268529</v>
      </c>
      <c r="G72" s="49">
        <f t="shared" si="3"/>
        <v>0.30040877221825824</v>
      </c>
      <c r="H72" s="5" t="str">
        <f t="shared" si="6"/>
        <v/>
      </c>
      <c r="I72" s="24">
        <f t="shared" si="4"/>
        <v>1.7489780694543544E-2</v>
      </c>
      <c r="J72" s="24">
        <f t="shared" si="5"/>
        <v>8.5119494779759344E-3</v>
      </c>
      <c r="K72" s="5" t="str">
        <f t="shared" si="11"/>
        <v/>
      </c>
      <c r="L72" s="5" t="str">
        <f t="shared" si="12"/>
        <v/>
      </c>
      <c r="M72" s="24">
        <f t="shared" si="7"/>
        <v>-5523975425014853</v>
      </c>
      <c r="N72" s="24">
        <f t="shared" si="8"/>
        <v>0.30040877221825824</v>
      </c>
      <c r="O72" s="24">
        <f t="shared" si="9"/>
        <v>7934835517107.5</v>
      </c>
      <c r="P72" s="24">
        <f t="shared" si="10"/>
        <v>5.0777238245908823E-6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4.0143007813563218E-2</v>
      </c>
      <c r="V72" s="24">
        <f t="shared" si="13"/>
        <v>3.2071849090245745</v>
      </c>
      <c r="W72" s="63">
        <f>B72+([1]User!D$6-25)*[1]User!C$6*[1]Calc!V$6</f>
        <v>0.4866813156</v>
      </c>
      <c r="AH72" s="24"/>
    </row>
    <row r="73" spans="1:34">
      <c r="A73" s="64">
        <v>9.3781999999999997E-3</v>
      </c>
      <c r="B73" s="59">
        <v>0.48378700000000002</v>
      </c>
      <c r="C73" s="64">
        <v>2.37267E-2</v>
      </c>
      <c r="D73" s="61">
        <f t="shared" ref="D73:D133" si="18">C73/$A$6</f>
        <v>0.28014044444293423</v>
      </c>
      <c r="E73" s="49">
        <f t="shared" ref="E73:E104" si="19">IF(D73&gt;0,LOG10(D73),-3)</f>
        <v>-0.55262418667662383</v>
      </c>
      <c r="F73" s="49">
        <f t="shared" ref="F73:F103" si="20">IF($D73&gt;0,LOG10(D73),-3)</f>
        <v>-0.55262418667662383</v>
      </c>
      <c r="G73" s="49">
        <f t="shared" ref="G73:G133" si="21">IF(N73&lt;0.001, 0.001, N73)</f>
        <v>0.28110189778276573</v>
      </c>
      <c r="H73" s="5" t="str">
        <f t="shared" si="6"/>
        <v/>
      </c>
      <c r="I73" s="24">
        <f t="shared" ref="I73:I133" si="22">B$6-G73*B$6</f>
        <v>1.7972452555430857E-2</v>
      </c>
      <c r="J73" s="24">
        <f t="shared" ref="J73:J133" si="23">W73*I73</f>
        <v>8.6998049734455553E-3</v>
      </c>
      <c r="K73" s="5" t="str">
        <f t="shared" si="11"/>
        <v/>
      </c>
      <c r="L73" s="5" t="str">
        <f t="shared" si="12"/>
        <v/>
      </c>
      <c r="M73" s="24">
        <f t="shared" si="7"/>
        <v>-5001317831000298</v>
      </c>
      <c r="N73" s="24">
        <f t="shared" si="8"/>
        <v>0.28110189778276573</v>
      </c>
      <c r="O73" s="24">
        <f t="shared" si="9"/>
        <v>7169634450192.5</v>
      </c>
      <c r="P73" s="24">
        <f t="shared" si="10"/>
        <v>4.9031704786644404E-6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3.7602340951441653E-2</v>
      </c>
      <c r="V73" s="24">
        <f t="shared" si="13"/>
        <v>2.996962358084684</v>
      </c>
      <c r="W73" s="63">
        <f>B73+([1]User!D$6-25)*[1]User!C$6*[1]Calc!V$6</f>
        <v>0.48406331560000004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0.48113499999999998</v>
      </c>
      <c r="C74" s="64">
        <v>2.2200000000000001E-2</v>
      </c>
      <c r="D74" s="61">
        <f t="shared" si="18"/>
        <v>0.26211474274269664</v>
      </c>
      <c r="E74" s="49">
        <f t="shared" si="19"/>
        <v>-0.5815085513092676</v>
      </c>
      <c r="F74" s="49">
        <f t="shared" si="20"/>
        <v>-0.5815085513092676</v>
      </c>
      <c r="G74" s="49">
        <f t="shared" si="21"/>
        <v>0.26299394874421794</v>
      </c>
      <c r="H74" s="5" t="str">
        <f t="shared" ref="H74:H133" si="24">IF(K74="","",I74)</f>
        <v/>
      </c>
      <c r="I74" s="24">
        <f t="shared" si="22"/>
        <v>1.8425151281394554E-2</v>
      </c>
      <c r="J74" s="24">
        <f t="shared" si="23"/>
        <v>8.8700763185051781E-3</v>
      </c>
      <c r="K74" s="5" t="str">
        <f t="shared" si="11"/>
        <v/>
      </c>
      <c r="L74" s="5" t="str">
        <f t="shared" si="12"/>
        <v/>
      </c>
      <c r="M74" s="24">
        <f t="shared" si="7"/>
        <v>-4573481073248542</v>
      </c>
      <c r="N74" s="24">
        <f t="shared" si="8"/>
        <v>0.26299394874421794</v>
      </c>
      <c r="O74" s="24">
        <f t="shared" si="9"/>
        <v>6469392750900.5</v>
      </c>
      <c r="P74" s="24">
        <f t="shared" si="10"/>
        <v>4.7289151266468246E-6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3.5211892548606176E-2</v>
      </c>
      <c r="V74" s="24">
        <f t="shared" si="13"/>
        <v>2.8005895957912847</v>
      </c>
      <c r="W74" s="63">
        <f>B74+([1]User!D$6-25)*[1]User!C$6*[1]Calc!V$6</f>
        <v>0.4814113156</v>
      </c>
      <c r="AH74" s="24"/>
    </row>
    <row r="75" spans="1:34">
      <c r="A75" s="64">
        <v>9.6690000000000005E-3</v>
      </c>
      <c r="B75" s="59">
        <v>0.47841099999999998</v>
      </c>
      <c r="C75" s="64">
        <v>2.0768100000000001E-2</v>
      </c>
      <c r="D75" s="61">
        <f t="shared" si="18"/>
        <v>0.24520834183579271</v>
      </c>
      <c r="E75" s="49">
        <f t="shared" si="19"/>
        <v>-0.61046475947323886</v>
      </c>
      <c r="F75" s="49">
        <f t="shared" si="20"/>
        <v>-0.61046475947323886</v>
      </c>
      <c r="G75" s="49">
        <f t="shared" si="21"/>
        <v>0.24602124251396407</v>
      </c>
      <c r="H75" s="5" t="str">
        <f t="shared" si="24"/>
        <v/>
      </c>
      <c r="I75" s="24">
        <f t="shared" si="22"/>
        <v>1.88494689371509E-2</v>
      </c>
      <c r="J75" s="24">
        <f t="shared" si="23"/>
        <v>9.0230016860103485E-3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-4228571983829418</v>
      </c>
      <c r="N75" s="24">
        <f t="shared" ref="N75:N131" si="26">IF($X$76,D75-1.602E-19*$P$6*M75/$B$6,D75)</f>
        <v>0.24602124251396407</v>
      </c>
      <c r="O75" s="24">
        <f t="shared" ref="O75:O133" si="27">(SQRT($X$21^2+296000000000000000000*EXP(38.921*W75))-$X$21)/2</f>
        <v>5821015044735.25</v>
      </c>
      <c r="P75" s="24">
        <f t="shared" ref="P75:P131" si="28">O75/(($B$6*D75)/(1.602E-19*$P$6)-M75)</f>
        <v>4.5485175213534186E-6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3.293319781026223E-2</v>
      </c>
      <c r="V75" s="24">
        <f t="shared" si="13"/>
        <v>2.6204995343746065</v>
      </c>
      <c r="W75" s="63">
        <f>B75+([1]User!D$6-25)*[1]User!C$6*[1]Calc!V$6</f>
        <v>0.4786873156</v>
      </c>
      <c r="X75" s="9" t="s">
        <v>91</v>
      </c>
      <c r="AH75" s="24"/>
    </row>
    <row r="76" spans="1:34">
      <c r="A76" s="64">
        <v>9.8143999999999992E-3</v>
      </c>
      <c r="B76" s="59">
        <v>0.47565400000000002</v>
      </c>
      <c r="C76" s="64">
        <v>1.9416099999999999E-2</v>
      </c>
      <c r="D76" s="61">
        <f t="shared" si="18"/>
        <v>0.22924531786335459</v>
      </c>
      <c r="E76" s="49">
        <f t="shared" si="19"/>
        <v>-0.63969952565521049</v>
      </c>
      <c r="F76" s="49">
        <f t="shared" si="20"/>
        <v>-0.63969952565521049</v>
      </c>
      <c r="G76" s="49">
        <f t="shared" si="21"/>
        <v>0.22998490754136833</v>
      </c>
      <c r="H76" s="5" t="str">
        <f t="shared" si="24"/>
        <v/>
      </c>
      <c r="I76" s="24">
        <f t="shared" si="22"/>
        <v>1.9250377311465793E-2</v>
      </c>
      <c r="J76" s="24">
        <f t="shared" si="23"/>
        <v>9.1618381492649947E-3</v>
      </c>
      <c r="K76" s="5" t="str">
        <f t="shared" si="11"/>
        <v/>
      </c>
      <c r="L76" s="5" t="str">
        <f t="shared" si="12"/>
        <v/>
      </c>
      <c r="M76" s="24">
        <f t="shared" si="25"/>
        <v>-3847220547304152.5</v>
      </c>
      <c r="N76" s="24">
        <f t="shared" si="26"/>
        <v>0.22998490754136833</v>
      </c>
      <c r="O76" s="24">
        <f t="shared" si="27"/>
        <v>5230703637810.125</v>
      </c>
      <c r="P76" s="24">
        <f t="shared" si="28"/>
        <v>4.3722454576796333E-6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3.0794501355885354E-2</v>
      </c>
      <c r="V76" s="24">
        <f t="shared" si="13"/>
        <v>2.4488573035714021</v>
      </c>
      <c r="W76" s="63">
        <f>B76+([1]User!D$6-25)*[1]User!C$6*[1]Calc!V$6</f>
        <v>0.47593031560000004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0.47279900000000002</v>
      </c>
      <c r="C77" s="64">
        <v>1.8156800000000001E-2</v>
      </c>
      <c r="D77" s="61">
        <f t="shared" si="18"/>
        <v>0.21437680004642318</v>
      </c>
      <c r="E77" s="49">
        <f t="shared" si="19"/>
        <v>-0.66882221598016678</v>
      </c>
      <c r="F77" s="49">
        <f t="shared" si="20"/>
        <v>-0.66882221598016678</v>
      </c>
      <c r="G77" s="49">
        <f t="shared" si="21"/>
        <v>0.21506261112596151</v>
      </c>
      <c r="H77" s="5" t="str">
        <f t="shared" si="24"/>
        <v/>
      </c>
      <c r="I77" s="24">
        <f t="shared" si="22"/>
        <v>1.9623434721850963E-2</v>
      </c>
      <c r="J77" s="24">
        <f t="shared" si="23"/>
        <v>9.283362574195644E-3</v>
      </c>
      <c r="K77" s="5" t="str">
        <f t="shared" si="11"/>
        <v/>
      </c>
      <c r="L77" s="5" t="str">
        <f t="shared" si="12"/>
        <v/>
      </c>
      <c r="M77" s="24">
        <f t="shared" si="25"/>
        <v>-3567473364223562.5</v>
      </c>
      <c r="N77" s="24">
        <f t="shared" si="26"/>
        <v>0.21506261112596151</v>
      </c>
      <c r="O77" s="24">
        <f t="shared" si="27"/>
        <v>4682237777306</v>
      </c>
      <c r="P77" s="24">
        <f t="shared" si="28"/>
        <v>4.1853550721659916E-6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2.8742950692170314E-2</v>
      </c>
      <c r="V77" s="24">
        <f t="shared" si="13"/>
        <v>2.2955451500431918</v>
      </c>
      <c r="W77" s="63">
        <f>B77+([1]User!D$6-25)*[1]User!C$6*[1]Calc!V$6</f>
        <v>0.47307531560000005</v>
      </c>
      <c r="AH77" s="24"/>
    </row>
    <row r="78" spans="1:34">
      <c r="A78" s="64">
        <v>1.01052E-2</v>
      </c>
      <c r="B78" s="59">
        <v>0.46992400000000001</v>
      </c>
      <c r="C78" s="64">
        <v>1.6953200000000002E-2</v>
      </c>
      <c r="D78" s="61">
        <f t="shared" si="18"/>
        <v>0.20016593048042725</v>
      </c>
      <c r="E78" s="49">
        <f t="shared" si="19"/>
        <v>-0.69860984026071782</v>
      </c>
      <c r="F78" s="49">
        <f t="shared" si="20"/>
        <v>-0.69860984026071782</v>
      </c>
      <c r="G78" s="49">
        <f t="shared" si="21"/>
        <v>0.20078382277984366</v>
      </c>
      <c r="H78" s="5" t="str">
        <f t="shared" si="24"/>
        <v/>
      </c>
      <c r="I78" s="24">
        <f t="shared" si="22"/>
        <v>1.9980404430503911E-2</v>
      </c>
      <c r="J78" s="24">
        <f t="shared" si="23"/>
        <v>9.3947924690385778E-3</v>
      </c>
      <c r="K78" s="5" t="str">
        <f t="shared" si="11"/>
        <v/>
      </c>
      <c r="L78" s="5" t="str">
        <f t="shared" si="12"/>
        <v/>
      </c>
      <c r="M78" s="24">
        <f t="shared" si="25"/>
        <v>-3214171345278858</v>
      </c>
      <c r="N78" s="24">
        <f t="shared" si="26"/>
        <v>0.20078382277984366</v>
      </c>
      <c r="O78" s="24">
        <f t="shared" si="27"/>
        <v>4187875969985.125</v>
      </c>
      <c r="P78" s="24">
        <f t="shared" si="28"/>
        <v>4.0096720210008902E-6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2.6830938221706943E-2</v>
      </c>
      <c r="V78" s="24">
        <f t="shared" si="13"/>
        <v>2.1435184758154517</v>
      </c>
      <c r="W78" s="63">
        <f>B78+([1]User!D$6-25)*[1]User!C$6*[1]Calc!V$6</f>
        <v>0.47020031560000003</v>
      </c>
      <c r="AH78" s="24"/>
    </row>
    <row r="79" spans="1:34">
      <c r="A79" s="64">
        <v>1.02506E-2</v>
      </c>
      <c r="B79" s="59">
        <v>0.46694099999999999</v>
      </c>
      <c r="C79" s="64">
        <v>1.58557E-2</v>
      </c>
      <c r="D79" s="61">
        <f t="shared" si="18"/>
        <v>0.1872077804732151</v>
      </c>
      <c r="E79" s="49">
        <f t="shared" si="19"/>
        <v>-0.72767610567074525</v>
      </c>
      <c r="F79" s="49">
        <f t="shared" si="20"/>
        <v>-0.72767610567074525</v>
      </c>
      <c r="G79" s="49">
        <f t="shared" si="21"/>
        <v>0.18777894237885961</v>
      </c>
      <c r="H79" s="5" t="str">
        <f t="shared" si="24"/>
        <v/>
      </c>
      <c r="I79" s="24">
        <f t="shared" si="22"/>
        <v>2.030552644052851E-2</v>
      </c>
      <c r="J79" s="24">
        <f t="shared" si="23"/>
        <v>9.4870935553885531E-3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-2971087732233190</v>
      </c>
      <c r="N79" s="24">
        <f t="shared" si="26"/>
        <v>0.18777894237885961</v>
      </c>
      <c r="O79" s="24">
        <f t="shared" si="27"/>
        <v>3729911848113.75</v>
      </c>
      <c r="P79" s="24">
        <f t="shared" si="28"/>
        <v>3.8185232305478801E-6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2.4996646818144171E-2</v>
      </c>
      <c r="V79" s="24">
        <f t="shared" si="13"/>
        <v>2.0148021431649927</v>
      </c>
      <c r="W79" s="63">
        <f>B79+([1]User!D$6-25)*[1]User!C$6*[1]Calc!V$6</f>
        <v>0.46721731560000002</v>
      </c>
      <c r="AH79" s="24"/>
    </row>
    <row r="80" spans="1:34">
      <c r="A80" s="64">
        <v>1.0396000000000001E-2</v>
      </c>
      <c r="B80" s="59">
        <v>0.46378900000000001</v>
      </c>
      <c r="C80" s="64">
        <v>1.48107E-2</v>
      </c>
      <c r="D80" s="61">
        <f t="shared" si="18"/>
        <v>0.17486949641167823</v>
      </c>
      <c r="E80" s="49">
        <f t="shared" si="19"/>
        <v>-0.75728594063821986</v>
      </c>
      <c r="F80" s="49">
        <f t="shared" si="20"/>
        <v>-0.75728594063821986</v>
      </c>
      <c r="G80" s="49">
        <f t="shared" si="21"/>
        <v>0.17540363151195015</v>
      </c>
      <c r="H80" s="5" t="str">
        <f t="shared" si="24"/>
        <v/>
      </c>
      <c r="I80" s="24">
        <f t="shared" si="22"/>
        <v>2.0614909212201247E-2</v>
      </c>
      <c r="J80" s="24">
        <f t="shared" si="23"/>
        <v>9.5666643496255203E-3</v>
      </c>
      <c r="K80" s="5" t="str">
        <f t="shared" si="29"/>
        <v/>
      </c>
      <c r="L80" s="5" t="str">
        <f t="shared" si="12"/>
        <v/>
      </c>
      <c r="M80" s="24">
        <f t="shared" si="25"/>
        <v>-2778480546566436.5</v>
      </c>
      <c r="N80" s="24">
        <f t="shared" si="26"/>
        <v>0.17540363151195015</v>
      </c>
      <c r="O80" s="24">
        <f t="shared" si="27"/>
        <v>3300189623389</v>
      </c>
      <c r="P80" s="24">
        <f t="shared" si="28"/>
        <v>3.6169630453579171E-6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2.320970214469173E-2</v>
      </c>
      <c r="V80" s="24">
        <f t="shared" si="13"/>
        <v>1.8968147300546658</v>
      </c>
      <c r="W80" s="63">
        <f>B80+([1]User!D$6-25)*[1]User!C$6*[1]Calc!V$6</f>
        <v>0.46406531560000003</v>
      </c>
      <c r="AH80" s="24"/>
    </row>
    <row r="81" spans="1:34">
      <c r="A81" s="64">
        <v>1.0541399999999999E-2</v>
      </c>
      <c r="B81" s="59">
        <v>0.46052399999999999</v>
      </c>
      <c r="C81" s="64">
        <v>1.38496E-2</v>
      </c>
      <c r="D81" s="61">
        <f t="shared" si="18"/>
        <v>0.1635218171661825</v>
      </c>
      <c r="E81" s="49">
        <f t="shared" si="19"/>
        <v>-0.78642429534148717</v>
      </c>
      <c r="F81" s="49">
        <f t="shared" si="20"/>
        <v>-0.78642429534148717</v>
      </c>
      <c r="G81" s="49">
        <f t="shared" si="21"/>
        <v>0.16400931963122298</v>
      </c>
      <c r="H81" s="5" t="str">
        <f t="shared" si="24"/>
        <v/>
      </c>
      <c r="I81" s="24">
        <f t="shared" si="22"/>
        <v>2.0899767009219427E-2</v>
      </c>
      <c r="J81" s="24">
        <f t="shared" si="23"/>
        <v>9.63061923381478E-3</v>
      </c>
      <c r="K81" s="5" t="str">
        <f t="shared" si="29"/>
        <v/>
      </c>
      <c r="L81" s="5" t="str">
        <f t="shared" si="12"/>
        <v/>
      </c>
      <c r="M81" s="24">
        <f t="shared" si="25"/>
        <v>-2535905456931297</v>
      </c>
      <c r="N81" s="24">
        <f t="shared" si="26"/>
        <v>0.16400931963122298</v>
      </c>
      <c r="O81" s="24">
        <f t="shared" si="27"/>
        <v>2907093743707.375</v>
      </c>
      <c r="P81" s="24">
        <f t="shared" si="28"/>
        <v>3.4074874680713802E-6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2.150805337085961E-2</v>
      </c>
      <c r="V81" s="24">
        <f t="shared" si="13"/>
        <v>1.794469835720814</v>
      </c>
      <c r="W81" s="63">
        <f>B81+([1]User!D$6-25)*[1]User!C$6*[1]Calc!V$6</f>
        <v>0.46080031560000001</v>
      </c>
      <c r="AH81" s="24"/>
    </row>
    <row r="82" spans="1:34">
      <c r="A82" s="64">
        <v>1.06868E-2</v>
      </c>
      <c r="B82" s="59">
        <v>0.45710499999999998</v>
      </c>
      <c r="C82" s="64">
        <v>1.29099E-2</v>
      </c>
      <c r="D82" s="61">
        <f t="shared" si="18"/>
        <v>0.1524268070871144</v>
      </c>
      <c r="E82" s="49">
        <f t="shared" si="19"/>
        <v>-0.81693864752264089</v>
      </c>
      <c r="F82" s="49">
        <f t="shared" si="20"/>
        <v>-0.81693864752264089</v>
      </c>
      <c r="G82" s="49">
        <f t="shared" si="21"/>
        <v>0.15287390335103948</v>
      </c>
      <c r="H82" s="5" t="str">
        <f t="shared" si="24"/>
        <v/>
      </c>
      <c r="I82" s="24">
        <f t="shared" si="22"/>
        <v>2.1178152416224012E-2</v>
      </c>
      <c r="J82" s="24">
        <f t="shared" si="23"/>
        <v>9.6864912141098568E-3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-2325719225577881.5</v>
      </c>
      <c r="N82" s="24">
        <f t="shared" si="26"/>
        <v>0.15287390335103948</v>
      </c>
      <c r="O82" s="24">
        <f t="shared" si="27"/>
        <v>2545466507296</v>
      </c>
      <c r="P82" s="24">
        <f t="shared" si="28"/>
        <v>3.2009418915596471E-6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1.9874112386321467E-2</v>
      </c>
      <c r="V82" s="24">
        <f t="shared" ref="V82:V145" si="31">((U82)-G82)*((U82)-G82)*U$22/U82</f>
        <v>1.6916635678756924</v>
      </c>
      <c r="W82" s="63">
        <f>B82+([1]User!D$6-25)*[1]User!C$6*[1]Calc!V$6</f>
        <v>0.4573813156</v>
      </c>
      <c r="AH82" s="24"/>
    </row>
    <row r="83" spans="1:34">
      <c r="A83" s="64">
        <v>1.08322E-2</v>
      </c>
      <c r="B83" s="59">
        <v>0.45356800000000003</v>
      </c>
      <c r="C83" s="64">
        <v>1.2053599999999999E-2</v>
      </c>
      <c r="D83" s="61">
        <f t="shared" si="18"/>
        <v>0.14231649833889046</v>
      </c>
      <c r="E83" s="49">
        <f t="shared" si="19"/>
        <v>-0.84674475049752984</v>
      </c>
      <c r="F83" s="49">
        <f t="shared" si="20"/>
        <v>-0.84674475049752984</v>
      </c>
      <c r="G83" s="49">
        <f t="shared" si="21"/>
        <v>0.14271970860860314</v>
      </c>
      <c r="H83" s="5" t="str">
        <f t="shared" si="24"/>
        <v/>
      </c>
      <c r="I83" s="24">
        <f t="shared" si="22"/>
        <v>2.1432007284784921E-2</v>
      </c>
      <c r="J83" s="24">
        <f t="shared" si="23"/>
        <v>9.7267946780974276E-3</v>
      </c>
      <c r="K83" s="5" t="str">
        <f t="shared" si="29"/>
        <v/>
      </c>
      <c r="L83" s="5" t="str">
        <f t="shared" si="30"/>
        <v/>
      </c>
      <c r="M83" s="24">
        <f t="shared" si="25"/>
        <v>-2097431698463799.2</v>
      </c>
      <c r="N83" s="24">
        <f t="shared" si="26"/>
        <v>0.14271970860860314</v>
      </c>
      <c r="O83" s="24">
        <f t="shared" si="27"/>
        <v>2218561905519</v>
      </c>
      <c r="P83" s="24">
        <f t="shared" si="28"/>
        <v>2.9883492957977026E-6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1.8328083472302418E-2</v>
      </c>
      <c r="V83" s="24">
        <f t="shared" si="31"/>
        <v>1.6045935804438065</v>
      </c>
      <c r="W83" s="63">
        <f>B83+([1]User!D$6-25)*[1]User!C$6*[1]Calc!V$6</f>
        <v>0.45384431560000005</v>
      </c>
      <c r="AH83" s="24"/>
    </row>
    <row r="84" spans="1:34">
      <c r="A84" s="64">
        <v>1.0977600000000001E-2</v>
      </c>
      <c r="B84" s="59">
        <v>0.44978699999999999</v>
      </c>
      <c r="C84" s="64">
        <v>1.12449E-2</v>
      </c>
      <c r="D84" s="61">
        <f t="shared" si="18"/>
        <v>0.13276820138141215</v>
      </c>
      <c r="E84" s="49">
        <f t="shared" si="19"/>
        <v>-0.87690592811731671</v>
      </c>
      <c r="F84" s="49">
        <f t="shared" si="20"/>
        <v>-0.87690592811731671</v>
      </c>
      <c r="G84" s="49">
        <f t="shared" si="21"/>
        <v>0.1331403876635365</v>
      </c>
      <c r="H84" s="5" t="str">
        <f t="shared" si="24"/>
        <v/>
      </c>
      <c r="I84" s="24">
        <f t="shared" si="22"/>
        <v>2.167149030841159E-2</v>
      </c>
      <c r="J84" s="24">
        <f t="shared" si="23"/>
        <v>9.7535427821969865E-3</v>
      </c>
      <c r="K84" s="5" t="str">
        <f t="shared" si="29"/>
        <v/>
      </c>
      <c r="L84" s="5" t="str">
        <f t="shared" si="30"/>
        <v/>
      </c>
      <c r="M84" s="24">
        <f t="shared" si="25"/>
        <v>-1936050156701831.5</v>
      </c>
      <c r="N84" s="24">
        <f t="shared" si="26"/>
        <v>0.1331403876635365</v>
      </c>
      <c r="O84" s="24">
        <f t="shared" si="27"/>
        <v>1915335194414</v>
      </c>
      <c r="P84" s="24">
        <f t="shared" si="28"/>
        <v>2.7655322643693057E-6</v>
      </c>
      <c r="Q84" s="5" t="str">
        <f t="shared" si="15"/>
        <v/>
      </c>
      <c r="R84" s="5">
        <f t="shared" si="16"/>
        <v>0.45006331560000001</v>
      </c>
      <c r="S84" s="5" t="str">
        <f t="shared" si="17"/>
        <v/>
      </c>
      <c r="T84" s="5">
        <f t="shared" si="17"/>
        <v>-0.87569018285160327</v>
      </c>
      <c r="U84" s="24">
        <f t="shared" si="32"/>
        <v>1.6821848757746949E-2</v>
      </c>
      <c r="V84" s="24">
        <f t="shared" si="31"/>
        <v>1.5287060120746894</v>
      </c>
      <c r="W84" s="63">
        <f>B84+([1]User!D$6-25)*[1]User!C$6*[1]Calc!V$6</f>
        <v>0.45006331560000001</v>
      </c>
      <c r="AH84" s="24"/>
    </row>
    <row r="85" spans="1:34">
      <c r="A85" s="64">
        <v>1.1122999999999999E-2</v>
      </c>
      <c r="B85" s="59">
        <v>0.44586100000000001</v>
      </c>
      <c r="C85" s="64">
        <v>1.04981E-2</v>
      </c>
      <c r="D85" s="61">
        <f t="shared" si="18"/>
        <v>0.12395075589131097</v>
      </c>
      <c r="E85" s="49">
        <f t="shared" si="19"/>
        <v>-0.90675082042157895</v>
      </c>
      <c r="F85" s="49">
        <f t="shared" si="20"/>
        <v>-0.90675082042157895</v>
      </c>
      <c r="G85" s="49">
        <f t="shared" si="21"/>
        <v>0.12428256815981593</v>
      </c>
      <c r="H85" s="5" t="str">
        <f t="shared" si="24"/>
        <v/>
      </c>
      <c r="I85" s="24">
        <f t="shared" si="22"/>
        <v>2.1892935796004605E-2</v>
      </c>
      <c r="J85" s="24">
        <f t="shared" si="23"/>
        <v>9.7672556066326442E-3</v>
      </c>
      <c r="K85" s="5" t="str">
        <f t="shared" si="29"/>
        <v/>
      </c>
      <c r="L85" s="5" t="str">
        <f t="shared" si="30"/>
        <v/>
      </c>
      <c r="M85" s="24">
        <f t="shared" si="25"/>
        <v>-1726031359264327.5</v>
      </c>
      <c r="N85" s="24">
        <f t="shared" si="26"/>
        <v>0.12428256815981593</v>
      </c>
      <c r="O85" s="24">
        <f t="shared" si="27"/>
        <v>1644213352397.25</v>
      </c>
      <c r="P85" s="24">
        <f t="shared" si="28"/>
        <v>2.5432655564245573E-6</v>
      </c>
      <c r="Q85" s="5" t="str">
        <f t="shared" si="15"/>
        <v/>
      </c>
      <c r="R85" s="5">
        <f t="shared" si="16"/>
        <v>0.44613731560000003</v>
      </c>
      <c r="S85" s="5" t="str">
        <f t="shared" si="17"/>
        <v/>
      </c>
      <c r="T85" s="5">
        <f t="shared" si="17"/>
        <v>-0.90558978111618593</v>
      </c>
      <c r="U85" s="24">
        <f t="shared" si="32"/>
        <v>1.5401851548252226E-2</v>
      </c>
      <c r="V85" s="24">
        <f t="shared" si="31"/>
        <v>1.4629477959371298</v>
      </c>
      <c r="W85" s="63">
        <f>B85+([1]User!D$6-25)*[1]User!C$6*[1]Calc!V$6</f>
        <v>0.44613731560000003</v>
      </c>
      <c r="AH85" s="24"/>
    </row>
    <row r="86" spans="1:34">
      <c r="A86" s="64">
        <v>1.12684E-2</v>
      </c>
      <c r="B86" s="59">
        <v>0.44173000000000001</v>
      </c>
      <c r="C86" s="64">
        <v>9.7827899999999995E-3</v>
      </c>
      <c r="D86" s="61">
        <f t="shared" si="18"/>
        <v>0.11550511189891104</v>
      </c>
      <c r="E86" s="49">
        <f t="shared" si="19"/>
        <v>-0.93739879481632449</v>
      </c>
      <c r="F86" s="49">
        <f t="shared" si="20"/>
        <v>-0.93739879481632449</v>
      </c>
      <c r="G86" s="49">
        <f t="shared" si="21"/>
        <v>0.11580248771457899</v>
      </c>
      <c r="H86" s="5" t="str">
        <f t="shared" si="24"/>
        <v/>
      </c>
      <c r="I86" s="24">
        <f t="shared" si="22"/>
        <v>2.2104937807135527E-2</v>
      </c>
      <c r="J86" s="24">
        <f t="shared" si="23"/>
        <v>9.7705221166991176E-3</v>
      </c>
      <c r="K86" s="5" t="str">
        <f t="shared" si="29"/>
        <v/>
      </c>
      <c r="L86" s="5" t="str">
        <f t="shared" si="30"/>
        <v/>
      </c>
      <c r="M86" s="24">
        <f t="shared" si="25"/>
        <v>-1546898749833273.5</v>
      </c>
      <c r="N86" s="24">
        <f t="shared" si="26"/>
        <v>0.11580248771457899</v>
      </c>
      <c r="O86" s="24">
        <f t="shared" si="27"/>
        <v>1400228396729.75</v>
      </c>
      <c r="P86" s="24">
        <f t="shared" si="28"/>
        <v>2.324474303615834E-6</v>
      </c>
      <c r="Q86" s="5" t="str">
        <f t="shared" ref="Q86:Q132" si="33">IF(G86&gt;0.85,IF(G86&lt;1.15,W86,""),"")</f>
        <v/>
      </c>
      <c r="R86" s="5">
        <f t="shared" si="16"/>
        <v>0.44200631560000003</v>
      </c>
      <c r="S86" s="5" t="str">
        <f t="shared" si="17"/>
        <v/>
      </c>
      <c r="T86" s="5">
        <f t="shared" si="17"/>
        <v>-0.93628211082352797</v>
      </c>
      <c r="U86" s="24">
        <f t="shared" si="32"/>
        <v>1.4049539679750148E-2</v>
      </c>
      <c r="V86" s="24">
        <f t="shared" si="31"/>
        <v>1.4006567774183734</v>
      </c>
      <c r="W86" s="63">
        <f>B86+([1]User!D$6-25)*[1]User!C$6*[1]Calc!V$6</f>
        <v>0.44200631560000003</v>
      </c>
      <c r="AH86" s="24"/>
    </row>
    <row r="87" spans="1:34">
      <c r="A87" s="64">
        <v>1.14138E-2</v>
      </c>
      <c r="B87" s="59">
        <v>0.43717</v>
      </c>
      <c r="C87" s="64">
        <v>9.1178600000000002E-3</v>
      </c>
      <c r="D87" s="61">
        <f t="shared" si="18"/>
        <v>0.10765430307495154</v>
      </c>
      <c r="E87" s="49">
        <f t="shared" si="19"/>
        <v>-0.96796860620875202</v>
      </c>
      <c r="F87" s="49">
        <f t="shared" si="20"/>
        <v>-0.96796860620875202</v>
      </c>
      <c r="G87" s="49">
        <f t="shared" si="21"/>
        <v>0.10792925898178872</v>
      </c>
      <c r="H87" s="5" t="str">
        <f t="shared" si="24"/>
        <v/>
      </c>
      <c r="I87" s="24">
        <f t="shared" si="22"/>
        <v>2.2301768525455283E-2</v>
      </c>
      <c r="J87" s="24">
        <f t="shared" si="23"/>
        <v>9.7558264728244588E-3</v>
      </c>
      <c r="K87" s="5" t="str">
        <f t="shared" si="29"/>
        <v/>
      </c>
      <c r="L87" s="5" t="str">
        <f t="shared" si="30"/>
        <v/>
      </c>
      <c r="M87" s="24">
        <f t="shared" si="25"/>
        <v>-1430274172061927.2</v>
      </c>
      <c r="N87" s="24">
        <f t="shared" si="26"/>
        <v>0.10792925898178872</v>
      </c>
      <c r="O87" s="24">
        <f t="shared" si="27"/>
        <v>1172690947476.875</v>
      </c>
      <c r="P87" s="24">
        <f t="shared" si="28"/>
        <v>2.0887580427193832E-6</v>
      </c>
      <c r="Q87" s="5" t="str">
        <f t="shared" si="33"/>
        <v/>
      </c>
      <c r="R87" s="5">
        <f t="shared" ref="R87:R132" si="34">IF(G87&gt;0.06,IF(G87&lt;0.14,W87,""),"")</f>
        <v>0.43744631560000002</v>
      </c>
      <c r="S87" s="5" t="str">
        <f t="shared" ref="S87:T131" si="35">IF(Q87="","",LOG10($G87))</f>
        <v/>
      </c>
      <c r="T87" s="5">
        <f t="shared" si="35"/>
        <v>-0.96686080469815339</v>
      </c>
      <c r="U87" s="24">
        <f t="shared" si="32"/>
        <v>1.270716034786199E-2</v>
      </c>
      <c r="V87" s="24">
        <f t="shared" si="31"/>
        <v>1.35620958173072</v>
      </c>
      <c r="W87" s="63">
        <f>B87+([1]User!D$6-25)*[1]User!C$6*[1]Calc!V$6</f>
        <v>0.43744631560000002</v>
      </c>
      <c r="AH87" s="24"/>
    </row>
    <row r="88" spans="1:34">
      <c r="A88" s="64">
        <v>1.15592E-2</v>
      </c>
      <c r="B88" s="59">
        <v>0.43244300000000002</v>
      </c>
      <c r="C88" s="64">
        <v>8.5241399999999995E-3</v>
      </c>
      <c r="D88" s="61">
        <f t="shared" si="18"/>
        <v>0.10064426861273558</v>
      </c>
      <c r="E88" s="49">
        <f t="shared" si="19"/>
        <v>-0.99721095183081487</v>
      </c>
      <c r="F88" s="49">
        <f t="shared" si="20"/>
        <v>-0.99721095183081487</v>
      </c>
      <c r="G88" s="49">
        <f t="shared" si="21"/>
        <v>0.10088145611390562</v>
      </c>
      <c r="H88" s="5" t="str">
        <f t="shared" si="24"/>
        <v/>
      </c>
      <c r="I88" s="24">
        <f t="shared" si="22"/>
        <v>2.2477963597152359E-2</v>
      </c>
      <c r="J88" s="24">
        <f t="shared" si="23"/>
        <v>9.726649023841483E-3</v>
      </c>
      <c r="K88" s="5" t="str">
        <f t="shared" si="29"/>
        <v/>
      </c>
      <c r="L88" s="5" t="str">
        <f t="shared" si="30"/>
        <v/>
      </c>
      <c r="M88" s="24">
        <f t="shared" si="25"/>
        <v>-1233809306960201</v>
      </c>
      <c r="N88" s="24">
        <f t="shared" si="26"/>
        <v>0.10088145611390562</v>
      </c>
      <c r="O88" s="24">
        <f t="shared" si="27"/>
        <v>975746378037.375</v>
      </c>
      <c r="P88" s="24">
        <f t="shared" si="28"/>
        <v>1.8593851728518919E-6</v>
      </c>
      <c r="Q88" s="5" t="str">
        <f t="shared" si="33"/>
        <v/>
      </c>
      <c r="R88" s="5">
        <f t="shared" si="34"/>
        <v>0.43271931560000004</v>
      </c>
      <c r="S88" s="5" t="str">
        <f t="shared" si="35"/>
        <v/>
      </c>
      <c r="T88" s="5">
        <f t="shared" si="35"/>
        <v>-0.996188657822065</v>
      </c>
      <c r="U88" s="24">
        <f t="shared" si="32"/>
        <v>1.1463094423969528E-2</v>
      </c>
      <c r="V88" s="24">
        <f t="shared" si="31"/>
        <v>1.3257186569460633</v>
      </c>
      <c r="W88" s="63">
        <f>B88+([1]User!D$6-25)*[1]User!C$6*[1]Calc!V$6</f>
        <v>0.43271931560000004</v>
      </c>
      <c r="AH88" s="24"/>
    </row>
    <row r="89" spans="1:34">
      <c r="A89" s="64">
        <v>1.1704600000000001E-2</v>
      </c>
      <c r="B89" s="59">
        <v>0.42740299999999998</v>
      </c>
      <c r="C89" s="64">
        <v>7.9599600000000003E-3</v>
      </c>
      <c r="D89" s="61">
        <f t="shared" si="18"/>
        <v>9.3983012055952955E-2</v>
      </c>
      <c r="E89" s="49">
        <f t="shared" si="19"/>
        <v>-1.0269506404120516</v>
      </c>
      <c r="F89" s="49">
        <f t="shared" si="20"/>
        <v>-1.0269506404120516</v>
      </c>
      <c r="G89" s="49">
        <f t="shared" si="21"/>
        <v>9.4190905673012082E-2</v>
      </c>
      <c r="H89" s="5" t="str">
        <f t="shared" si="24"/>
        <v/>
      </c>
      <c r="I89" s="24">
        <f t="shared" si="22"/>
        <v>2.2645227358174699E-2</v>
      </c>
      <c r="J89" s="24">
        <f t="shared" si="23"/>
        <v>9.6848953381505516E-3</v>
      </c>
      <c r="K89" s="5" t="str">
        <f t="shared" si="29"/>
        <v/>
      </c>
      <c r="L89" s="5" t="str">
        <f t="shared" si="30"/>
        <v/>
      </c>
      <c r="M89" s="24">
        <f t="shared" si="25"/>
        <v>-1081427471177341.7</v>
      </c>
      <c r="N89" s="24">
        <f t="shared" si="26"/>
        <v>9.4190905673012082E-2</v>
      </c>
      <c r="O89" s="24">
        <f t="shared" si="27"/>
        <v>802034746696.375</v>
      </c>
      <c r="P89" s="24">
        <f t="shared" si="28"/>
        <v>1.6369219363933584E-6</v>
      </c>
      <c r="Q89" s="5" t="str">
        <f t="shared" si="33"/>
        <v/>
      </c>
      <c r="R89" s="5">
        <f t="shared" si="34"/>
        <v>0.4276793156</v>
      </c>
      <c r="S89" s="5" t="str">
        <f t="shared" si="35"/>
        <v/>
      </c>
      <c r="T89" s="5">
        <f t="shared" si="35"/>
        <v>-1.0259910272144808</v>
      </c>
      <c r="U89" s="24">
        <f t="shared" si="32"/>
        <v>1.0282144885499205E-2</v>
      </c>
      <c r="V89" s="24">
        <f t="shared" si="31"/>
        <v>1.3014596747111518</v>
      </c>
      <c r="W89" s="63">
        <f>B89+([1]User!D$6-25)*[1]User!C$6*[1]Calc!V$6</f>
        <v>0.4276793156</v>
      </c>
      <c r="AH89" s="24"/>
    </row>
    <row r="90" spans="1:34">
      <c r="A90" s="64">
        <v>1.1849999999999999E-2</v>
      </c>
      <c r="B90" s="59">
        <v>0.42202000000000001</v>
      </c>
      <c r="C90" s="64">
        <v>7.4192900000000003E-3</v>
      </c>
      <c r="D90" s="61">
        <f t="shared" si="18"/>
        <v>8.7599337373128916E-2</v>
      </c>
      <c r="E90" s="49">
        <f t="shared" si="19"/>
        <v>-1.0574991789492947</v>
      </c>
      <c r="F90" s="49">
        <f t="shared" si="20"/>
        <v>-1.0574991789492947</v>
      </c>
      <c r="G90" s="49">
        <f t="shared" si="21"/>
        <v>8.7779443853732181E-2</v>
      </c>
      <c r="H90" s="5" t="str">
        <f t="shared" si="24"/>
        <v/>
      </c>
      <c r="I90" s="24">
        <f t="shared" si="22"/>
        <v>2.2805513903656698E-2</v>
      </c>
      <c r="J90" s="24">
        <f t="shared" si="23"/>
        <v>9.6306844968787973E-3</v>
      </c>
      <c r="K90" s="5" t="str">
        <f t="shared" si="29"/>
        <v/>
      </c>
      <c r="L90" s="5" t="str">
        <f t="shared" si="30"/>
        <v/>
      </c>
      <c r="M90" s="24">
        <f t="shared" si="25"/>
        <v>-936883482122701.5</v>
      </c>
      <c r="N90" s="24">
        <f t="shared" si="26"/>
        <v>8.7779443853732181E-2</v>
      </c>
      <c r="O90" s="24">
        <f t="shared" si="27"/>
        <v>650497267914.375</v>
      </c>
      <c r="P90" s="24">
        <f t="shared" si="28"/>
        <v>1.4246113815921893E-6</v>
      </c>
      <c r="Q90" s="5" t="str">
        <f t="shared" si="33"/>
        <v/>
      </c>
      <c r="R90" s="5">
        <f t="shared" si="34"/>
        <v>0.42229631560000003</v>
      </c>
      <c r="S90" s="5" t="str">
        <f t="shared" si="35"/>
        <v/>
      </c>
      <c r="T90" s="5">
        <f t="shared" si="35"/>
        <v>-1.0566071750519976</v>
      </c>
      <c r="U90" s="24">
        <f t="shared" si="32"/>
        <v>9.1659796297497136E-3</v>
      </c>
      <c r="V90" s="24">
        <f t="shared" si="31"/>
        <v>1.2814887629034877</v>
      </c>
      <c r="W90" s="63">
        <f>B90+([1]User!D$6-25)*[1]User!C$6*[1]Calc!V$6</f>
        <v>0.42229631560000003</v>
      </c>
      <c r="AH90" s="24"/>
    </row>
    <row r="91" spans="1:34">
      <c r="A91" s="64">
        <v>1.19954E-2</v>
      </c>
      <c r="B91" s="59">
        <v>0.41610000000000003</v>
      </c>
      <c r="C91" s="64">
        <v>6.9189200000000003E-3</v>
      </c>
      <c r="D91" s="61">
        <f t="shared" si="18"/>
        <v>8.1691483597175624E-2</v>
      </c>
      <c r="E91" s="49">
        <f t="shared" si="19"/>
        <v>-1.087823216656544</v>
      </c>
      <c r="F91" s="49">
        <f t="shared" si="20"/>
        <v>-1.087823216656544</v>
      </c>
      <c r="G91" s="49">
        <f t="shared" si="21"/>
        <v>8.1848821798714971E-2</v>
      </c>
      <c r="H91" s="5" t="str">
        <f t="shared" si="24"/>
        <v/>
      </c>
      <c r="I91" s="24">
        <f t="shared" si="22"/>
        <v>2.2953779455032127E-2</v>
      </c>
      <c r="J91" s="24">
        <f t="shared" si="23"/>
        <v>9.5574101185812547E-3</v>
      </c>
      <c r="K91" s="5" t="str">
        <f t="shared" si="29"/>
        <v/>
      </c>
      <c r="L91" s="5" t="str">
        <f t="shared" si="30"/>
        <v/>
      </c>
      <c r="M91" s="24">
        <f t="shared" si="25"/>
        <v>-818446741257557.37</v>
      </c>
      <c r="N91" s="24">
        <f t="shared" si="26"/>
        <v>8.1848821798714971E-2</v>
      </c>
      <c r="O91" s="24">
        <f t="shared" si="27"/>
        <v>516673097016.375</v>
      </c>
      <c r="P91" s="24">
        <f t="shared" si="28"/>
        <v>1.2135206590351595E-6</v>
      </c>
      <c r="Q91" s="5" t="str">
        <f t="shared" si="33"/>
        <v/>
      </c>
      <c r="R91" s="5">
        <f t="shared" si="34"/>
        <v>0.41637631560000005</v>
      </c>
      <c r="S91" s="5" t="str">
        <f t="shared" si="35"/>
        <v/>
      </c>
      <c r="T91" s="5">
        <f t="shared" si="35"/>
        <v>-1.0869875678097607</v>
      </c>
      <c r="U91" s="24">
        <f t="shared" si="32"/>
        <v>8.0887905650532631E-3</v>
      </c>
      <c r="V91" s="24">
        <f t="shared" si="31"/>
        <v>1.2783754270046424</v>
      </c>
      <c r="W91" s="63">
        <f>B91+([1]User!D$6-25)*[1]User!C$6*[1]Calc!V$6</f>
        <v>0.41637631560000005</v>
      </c>
      <c r="AH91" s="24"/>
    </row>
    <row r="92" spans="1:34">
      <c r="A92" s="64">
        <v>1.21408E-2</v>
      </c>
      <c r="B92" s="59">
        <v>0.40959600000000002</v>
      </c>
      <c r="C92" s="64">
        <v>6.4467600000000002E-3</v>
      </c>
      <c r="D92" s="61">
        <f t="shared" si="18"/>
        <v>7.6116704456031845E-2</v>
      </c>
      <c r="E92" s="49">
        <f t="shared" si="19"/>
        <v>-1.1185200231640917</v>
      </c>
      <c r="F92" s="49">
        <f t="shared" si="20"/>
        <v>-1.1185200231640917</v>
      </c>
      <c r="G92" s="49">
        <f t="shared" si="21"/>
        <v>7.6250924975026654E-2</v>
      </c>
      <c r="H92" s="5" t="str">
        <f t="shared" si="24"/>
        <v/>
      </c>
      <c r="I92" s="24">
        <f t="shared" si="22"/>
        <v>2.3093726875624335E-2</v>
      </c>
      <c r="J92" s="24">
        <f t="shared" si="23"/>
        <v>9.4654793103461001E-3</v>
      </c>
      <c r="K92" s="5" t="str">
        <f t="shared" si="29"/>
        <v/>
      </c>
      <c r="L92" s="5" t="str">
        <f t="shared" si="30"/>
        <v/>
      </c>
      <c r="M92" s="24">
        <f t="shared" si="25"/>
        <v>-698192462519792.62</v>
      </c>
      <c r="N92" s="24">
        <f t="shared" si="26"/>
        <v>7.6250924975026654E-2</v>
      </c>
      <c r="O92" s="24">
        <f t="shared" si="27"/>
        <v>401152667389.625</v>
      </c>
      <c r="P92" s="24">
        <f t="shared" si="28"/>
        <v>1.0113659447965869E-6</v>
      </c>
      <c r="Q92" s="5" t="str">
        <f t="shared" si="33"/>
        <v/>
      </c>
      <c r="R92" s="5">
        <f t="shared" si="34"/>
        <v>0.40987231560000004</v>
      </c>
      <c r="S92" s="5" t="str">
        <f t="shared" si="35"/>
        <v/>
      </c>
      <c r="T92" s="5">
        <f t="shared" si="35"/>
        <v>-1.1177548836649347</v>
      </c>
      <c r="U92" s="24">
        <f t="shared" si="32"/>
        <v>7.0614366804372525E-3</v>
      </c>
      <c r="V92" s="24">
        <f t="shared" si="31"/>
        <v>1.2885076138623339</v>
      </c>
      <c r="W92" s="63">
        <f>B92+([1]User!D$6-25)*[1]User!C$6*[1]Calc!V$6</f>
        <v>0.40987231560000004</v>
      </c>
      <c r="AH92" s="24"/>
    </row>
    <row r="93" spans="1:34">
      <c r="A93" s="64">
        <v>1.2286200000000001E-2</v>
      </c>
      <c r="B93" s="59">
        <v>0.402368</v>
      </c>
      <c r="C93" s="64">
        <v>5.9994499999999999E-3</v>
      </c>
      <c r="D93" s="61">
        <f t="shared" si="18"/>
        <v>7.0835328529174388E-2</v>
      </c>
      <c r="E93" s="49">
        <f t="shared" si="19"/>
        <v>-1.1497500875285218</v>
      </c>
      <c r="F93" s="49">
        <f t="shared" si="20"/>
        <v>-1.1497500875285218</v>
      </c>
      <c r="G93" s="49">
        <f t="shared" si="21"/>
        <v>7.0947927650858597E-2</v>
      </c>
      <c r="H93" s="5" t="str">
        <f t="shared" si="24"/>
        <v/>
      </c>
      <c r="I93" s="24">
        <f t="shared" si="22"/>
        <v>2.3226301808728537E-2</v>
      </c>
      <c r="J93" s="24">
        <f t="shared" si="23"/>
        <v>9.3519383956945437E-3</v>
      </c>
      <c r="K93" s="5" t="str">
        <f t="shared" si="29"/>
        <v/>
      </c>
      <c r="L93" s="5" t="str">
        <f t="shared" si="30"/>
        <v/>
      </c>
      <c r="M93" s="24">
        <f t="shared" si="25"/>
        <v>-585721606763444</v>
      </c>
      <c r="N93" s="24">
        <f t="shared" si="26"/>
        <v>7.0947927650858597E-2</v>
      </c>
      <c r="O93" s="24">
        <f t="shared" si="27"/>
        <v>302803473691.125</v>
      </c>
      <c r="P93" s="24">
        <f t="shared" si="28"/>
        <v>8.2047413800221702E-7</v>
      </c>
      <c r="Q93" s="5" t="str">
        <f t="shared" si="33"/>
        <v/>
      </c>
      <c r="R93" s="5">
        <f t="shared" si="34"/>
        <v>0.40264431560000002</v>
      </c>
      <c r="S93" s="5" t="str">
        <f t="shared" si="35"/>
        <v/>
      </c>
      <c r="T93" s="5">
        <f t="shared" si="35"/>
        <v>-1.149060285519276</v>
      </c>
      <c r="U93" s="24">
        <f t="shared" si="32"/>
        <v>6.0825710442966386E-3</v>
      </c>
      <c r="V93" s="24">
        <f t="shared" si="31"/>
        <v>1.3147350793749419</v>
      </c>
      <c r="W93" s="63">
        <f>B93+([1]User!D$6-25)*[1]User!C$6*[1]Calc!V$6</f>
        <v>0.40264431560000002</v>
      </c>
      <c r="AH93" s="24"/>
    </row>
    <row r="94" spans="1:34">
      <c r="A94" s="64">
        <v>1.2431599999999999E-2</v>
      </c>
      <c r="B94" s="59">
        <v>0.39415800000000001</v>
      </c>
      <c r="C94" s="64">
        <v>5.5742999999999999E-3</v>
      </c>
      <c r="D94" s="61">
        <f t="shared" si="18"/>
        <v>6.5815595066243862E-2</v>
      </c>
      <c r="E94" s="49">
        <f t="shared" si="19"/>
        <v>-1.1816711877122672</v>
      </c>
      <c r="F94" s="49">
        <f t="shared" si="20"/>
        <v>-1.1816711877122672</v>
      </c>
      <c r="G94" s="49">
        <f t="shared" si="21"/>
        <v>6.5908519719557024E-2</v>
      </c>
      <c r="H94" s="5" t="str">
        <f t="shared" si="24"/>
        <v/>
      </c>
      <c r="I94" s="24">
        <f t="shared" si="22"/>
        <v>2.3352287007011075E-2</v>
      </c>
      <c r="J94" s="24">
        <f t="shared" si="23"/>
        <v>9.2109433433051873E-3</v>
      </c>
      <c r="K94" s="5" t="str">
        <f t="shared" si="29"/>
        <v/>
      </c>
      <c r="L94" s="5" t="str">
        <f t="shared" si="30"/>
        <v/>
      </c>
      <c r="M94" s="24">
        <f t="shared" si="25"/>
        <v>-483378346406399.37</v>
      </c>
      <c r="N94" s="24">
        <f t="shared" si="26"/>
        <v>6.5908519719557024E-2</v>
      </c>
      <c r="O94" s="24">
        <f t="shared" si="27"/>
        <v>219992962429.5</v>
      </c>
      <c r="P94" s="24">
        <f t="shared" si="28"/>
        <v>6.4166889618214159E-7</v>
      </c>
      <c r="Q94" s="5" t="str">
        <f t="shared" si="33"/>
        <v/>
      </c>
      <c r="R94" s="5">
        <f t="shared" si="34"/>
        <v>0.39443431560000003</v>
      </c>
      <c r="S94" s="5" t="str">
        <f t="shared" si="35"/>
        <v/>
      </c>
      <c r="T94" s="5">
        <f t="shared" si="35"/>
        <v>-1.1810584423402155</v>
      </c>
      <c r="U94" s="24">
        <f t="shared" si="32"/>
        <v>5.1446905531057447E-3</v>
      </c>
      <c r="V94" s="24">
        <f t="shared" si="31"/>
        <v>1.3640517010018125</v>
      </c>
      <c r="W94" s="63">
        <f>B94+([1]User!D$6-25)*[1]User!C$6*[1]Calc!V$6</f>
        <v>0.39443431560000003</v>
      </c>
      <c r="AH94" s="24"/>
    </row>
    <row r="95" spans="1:34">
      <c r="A95" s="64">
        <v>1.2577E-2</v>
      </c>
      <c r="B95" s="59">
        <v>0.38508700000000001</v>
      </c>
      <c r="C95" s="64">
        <v>5.1954999999999996E-3</v>
      </c>
      <c r="D95" s="61">
        <f t="shared" si="18"/>
        <v>6.1343114681066679E-2</v>
      </c>
      <c r="E95" s="49">
        <f t="shared" si="19"/>
        <v>-1.2122341766016853</v>
      </c>
      <c r="F95" s="49">
        <f t="shared" si="20"/>
        <v>-1.2122341766016853</v>
      </c>
      <c r="G95" s="49">
        <f t="shared" si="21"/>
        <v>6.1415250440424507E-2</v>
      </c>
      <c r="H95" s="5" t="str">
        <f t="shared" si="24"/>
        <v/>
      </c>
      <c r="I95" s="24">
        <f t="shared" si="22"/>
        <v>2.346461873898939E-2</v>
      </c>
      <c r="J95" s="24">
        <f t="shared" si="23"/>
        <v>9.0424032765468437E-3</v>
      </c>
      <c r="K95" s="5" t="str">
        <f t="shared" si="29"/>
        <v/>
      </c>
      <c r="L95" s="5" t="str">
        <f t="shared" si="30"/>
        <v/>
      </c>
      <c r="M95" s="24">
        <f t="shared" si="25"/>
        <v>-375238032448138.62</v>
      </c>
      <c r="N95" s="24">
        <f t="shared" si="26"/>
        <v>6.1415250440424507E-2</v>
      </c>
      <c r="O95" s="24">
        <f t="shared" si="27"/>
        <v>154560410248.25</v>
      </c>
      <c r="P95" s="24">
        <f t="shared" si="28"/>
        <v>4.8379992026485667E-7</v>
      </c>
      <c r="Q95" s="5" t="str">
        <f t="shared" si="33"/>
        <v/>
      </c>
      <c r="R95" s="5">
        <f t="shared" si="34"/>
        <v>0.38536331560000003</v>
      </c>
      <c r="S95" s="5" t="str">
        <f t="shared" si="35"/>
        <v/>
      </c>
      <c r="T95" s="5">
        <f t="shared" si="35"/>
        <v>-1.2117237728371535</v>
      </c>
      <c r="U95" s="24">
        <f t="shared" si="32"/>
        <v>4.2855270763224535E-3</v>
      </c>
      <c r="V95" s="24">
        <f t="shared" si="31"/>
        <v>1.4475041575589431</v>
      </c>
      <c r="W95" s="63">
        <f>B95+([1]User!D$6-25)*[1]User!C$6*[1]Calc!V$6</f>
        <v>0.38536331560000003</v>
      </c>
      <c r="AH95" s="24"/>
    </row>
    <row r="96" spans="1:34">
      <c r="A96" s="64">
        <v>1.27224E-2</v>
      </c>
      <c r="B96" s="59">
        <v>0.26887800000000001</v>
      </c>
      <c r="C96" s="64">
        <v>2.5082699999999999E-3</v>
      </c>
      <c r="D96" s="61">
        <f t="shared" si="18"/>
        <v>2.9615069629694759E-2</v>
      </c>
      <c r="E96" s="49">
        <f t="shared" si="19"/>
        <v>-1.5284872419270843</v>
      </c>
      <c r="F96" s="49">
        <f t="shared" si="20"/>
        <v>-1.5284872419270843</v>
      </c>
      <c r="G96" s="49">
        <f t="shared" si="21"/>
        <v>2.962510466793479E-2</v>
      </c>
      <c r="H96" s="5" t="str">
        <f t="shared" si="24"/>
        <v/>
      </c>
      <c r="I96" s="24">
        <f t="shared" si="22"/>
        <v>2.4259372383301631E-2</v>
      </c>
      <c r="J96" s="24">
        <f t="shared" si="23"/>
        <v>6.5295147707130925E-3</v>
      </c>
      <c r="K96" s="5" t="str">
        <f t="shared" si="29"/>
        <v/>
      </c>
      <c r="L96" s="5">
        <f t="shared" si="30"/>
        <v>0.26915431560000003</v>
      </c>
      <c r="M96" s="24">
        <f t="shared" si="25"/>
        <v>-52200573450011.562</v>
      </c>
      <c r="N96" s="24">
        <f t="shared" si="26"/>
        <v>2.962510466793479E-2</v>
      </c>
      <c r="O96" s="24">
        <f t="shared" si="27"/>
        <v>1678184149.125</v>
      </c>
      <c r="P96" s="24">
        <f t="shared" si="28"/>
        <v>1.0889889654195098E-8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4.9108068452872599E-4</v>
      </c>
      <c r="V96" s="24">
        <f t="shared" si="31"/>
        <v>3.2850948637093764</v>
      </c>
      <c r="W96" s="63">
        <f>B96+([1]User!D$6-25)*[1]User!C$6*[1]Calc!V$6</f>
        <v>0.26915431560000003</v>
      </c>
      <c r="AH96" s="24"/>
    </row>
    <row r="97" spans="1:34">
      <c r="A97" s="64">
        <v>1.28678E-2</v>
      </c>
      <c r="B97" s="59">
        <v>7.5378000000000001E-2</v>
      </c>
      <c r="C97" s="64">
        <v>4.60443E-4</v>
      </c>
      <c r="D97" s="61">
        <f t="shared" si="18"/>
        <v>5.4364368690394353E-3</v>
      </c>
      <c r="E97" s="49">
        <f t="shared" si="19"/>
        <v>-2.2646856508744873</v>
      </c>
      <c r="F97" s="49">
        <f t="shared" si="20"/>
        <v>-2.2646856508744873</v>
      </c>
      <c r="G97" s="49">
        <f t="shared" si="21"/>
        <v>5.4364458267433672E-3</v>
      </c>
      <c r="H97" s="5" t="str">
        <f t="shared" si="24"/>
        <v/>
      </c>
      <c r="I97" s="24">
        <f t="shared" si="22"/>
        <v>2.4864088854331418E-2</v>
      </c>
      <c r="J97" s="24">
        <f t="shared" si="23"/>
        <v>1.8810756252920313E-3</v>
      </c>
      <c r="K97" s="5" t="str">
        <f t="shared" si="29"/>
        <v/>
      </c>
      <c r="L97" s="5" t="str">
        <f t="shared" si="30"/>
        <v/>
      </c>
      <c r="M97" s="24">
        <f t="shared" si="25"/>
        <v>-46596462399.892479</v>
      </c>
      <c r="N97" s="24">
        <f t="shared" si="26"/>
        <v>5.4364458267433672E-3</v>
      </c>
      <c r="O97" s="24">
        <f t="shared" si="27"/>
        <v>899654.25</v>
      </c>
      <c r="P97" s="24">
        <f t="shared" si="28"/>
        <v>3.1812978282467895E-11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3.0045823943892502E-5</v>
      </c>
      <c r="V97" s="24">
        <f t="shared" si="31"/>
        <v>1.8489793128385374</v>
      </c>
      <c r="W97" s="63">
        <f>B97+([1]User!D$6-25)*[1]User!C$6*[1]Calc!V$6</f>
        <v>7.5654315599999994E-2</v>
      </c>
      <c r="AH97" s="24"/>
    </row>
    <row r="98" spans="1:34">
      <c r="A98" s="64">
        <v>1.3013200000000001E-2</v>
      </c>
      <c r="B98" s="59">
        <v>2.99981E-2</v>
      </c>
      <c r="C98" s="64">
        <v>1.42087E-4</v>
      </c>
      <c r="D98" s="61">
        <f t="shared" si="18"/>
        <v>1.6776170023460153E-3</v>
      </c>
      <c r="E98" s="49">
        <f t="shared" si="19"/>
        <v>-2.7753071810240932</v>
      </c>
      <c r="F98" s="49">
        <f t="shared" si="20"/>
        <v>-2.7753071810240932</v>
      </c>
      <c r="G98" s="49">
        <f t="shared" si="21"/>
        <v>1.6776173615282552E-3</v>
      </c>
      <c r="H98" s="5" t="str">
        <f t="shared" si="24"/>
        <v/>
      </c>
      <c r="I98" s="24">
        <f t="shared" si="22"/>
        <v>2.4958059565961796E-2</v>
      </c>
      <c r="J98" s="24">
        <f t="shared" si="23"/>
        <v>7.5559066786948302E-4</v>
      </c>
      <c r="K98" s="5" t="str">
        <f t="shared" si="29"/>
        <v/>
      </c>
      <c r="L98" s="5" t="str">
        <f t="shared" si="30"/>
        <v/>
      </c>
      <c r="M98" s="24">
        <f t="shared" si="25"/>
        <v>-1868405326.3650315</v>
      </c>
      <c r="N98" s="24">
        <f t="shared" si="26"/>
        <v>1.6776173615282552E-3</v>
      </c>
      <c r="O98" s="24">
        <f t="shared" si="27"/>
        <v>153819.375</v>
      </c>
      <c r="P98" s="24">
        <f t="shared" si="28"/>
        <v>1.7626329655448051E-11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1.2176482658961365E-5</v>
      </c>
      <c r="V98" s="24">
        <f t="shared" si="31"/>
        <v>0.43294866724268727</v>
      </c>
      <c r="W98" s="63">
        <f>B98+([1]User!D$6-25)*[1]User!C$6*[1]Calc!V$6</f>
        <v>3.02744156E-2</v>
      </c>
      <c r="AH98" s="24"/>
    </row>
    <row r="99" spans="1:34">
      <c r="A99" s="64">
        <v>1.3158599999999999E-2</v>
      </c>
      <c r="B99" s="59">
        <v>1.8118100000000002E-2</v>
      </c>
      <c r="C99" s="64">
        <v>4.2012599999999998E-5</v>
      </c>
      <c r="D99" s="61">
        <f t="shared" si="18"/>
        <v>4.9604152436719898E-4</v>
      </c>
      <c r="E99" s="49">
        <f t="shared" si="19"/>
        <v>-3.3044819665567786</v>
      </c>
      <c r="F99" s="49">
        <f t="shared" si="20"/>
        <v>-3.3044819665567786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4.5940052961000006E-4</v>
      </c>
      <c r="K99" s="5" t="str">
        <f t="shared" si="29"/>
        <v/>
      </c>
      <c r="L99" s="5" t="str">
        <f t="shared" si="30"/>
        <v/>
      </c>
      <c r="M99" s="24">
        <f t="shared" si="25"/>
        <v>-308045080.54179102</v>
      </c>
      <c r="N99" s="24">
        <f t="shared" si="26"/>
        <v>4.9604158358578529E-4</v>
      </c>
      <c r="O99" s="24">
        <f t="shared" si="27"/>
        <v>96872.625</v>
      </c>
      <c r="P99" s="24">
        <f t="shared" si="28"/>
        <v>3.7542806986824679E-11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8.1660429340091559E-6</v>
      </c>
      <c r="V99" s="24">
        <f t="shared" si="31"/>
        <v>0.22896342237450099</v>
      </c>
      <c r="W99" s="63">
        <f>B99+([1]User!D$6-25)*[1]User!C$6*[1]Calc!V$6</f>
        <v>1.8394415600000002E-2</v>
      </c>
      <c r="AH99" s="24"/>
    </row>
    <row r="100" spans="1:34">
      <c r="A100" s="64">
        <v>1.3304E-2</v>
      </c>
      <c r="B100" s="59">
        <v>1.4274999999999999E-2</v>
      </c>
      <c r="C100" s="64">
        <v>5.74414E-6</v>
      </c>
      <c r="D100" s="61">
        <f t="shared" si="18"/>
        <v>6.7820890917929435E-5</v>
      </c>
      <c r="E100" s="49">
        <f t="shared" si="19"/>
        <v>-4.1686365094827451</v>
      </c>
      <c r="F100" s="49">
        <f t="shared" si="20"/>
        <v>-4.1686365094827451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3.6341910710999999E-4</v>
      </c>
      <c r="K100" s="5" t="str">
        <f t="shared" si="29"/>
        <v/>
      </c>
      <c r="L100" s="5" t="str">
        <f t="shared" si="30"/>
        <v/>
      </c>
      <c r="M100" s="24">
        <f t="shared" si="25"/>
        <v>-85806251.163465664</v>
      </c>
      <c r="N100" s="24">
        <f t="shared" si="26"/>
        <v>6.7820907413323163E-5</v>
      </c>
      <c r="O100" s="24">
        <f t="shared" si="27"/>
        <v>83414.375</v>
      </c>
      <c r="P100" s="24">
        <f t="shared" si="28"/>
        <v>2.3644006047093773E-10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6.9076002524482695E-6</v>
      </c>
      <c r="V100" s="24">
        <f t="shared" si="31"/>
        <v>0.27136381776548141</v>
      </c>
      <c r="W100" s="63">
        <f>B100+([1]User!D$6-25)*[1]User!C$6*[1]Calc!V$6</f>
        <v>1.45513156E-2</v>
      </c>
      <c r="AH100" s="24"/>
    </row>
    <row r="101" spans="1:34">
      <c r="A101" s="64">
        <v>1.34494E-2</v>
      </c>
      <c r="B101" s="59">
        <v>1.30204E-2</v>
      </c>
      <c r="C101" s="64">
        <v>5.07251E-6</v>
      </c>
      <c r="D101" s="61">
        <f t="shared" si="18"/>
        <v>5.9890975392331354E-5</v>
      </c>
      <c r="E101" s="49">
        <f t="shared" si="19"/>
        <v>-4.2226386138809318</v>
      </c>
      <c r="F101" s="49">
        <f t="shared" si="20"/>
        <v>-4.2226386138809318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3.3208547211E-4</v>
      </c>
      <c r="K101" s="5" t="str">
        <f t="shared" si="29"/>
        <v/>
      </c>
      <c r="L101" s="5" t="str">
        <f t="shared" si="30"/>
        <v/>
      </c>
      <c r="M101" s="24">
        <f t="shared" si="25"/>
        <v>-26676927.112663895</v>
      </c>
      <c r="N101" s="24">
        <f t="shared" si="26"/>
        <v>5.9890980520703819E-5</v>
      </c>
      <c r="O101" s="24">
        <f t="shared" si="27"/>
        <v>79439</v>
      </c>
      <c r="P101" s="24">
        <f t="shared" si="28"/>
        <v>2.5498586310038474E-10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6.5004591121584144E-6</v>
      </c>
      <c r="V101" s="24">
        <f t="shared" si="31"/>
        <v>0.28859654764530007</v>
      </c>
      <c r="W101" s="63">
        <f>B101+([1]User!D$6-25)*[1]User!C$6*[1]Calc!V$6</f>
        <v>1.32967156E-2</v>
      </c>
      <c r="AH101" s="24"/>
    </row>
    <row r="102" spans="1:34">
      <c r="A102" s="64">
        <v>1.3594800000000001E-2</v>
      </c>
      <c r="B102" s="59">
        <v>1.26926E-2</v>
      </c>
      <c r="C102" s="64">
        <v>-6.3453500000000002E-6</v>
      </c>
      <c r="D102" s="61">
        <f t="shared" si="18"/>
        <v>-7.4919359588395049E-5</v>
      </c>
      <c r="E102" s="49">
        <f t="shared" si="19"/>
        <v>-3</v>
      </c>
      <c r="F102" s="49">
        <f t="shared" si="20"/>
        <v>-3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3.2389866711000003E-4</v>
      </c>
      <c r="K102" s="5" t="str">
        <f t="shared" si="29"/>
        <v/>
      </c>
      <c r="L102" s="5" t="str">
        <f t="shared" si="30"/>
        <v/>
      </c>
      <c r="M102" s="24">
        <f t="shared" si="25"/>
        <v>-6881745.4959585695</v>
      </c>
      <c r="N102" s="24">
        <f t="shared" si="26"/>
        <v>-7.4919358265448292E-5</v>
      </c>
      <c r="O102" s="24">
        <f t="shared" si="27"/>
        <v>78432</v>
      </c>
      <c r="P102" s="24">
        <f t="shared" si="28"/>
        <v>-2.0125329459680707E-10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6.3943703486257843E-6</v>
      </c>
      <c r="V102" s="24">
        <f t="shared" si="31"/>
        <v>0.29344730263662583</v>
      </c>
      <c r="W102" s="63">
        <f>B102+([1]User!D$6-25)*[1]User!C$6*[1]Calc!V$6</f>
        <v>1.29689156E-2</v>
      </c>
      <c r="AH102" s="24"/>
    </row>
    <row r="103" spans="1:34">
      <c r="A103" s="64">
        <v>1.3740199999999999E-2</v>
      </c>
      <c r="B103" s="59">
        <v>1.26228E-2</v>
      </c>
      <c r="C103" s="64">
        <v>-5.6737100000000003E-6</v>
      </c>
      <c r="D103" s="61">
        <f t="shared" si="18"/>
        <v>-6.698932599309304E-5</v>
      </c>
      <c r="E103" s="49">
        <f t="shared" si="19"/>
        <v>-3</v>
      </c>
      <c r="F103" s="49">
        <f t="shared" si="20"/>
        <v>-3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3.2215541211000001E-4</v>
      </c>
      <c r="K103" s="5" t="str">
        <f t="shared" si="29"/>
        <v/>
      </c>
      <c r="L103" s="5" t="str">
        <f t="shared" si="30"/>
        <v/>
      </c>
      <c r="M103" s="24">
        <f t="shared" si="25"/>
        <v>-1461386.9977762925</v>
      </c>
      <c r="N103" s="24">
        <f t="shared" si="26"/>
        <v>-6.6989325712156009E-5</v>
      </c>
      <c r="O103" s="24">
        <f t="shared" si="27"/>
        <v>78219.125</v>
      </c>
      <c r="P103" s="24">
        <f t="shared" si="28"/>
        <v>-2.2446627772626447E-10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6.3717956374572283E-6</v>
      </c>
      <c r="V103" s="24">
        <f t="shared" si="31"/>
        <v>0.29450034223820687</v>
      </c>
      <c r="W103" s="63">
        <f>B103+([1]User!D$6-25)*[1]User!C$6*[1]Calc!V$6</f>
        <v>1.28991156E-2</v>
      </c>
      <c r="AH103" s="24"/>
    </row>
    <row r="104" spans="1:34">
      <c r="A104" s="64">
        <v>1.38856E-2</v>
      </c>
      <c r="B104" s="59">
        <v>1.2594599999999999E-2</v>
      </c>
      <c r="C104" s="64">
        <v>-4.3304299999999996E-6</v>
      </c>
      <c r="D104" s="61">
        <f t="shared" si="18"/>
        <v>-5.1129258802488999E-5</v>
      </c>
      <c r="E104" s="49">
        <f t="shared" si="19"/>
        <v>-3</v>
      </c>
      <c r="F104" s="49">
        <f>IF($D104&gt;0,LOG10(D104),-3)</f>
        <v>-3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3.2145111710999997E-4</v>
      </c>
      <c r="K104" s="5" t="str">
        <f t="shared" si="29"/>
        <v/>
      </c>
      <c r="L104" s="5" t="str">
        <f t="shared" si="30"/>
        <v/>
      </c>
      <c r="M104" s="24">
        <f t="shared" si="25"/>
        <v>-589769.42662857985</v>
      </c>
      <c r="N104" s="24">
        <f t="shared" si="26"/>
        <v>-5.1129258689111722E-5</v>
      </c>
      <c r="O104" s="24">
        <f t="shared" si="27"/>
        <v>78133.375</v>
      </c>
      <c r="P104" s="24">
        <f t="shared" si="28"/>
        <v>-2.9377230171339588E-10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6.3626767117885224E-6</v>
      </c>
      <c r="V104" s="24">
        <f t="shared" si="31"/>
        <v>0.29492783049959354</v>
      </c>
      <c r="W104" s="63">
        <f>B104+([1]User!D$6-25)*[1]User!C$6*[1]Calc!V$6</f>
        <v>1.2870915599999999E-2</v>
      </c>
      <c r="AH104" s="24"/>
    </row>
    <row r="105" spans="1:34">
      <c r="A105" s="64">
        <v>1.4031E-2</v>
      </c>
      <c r="B105" s="59">
        <v>1.2590499999999999E-2</v>
      </c>
      <c r="C105" s="64">
        <v>3.7292300000000002E-6</v>
      </c>
      <c r="D105" s="61">
        <f t="shared" si="18"/>
        <v>4.4030908201727328E-5</v>
      </c>
      <c r="E105" s="49">
        <f>IF(D105&gt;0,LOG10(D105),-3)</f>
        <v>-4.3562423564907178</v>
      </c>
      <c r="F105" s="49">
        <f>IF($D105&gt;0,LOG10(D105),-3)</f>
        <v>-4.3562423564907178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3.2134871961000001E-4</v>
      </c>
      <c r="K105" s="5" t="str">
        <f t="shared" si="29"/>
        <v/>
      </c>
      <c r="L105" s="5" t="str">
        <f t="shared" si="30"/>
        <v/>
      </c>
      <c r="M105" s="24">
        <f t="shared" si="25"/>
        <v>-85732.936745825704</v>
      </c>
      <c r="N105" s="24">
        <f t="shared" si="26"/>
        <v>4.4030908218208631E-5</v>
      </c>
      <c r="O105" s="24">
        <f t="shared" si="27"/>
        <v>78121</v>
      </c>
      <c r="P105" s="24">
        <f t="shared" si="28"/>
        <v>3.4107815731562474E-10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6.361350983154943E-6</v>
      </c>
      <c r="V105" s="24">
        <f t="shared" si="31"/>
        <v>0.29499008169039609</v>
      </c>
      <c r="W105" s="63">
        <f>B105+([1]User!D$6-25)*[1]User!C$6*[1]Calc!V$6</f>
        <v>1.28668156E-2</v>
      </c>
      <c r="AH105" s="24"/>
    </row>
    <row r="106" spans="1:34">
      <c r="A106" s="64">
        <v>1.41764E-2</v>
      </c>
      <c r="B106" s="59">
        <v>1.25852E-2</v>
      </c>
      <c r="C106" s="64">
        <v>1.7143099999999999E-6</v>
      </c>
      <c r="D106" s="61">
        <f t="shared" si="18"/>
        <v>2.0240807415821271E-5</v>
      </c>
      <c r="E106" s="49">
        <f>IF(D106&gt;0,LOG10(D106),-3)</f>
        <v>-4.6937721672649575</v>
      </c>
      <c r="F106" s="49">
        <f>IF($D106&gt;0,LOG10(D106),-3)</f>
        <v>-4.6937721672649575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3.2121635210999999E-4</v>
      </c>
      <c r="K106" s="5" t="str">
        <f t="shared" si="29"/>
        <v/>
      </c>
      <c r="L106" s="5" t="str">
        <f t="shared" si="30"/>
        <v/>
      </c>
      <c r="M106" s="24">
        <f t="shared" si="25"/>
        <v>-110802.64472706572</v>
      </c>
      <c r="N106" s="24">
        <f t="shared" si="26"/>
        <v>2.0240807437121971E-5</v>
      </c>
      <c r="O106" s="24">
        <f t="shared" si="27"/>
        <v>78104.875</v>
      </c>
      <c r="P106" s="24">
        <f t="shared" si="28"/>
        <v>7.4181236181628102E-10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6.3596372636961809E-6</v>
      </c>
      <c r="V106" s="24">
        <f t="shared" si="31"/>
        <v>0.29507058991978269</v>
      </c>
      <c r="W106" s="63">
        <f>B106+([1]User!D$6-25)*[1]User!C$6*[1]Calc!V$6</f>
        <v>1.28615156E-2</v>
      </c>
      <c r="AH106" s="24"/>
    </row>
    <row r="107" spans="1:34">
      <c r="A107" s="64">
        <v>1.4321800000000001E-2</v>
      </c>
      <c r="B107" s="59">
        <v>1.25758E-2</v>
      </c>
      <c r="C107" s="64">
        <v>-1.1046800000000001E-5</v>
      </c>
      <c r="D107" s="61">
        <f t="shared" si="18"/>
        <v>-1.3042924054639736E-4</v>
      </c>
      <c r="E107" s="49">
        <f>IF(D107&gt;0,LOG10(D107),-3)</f>
        <v>-3</v>
      </c>
      <c r="F107" s="49">
        <f t="shared" ref="F107:F133" si="36">IF($D107&gt;0,LOG10(D107),-3)</f>
        <v>-3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3.2098158711000002E-4</v>
      </c>
      <c r="K107" s="5" t="str">
        <f t="shared" si="29"/>
        <v/>
      </c>
      <c r="L107" s="5" t="str">
        <f t="shared" si="30"/>
        <v/>
      </c>
      <c r="M107" s="24">
        <f t="shared" si="25"/>
        <v>-196446.01381841346</v>
      </c>
      <c r="N107" s="24">
        <f t="shared" si="26"/>
        <v>-1.3042924050863256E-4</v>
      </c>
      <c r="O107" s="24">
        <f t="shared" si="27"/>
        <v>78076.25</v>
      </c>
      <c r="P107" s="24">
        <f t="shared" si="28"/>
        <v>-1.1507678984764607E-10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6.3565979124730885E-6</v>
      </c>
      <c r="V107" s="24">
        <f t="shared" si="31"/>
        <v>0.29521348131179703</v>
      </c>
      <c r="W107" s="63">
        <f>B107+([1]User!D$6-25)*[1]User!C$6*[1]Calc!V$6</f>
        <v>1.28521156E-2</v>
      </c>
      <c r="AH107" s="24"/>
    </row>
    <row r="108" spans="1:34">
      <c r="A108" s="64">
        <v>1.44672E-2</v>
      </c>
      <c r="B108" s="59">
        <v>1.25328E-2</v>
      </c>
      <c r="C108" s="64">
        <v>-9.0319000000000007E-6</v>
      </c>
      <c r="D108" s="61">
        <f t="shared" si="18"/>
        <v>-1.0663937589989919E-4</v>
      </c>
      <c r="E108" s="49">
        <f>IF(D108&gt;0,LOG10(D108),-3)</f>
        <v>-3</v>
      </c>
      <c r="F108" s="49">
        <f t="shared" si="36"/>
        <v>-3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3.1990766211000004E-4</v>
      </c>
      <c r="K108" s="5" t="str">
        <f t="shared" si="29"/>
        <v/>
      </c>
      <c r="L108" s="5" t="str">
        <f t="shared" si="30"/>
        <v/>
      </c>
      <c r="M108" s="24">
        <f t="shared" si="25"/>
        <v>-897133.3185329421</v>
      </c>
      <c r="N108" s="24">
        <f t="shared" si="26"/>
        <v>-1.0663937572743428E-4</v>
      </c>
      <c r="O108" s="24">
        <f t="shared" si="27"/>
        <v>77945.625</v>
      </c>
      <c r="P108" s="24">
        <f t="shared" si="28"/>
        <v>-1.4051345338235238E-10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6.3426957319054157E-6</v>
      </c>
      <c r="V108" s="24">
        <f t="shared" si="31"/>
        <v>0.29586882122097335</v>
      </c>
      <c r="W108" s="63">
        <f>B108+([1]User!D$6-25)*[1]User!C$6*[1]Calc!V$6</f>
        <v>1.28091156E-2</v>
      </c>
      <c r="AH108" s="24"/>
    </row>
    <row r="109" spans="1:34">
      <c r="A109" s="60">
        <v>1.46126E-2</v>
      </c>
      <c r="B109" s="63">
        <v>1.25059E-2</v>
      </c>
      <c r="C109" s="24">
        <v>-2.3155199999999998E-6</v>
      </c>
      <c r="D109" s="61">
        <f t="shared" si="18"/>
        <v>-2.7339276086286886E-5</v>
      </c>
      <c r="E109" s="49">
        <f t="shared" ref="E109:E133" si="37">IF(D109&gt;0,LOG10(D109),-3)</f>
        <v>-3</v>
      </c>
      <c r="F109" s="49">
        <f t="shared" si="36"/>
        <v>-3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3.1923583461000005E-4</v>
      </c>
      <c r="K109" s="5" t="str">
        <f t="shared" si="29"/>
        <v/>
      </c>
      <c r="L109" s="5" t="str">
        <f t="shared" si="30"/>
        <v/>
      </c>
      <c r="M109" s="24">
        <f t="shared" si="25"/>
        <v>-560642.62708012282</v>
      </c>
      <c r="N109" s="24">
        <f t="shared" si="26"/>
        <v>-2.7339275978508947E-5</v>
      </c>
      <c r="O109" s="24">
        <f t="shared" si="27"/>
        <v>77864.125</v>
      </c>
      <c r="P109" s="24">
        <f t="shared" si="28"/>
        <v>-5.4751264816839405E-10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6.3339998161439846E-6</v>
      </c>
      <c r="V109" s="24">
        <f t="shared" si="31"/>
        <v>0.29628020368241703</v>
      </c>
      <c r="W109" s="63">
        <f>B109+([1]User!D$6-25)*[1]User!C$6*[1]Calc!V$6</f>
        <v>1.2782215600000001E-2</v>
      </c>
      <c r="AH109" s="24"/>
    </row>
    <row r="110" spans="1:34">
      <c r="A110" s="60">
        <v>1.4758E-2</v>
      </c>
      <c r="B110" s="63">
        <v>1.25489E-2</v>
      </c>
      <c r="C110" s="24">
        <v>3.0575899999999999E-6</v>
      </c>
      <c r="D110" s="61">
        <f t="shared" si="18"/>
        <v>3.6100874606425304E-5</v>
      </c>
      <c r="E110" s="49">
        <f t="shared" si="37"/>
        <v>-4.4424822764283256</v>
      </c>
      <c r="F110" s="49">
        <f t="shared" si="36"/>
        <v>-4.4424822764283256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3.2030975961000002E-4</v>
      </c>
      <c r="K110" s="5" t="str">
        <f t="shared" si="29"/>
        <v/>
      </c>
      <c r="L110" s="5" t="str">
        <f t="shared" si="30"/>
        <v/>
      </c>
      <c r="M110" s="24">
        <f t="shared" si="25"/>
        <v>897695.66365194006</v>
      </c>
      <c r="N110" s="24">
        <f t="shared" si="26"/>
        <v>3.6100874433852289E-5</v>
      </c>
      <c r="O110" s="24">
        <f t="shared" si="27"/>
        <v>77994.625</v>
      </c>
      <c r="P110" s="24">
        <f t="shared" si="28"/>
        <v>4.1532752170513106E-10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6.3479007297065765E-6</v>
      </c>
      <c r="V110" s="24">
        <f t="shared" si="31"/>
        <v>0.29562312477163216</v>
      </c>
      <c r="W110" s="63">
        <f>B110+([1]User!D$6-25)*[1]User!C$6*[1]Calc!V$6</f>
        <v>1.28252156E-2</v>
      </c>
      <c r="AH110" s="24"/>
    </row>
    <row r="111" spans="1:34">
      <c r="A111" s="60">
        <v>1.4903400000000001E-2</v>
      </c>
      <c r="B111" s="63">
        <v>1.2527399999999999E-2</v>
      </c>
      <c r="C111" s="24">
        <v>7.0874199999999998E-6</v>
      </c>
      <c r="D111" s="61">
        <f t="shared" si="18"/>
        <v>8.3680958108533468E-5</v>
      </c>
      <c r="E111" s="49">
        <f t="shared" si="37"/>
        <v>-4.0773733559759995</v>
      </c>
      <c r="F111" s="49">
        <f t="shared" si="36"/>
        <v>-4.0773733559759995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3.1977279710999998E-4</v>
      </c>
      <c r="K111" s="5" t="str">
        <f t="shared" si="29"/>
        <v/>
      </c>
      <c r="L111" s="5" t="str">
        <f t="shared" si="30"/>
        <v/>
      </c>
      <c r="M111" s="24">
        <f t="shared" si="25"/>
        <v>-448472.39239313017</v>
      </c>
      <c r="N111" s="24">
        <f t="shared" si="26"/>
        <v>8.3680958194747802E-5</v>
      </c>
      <c r="O111" s="24">
        <f t="shared" si="27"/>
        <v>77929.375</v>
      </c>
      <c r="P111" s="24">
        <f t="shared" si="28"/>
        <v>1.7902690615868549E-10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6.3409500198256386E-6</v>
      </c>
      <c r="V111" s="24">
        <f t="shared" si="31"/>
        <v>0.29595131605682379</v>
      </c>
      <c r="W111" s="63">
        <f>B111+([1]User!D$6-25)*[1]User!C$6*[1]Calc!V$6</f>
        <v>1.28037156E-2</v>
      </c>
      <c r="AH111" s="24"/>
    </row>
    <row r="112" spans="1:34">
      <c r="A112" s="60">
        <v>1.5048799999999999E-2</v>
      </c>
      <c r="B112" s="63">
        <v>1.25113E-2</v>
      </c>
      <c r="C112" s="24">
        <v>1.04267E-6</v>
      </c>
      <c r="D112" s="61">
        <f t="shared" si="18"/>
        <v>1.2310773820519258E-5</v>
      </c>
      <c r="E112" s="49">
        <f t="shared" si="37"/>
        <v>-4.9097146476845088</v>
      </c>
      <c r="F112" s="49">
        <f t="shared" si="36"/>
        <v>-4.9097146476845088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3.1937069961000001E-4</v>
      </c>
      <c r="K112" s="5" t="str">
        <f t="shared" si="29"/>
        <v/>
      </c>
      <c r="L112" s="5" t="str">
        <f t="shared" si="30"/>
        <v/>
      </c>
      <c r="M112" s="24">
        <f t="shared" si="25"/>
        <v>-335622.43841093552</v>
      </c>
      <c r="N112" s="24">
        <f t="shared" si="26"/>
        <v>1.2310773885039316E-5</v>
      </c>
      <c r="O112" s="24">
        <f t="shared" si="27"/>
        <v>77880.5</v>
      </c>
      <c r="P112" s="24">
        <f t="shared" si="28"/>
        <v>1.2161499723583122E-9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6.3357454011051354E-6</v>
      </c>
      <c r="V112" s="24">
        <f t="shared" si="31"/>
        <v>0.2961975337428232</v>
      </c>
      <c r="W112" s="63">
        <f>B112+([1]User!D$6-25)*[1]User!C$6*[1]Calc!V$6</f>
        <v>1.27876156E-2</v>
      </c>
      <c r="AH112" s="24"/>
    </row>
    <row r="113" spans="1:34">
      <c r="A113" s="5">
        <v>1.51942E-2</v>
      </c>
      <c r="B113" s="63">
        <v>1.2527399999999999E-2</v>
      </c>
      <c r="C113" s="24">
        <v>-5.0020700000000004E-6</v>
      </c>
      <c r="D113" s="61">
        <f t="shared" si="18"/>
        <v>-5.9059292397791023E-5</v>
      </c>
      <c r="E113" s="49">
        <f t="shared" si="37"/>
        <v>-3</v>
      </c>
      <c r="F113" s="49">
        <f t="shared" si="36"/>
        <v>-3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3.1977279710999998E-4</v>
      </c>
      <c r="K113" s="5" t="str">
        <f t="shared" si="29"/>
        <v/>
      </c>
      <c r="L113" s="5" t="str">
        <f t="shared" si="30"/>
        <v/>
      </c>
      <c r="M113" s="24">
        <f t="shared" si="25"/>
        <v>335832.81476879405</v>
      </c>
      <c r="N113" s="24">
        <f t="shared" si="26"/>
        <v>-5.9059292462351522E-5</v>
      </c>
      <c r="O113" s="24">
        <f t="shared" si="27"/>
        <v>77929.375</v>
      </c>
      <c r="P113" s="24">
        <f t="shared" si="28"/>
        <v>-2.536627586514013E-10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6.3409500198256386E-6</v>
      </c>
      <c r="V113" s="24">
        <f t="shared" si="31"/>
        <v>0.29595131605682379</v>
      </c>
      <c r="W113" s="63">
        <f>B113+([1]User!D$6-25)*[1]User!C$6*[1]Calc!V$6</f>
        <v>1.28037156E-2</v>
      </c>
      <c r="AH113" s="24"/>
    </row>
    <row r="114" spans="1:34">
      <c r="A114" s="5">
        <v>1.53396E-2</v>
      </c>
      <c r="B114" s="63">
        <v>1.25287E-2</v>
      </c>
      <c r="C114" s="24">
        <v>-1.6438799999999999E-6</v>
      </c>
      <c r="D114" s="61">
        <f t="shared" si="18"/>
        <v>-1.9409242490984869E-5</v>
      </c>
      <c r="E114" s="49">
        <f t="shared" si="37"/>
        <v>-3</v>
      </c>
      <c r="F114" s="49">
        <f t="shared" si="36"/>
        <v>-3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3.1980526461000003E-4</v>
      </c>
      <c r="K114" s="5" t="str">
        <f t="shared" si="29"/>
        <v/>
      </c>
      <c r="L114" s="5" t="str">
        <f t="shared" si="30"/>
        <v/>
      </c>
      <c r="M114" s="24">
        <f t="shared" si="25"/>
        <v>27118.307432446731</v>
      </c>
      <c r="N114" s="24">
        <f t="shared" si="26"/>
        <v>-1.9409242496198093E-5</v>
      </c>
      <c r="O114" s="24">
        <f t="shared" si="27"/>
        <v>77933.25</v>
      </c>
      <c r="P114" s="24">
        <f t="shared" si="28"/>
        <v>-7.7189452308273586E-10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6.3413702809263387E-6</v>
      </c>
      <c r="V114" s="24">
        <f t="shared" si="31"/>
        <v>0.29593145217567185</v>
      </c>
      <c r="W114" s="63">
        <f>B114+([1]User!D$6-25)*[1]User!C$6*[1]Calc!V$6</f>
        <v>1.2805015600000001E-2</v>
      </c>
      <c r="AH114" s="24"/>
    </row>
    <row r="115" spans="1:34">
      <c r="A115" s="5">
        <v>1.5485000000000001E-2</v>
      </c>
      <c r="B115" s="63">
        <v>1.2507300000000001E-2</v>
      </c>
      <c r="C115" s="24">
        <v>4.4008700000000001E-6</v>
      </c>
      <c r="D115" s="61">
        <f t="shared" si="18"/>
        <v>5.1960941797029345E-5</v>
      </c>
      <c r="E115" s="49">
        <f t="shared" si="37"/>
        <v>-4.2843229858987373</v>
      </c>
      <c r="F115" s="49">
        <f t="shared" si="36"/>
        <v>-4.2843229858987373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3.1927079961000004E-4</v>
      </c>
      <c r="K115" s="5" t="str">
        <f t="shared" si="29"/>
        <v/>
      </c>
      <c r="L115" s="5" t="str">
        <f t="shared" si="30"/>
        <v/>
      </c>
      <c r="M115" s="24">
        <f t="shared" si="25"/>
        <v>-446037.39731024997</v>
      </c>
      <c r="N115" s="24">
        <f t="shared" si="26"/>
        <v>5.1960941882775574E-5</v>
      </c>
      <c r="O115" s="24">
        <f t="shared" si="27"/>
        <v>77868.375</v>
      </c>
      <c r="P115" s="24">
        <f t="shared" si="28"/>
        <v>2.8808978181671831E-10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6.3344523721429119E-6</v>
      </c>
      <c r="V115" s="24">
        <f t="shared" si="31"/>
        <v>0.29625876650509875</v>
      </c>
      <c r="W115" s="63">
        <f>B115+([1]User!D$6-25)*[1]User!C$6*[1]Calc!V$6</f>
        <v>1.2783615600000001E-2</v>
      </c>
      <c r="AH115" s="24"/>
    </row>
    <row r="116" spans="1:34">
      <c r="A116" s="5">
        <v>1.5630399999999999E-2</v>
      </c>
      <c r="B116" s="63">
        <v>1.2479000000000001E-2</v>
      </c>
      <c r="C116" s="24">
        <v>1.7143099999999999E-6</v>
      </c>
      <c r="D116" s="61">
        <f t="shared" si="18"/>
        <v>2.0240807415821271E-5</v>
      </c>
      <c r="E116" s="49">
        <f t="shared" si="37"/>
        <v>-4.6937721672649575</v>
      </c>
      <c r="F116" s="49">
        <f t="shared" si="36"/>
        <v>-4.6937721672649575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3.1856400711E-4</v>
      </c>
      <c r="K116" s="5" t="str">
        <f t="shared" si="29"/>
        <v/>
      </c>
      <c r="L116" s="5" t="str">
        <f t="shared" si="30"/>
        <v/>
      </c>
      <c r="M116" s="24">
        <f t="shared" si="25"/>
        <v>-589203.84908488218</v>
      </c>
      <c r="N116" s="24">
        <f t="shared" si="26"/>
        <v>2.024080752908982E-5</v>
      </c>
      <c r="O116" s="24">
        <f t="shared" si="27"/>
        <v>77782.625</v>
      </c>
      <c r="P116" s="24">
        <f t="shared" si="28"/>
        <v>7.3875174241491312E-10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6.3253046924616108E-6</v>
      </c>
      <c r="V116" s="24">
        <f t="shared" si="31"/>
        <v>0.29669267968594054</v>
      </c>
      <c r="W116" s="63">
        <f>B116+([1]User!D$6-25)*[1]User!C$6*[1]Calc!V$6</f>
        <v>1.2755315600000001E-2</v>
      </c>
      <c r="AH116" s="24"/>
    </row>
    <row r="117" spans="1:34">
      <c r="A117" s="5">
        <v>1.57758E-2</v>
      </c>
      <c r="B117" s="63">
        <v>1.2518E-2</v>
      </c>
      <c r="C117" s="24">
        <v>3.7292300000000002E-6</v>
      </c>
      <c r="D117" s="61">
        <f t="shared" si="18"/>
        <v>4.4030908201727328E-5</v>
      </c>
      <c r="E117" s="49">
        <f t="shared" si="37"/>
        <v>-4.3562423564907178</v>
      </c>
      <c r="F117" s="49">
        <f t="shared" si="36"/>
        <v>-4.3562423564907178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3.1953803211E-4</v>
      </c>
      <c r="K117" s="5" t="str">
        <f t="shared" si="29"/>
        <v/>
      </c>
      <c r="L117" s="5" t="str">
        <f t="shared" si="30"/>
        <v/>
      </c>
      <c r="M117" s="24">
        <f t="shared" si="25"/>
        <v>813210.48711419816</v>
      </c>
      <c r="N117" s="24">
        <f t="shared" si="26"/>
        <v>4.4030908045395742E-5</v>
      </c>
      <c r="O117" s="24">
        <f t="shared" si="27"/>
        <v>77900.75</v>
      </c>
      <c r="P117" s="24">
        <f t="shared" si="28"/>
        <v>3.4011654187463395E-10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6.3379112638583491E-6</v>
      </c>
      <c r="V117" s="24">
        <f t="shared" si="31"/>
        <v>0.29609502298535334</v>
      </c>
      <c r="W117" s="63">
        <f>B117+([1]User!D$6-25)*[1]User!C$6*[1]Calc!V$6</f>
        <v>1.27943156E-2</v>
      </c>
      <c r="AH117" s="24"/>
    </row>
    <row r="118" spans="1:34">
      <c r="A118" s="5">
        <v>1.59212E-2</v>
      </c>
      <c r="B118" s="63">
        <v>1.25314E-2</v>
      </c>
      <c r="C118" s="24">
        <v>-9.7224100000000006E-7</v>
      </c>
      <c r="D118" s="61">
        <f t="shared" si="18"/>
        <v>-1.1479220702653249E-5</v>
      </c>
      <c r="E118" s="49">
        <f t="shared" si="37"/>
        <v>-3</v>
      </c>
      <c r="F118" s="49">
        <f t="shared" si="36"/>
        <v>-3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3.1987269711E-4</v>
      </c>
      <c r="K118" s="5" t="str">
        <f t="shared" si="29"/>
        <v/>
      </c>
      <c r="L118" s="5" t="str">
        <f t="shared" si="30"/>
        <v/>
      </c>
      <c r="M118" s="24">
        <f t="shared" si="25"/>
        <v>279556.54505009821</v>
      </c>
      <c r="N118" s="24">
        <f t="shared" si="26"/>
        <v>-1.1479220756395199E-5</v>
      </c>
      <c r="O118" s="24">
        <f t="shared" si="27"/>
        <v>77941.5</v>
      </c>
      <c r="P118" s="24">
        <f t="shared" si="28"/>
        <v>-1.3052692580768204E-9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6.342243136818331E-6</v>
      </c>
      <c r="V118" s="24">
        <f t="shared" si="31"/>
        <v>0.29589020455501108</v>
      </c>
      <c r="W118" s="63">
        <f>B118+([1]User!D$6-25)*[1]User!C$6*[1]Calc!V$6</f>
        <v>1.28077156E-2</v>
      </c>
      <c r="AH118" s="24"/>
    </row>
    <row r="119" spans="1:34">
      <c r="A119" s="5">
        <v>1.60666E-2</v>
      </c>
      <c r="B119" s="63">
        <v>1.25287E-2</v>
      </c>
      <c r="C119" s="24">
        <v>-7.01699E-6</v>
      </c>
      <c r="D119" s="61">
        <f t="shared" si="18"/>
        <v>-8.2849393183697073E-5</v>
      </c>
      <c r="E119" s="49">
        <f t="shared" si="37"/>
        <v>-3</v>
      </c>
      <c r="F119" s="49">
        <f t="shared" si="36"/>
        <v>-3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3.1980526461000003E-4</v>
      </c>
      <c r="K119" s="5" t="str">
        <f t="shared" si="29"/>
        <v/>
      </c>
      <c r="L119" s="5" t="str">
        <f t="shared" si="30"/>
        <v/>
      </c>
      <c r="M119" s="24">
        <f t="shared" si="25"/>
        <v>-56322.638513493104</v>
      </c>
      <c r="N119" s="24">
        <f t="shared" si="26"/>
        <v>-8.2849393172869607E-5</v>
      </c>
      <c r="O119" s="24">
        <f t="shared" si="27"/>
        <v>77933.25</v>
      </c>
      <c r="P119" s="24">
        <f t="shared" si="28"/>
        <v>-1.8083280282740877E-10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6.3413702809263387E-6</v>
      </c>
      <c r="V119" s="24">
        <f t="shared" si="31"/>
        <v>0.29593145217567185</v>
      </c>
      <c r="W119" s="63">
        <f>B119+([1]User!D$6-25)*[1]User!C$6*[1]Calc!V$6</f>
        <v>1.2805015600000001E-2</v>
      </c>
      <c r="AH119" s="24"/>
    </row>
    <row r="120" spans="1:34">
      <c r="A120" s="5">
        <v>1.6212000000000001E-2</v>
      </c>
      <c r="B120" s="63">
        <v>1.2530100000000001E-2</v>
      </c>
      <c r="C120" s="24">
        <v>-5.6737100000000003E-6</v>
      </c>
      <c r="D120" s="61">
        <f t="shared" si="18"/>
        <v>-6.698932599309304E-5</v>
      </c>
      <c r="E120" s="49">
        <f t="shared" si="37"/>
        <v>-3</v>
      </c>
      <c r="F120" s="49">
        <f t="shared" si="36"/>
        <v>-3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3.1984022961000001E-4</v>
      </c>
      <c r="K120" s="5" t="str">
        <f t="shared" si="29"/>
        <v/>
      </c>
      <c r="L120" s="5" t="str">
        <f t="shared" si="30"/>
        <v/>
      </c>
      <c r="M120" s="24">
        <f t="shared" si="25"/>
        <v>29205.922450916409</v>
      </c>
      <c r="N120" s="24">
        <f t="shared" si="26"/>
        <v>-6.698932599870758E-5</v>
      </c>
      <c r="O120" s="24">
        <f t="shared" si="27"/>
        <v>77937.5</v>
      </c>
      <c r="P120" s="24">
        <f t="shared" si="28"/>
        <v>-2.2365809442968655E-10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6.3418228718737641E-6</v>
      </c>
      <c r="V120" s="24">
        <f t="shared" si="31"/>
        <v>0.29591006315022028</v>
      </c>
      <c r="W120" s="63">
        <f>B120+([1]User!D$6-25)*[1]User!C$6*[1]Calc!V$6</f>
        <v>1.2806415600000001E-2</v>
      </c>
      <c r="AH120" s="24"/>
    </row>
    <row r="121" spans="1:34">
      <c r="A121" s="5">
        <v>1.6357400000000001E-2</v>
      </c>
      <c r="B121" s="63">
        <v>1.2509899999999999E-2</v>
      </c>
      <c r="C121" s="24">
        <v>-7.01699E-6</v>
      </c>
      <c r="D121" s="61">
        <f t="shared" si="18"/>
        <v>-8.2849393183697073E-5</v>
      </c>
      <c r="E121" s="49">
        <f t="shared" si="37"/>
        <v>-3</v>
      </c>
      <c r="F121" s="49">
        <f t="shared" si="36"/>
        <v>-3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3.1933573461000002E-4</v>
      </c>
      <c r="K121" s="5" t="str">
        <f t="shared" si="29"/>
        <v/>
      </c>
      <c r="L121" s="5" t="str">
        <f t="shared" si="30"/>
        <v/>
      </c>
      <c r="M121" s="24">
        <f t="shared" si="25"/>
        <v>-421068.56217930902</v>
      </c>
      <c r="N121" s="24">
        <f t="shared" si="26"/>
        <v>-8.284939310275085E-5</v>
      </c>
      <c r="O121" s="24">
        <f t="shared" si="27"/>
        <v>77876.25</v>
      </c>
      <c r="P121" s="24">
        <f t="shared" si="28"/>
        <v>-1.8070054274788547E-10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6.3352928389760062E-6</v>
      </c>
      <c r="V121" s="24">
        <f t="shared" si="31"/>
        <v>0.2962189624606536</v>
      </c>
      <c r="W121" s="63">
        <f>B121+([1]User!D$6-25)*[1]User!C$6*[1]Calc!V$6</f>
        <v>1.2786215599999999E-2</v>
      </c>
      <c r="AH121" s="24"/>
    </row>
    <row r="122" spans="1:34">
      <c r="A122" s="5">
        <v>1.6502800000000001E-2</v>
      </c>
      <c r="B122" s="63">
        <v>1.24911E-2</v>
      </c>
      <c r="C122" s="24">
        <v>-3.0060199999999998E-7</v>
      </c>
      <c r="D122" s="61">
        <f t="shared" si="18"/>
        <v>-3.5491989143216255E-6</v>
      </c>
      <c r="E122" s="49">
        <f t="shared" si="37"/>
        <v>-3</v>
      </c>
      <c r="F122" s="49">
        <f t="shared" si="36"/>
        <v>-3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3.1886620461000001E-4</v>
      </c>
      <c r="K122" s="5" t="str">
        <f t="shared" si="29"/>
        <v/>
      </c>
      <c r="L122" s="5" t="str">
        <f t="shared" si="30"/>
        <v/>
      </c>
      <c r="M122" s="24">
        <f t="shared" si="25"/>
        <v>-391598.94891882152</v>
      </c>
      <c r="N122" s="24">
        <f t="shared" si="26"/>
        <v>-3.5491988390406436E-6</v>
      </c>
      <c r="O122" s="24">
        <f t="shared" si="27"/>
        <v>77819.25</v>
      </c>
      <c r="P122" s="24">
        <f t="shared" si="28"/>
        <v>-4.2150280382836226E-9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6.3292157839386316E-6</v>
      </c>
      <c r="V122" s="24">
        <f t="shared" si="31"/>
        <v>0.29650700655756385</v>
      </c>
      <c r="W122" s="63">
        <f>B122+([1]User!D$6-25)*[1]User!C$6*[1]Calc!V$6</f>
        <v>1.27674156E-2</v>
      </c>
      <c r="AH122" s="24"/>
    </row>
    <row r="123" spans="1:34">
      <c r="A123" s="5">
        <v>1.6648199999999998E-2</v>
      </c>
      <c r="B123" s="63">
        <v>1.2520699999999999E-2</v>
      </c>
      <c r="C123" s="24">
        <v>-7.01699E-6</v>
      </c>
      <c r="D123" s="61">
        <f t="shared" si="18"/>
        <v>-8.2849393183697073E-5</v>
      </c>
      <c r="E123" s="49">
        <f t="shared" si="37"/>
        <v>-3</v>
      </c>
      <c r="F123" s="49">
        <f t="shared" si="36"/>
        <v>-3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3.1960546460999998E-4</v>
      </c>
      <c r="K123" s="5" t="str">
        <f t="shared" si="29"/>
        <v/>
      </c>
      <c r="L123" s="5" t="str">
        <f t="shared" si="30"/>
        <v/>
      </c>
      <c r="M123" s="24">
        <f t="shared" si="25"/>
        <v>617270.77170893282</v>
      </c>
      <c r="N123" s="24">
        <f t="shared" si="26"/>
        <v>-8.2849393302361212E-5</v>
      </c>
      <c r="O123" s="24">
        <f t="shared" si="27"/>
        <v>77909</v>
      </c>
      <c r="P123" s="24">
        <f t="shared" si="28"/>
        <v>-1.8077653393719117E-10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6.3387840881152237E-6</v>
      </c>
      <c r="V123" s="24">
        <f t="shared" si="31"/>
        <v>0.29605373182696454</v>
      </c>
      <c r="W123" s="63">
        <f>B123+([1]User!D$6-25)*[1]User!C$6*[1]Calc!V$6</f>
        <v>1.2797015599999999E-2</v>
      </c>
      <c r="AH123" s="24"/>
    </row>
    <row r="124" spans="1:34">
      <c r="A124" s="5">
        <v>1.6793599999999999E-2</v>
      </c>
      <c r="B124" s="63">
        <v>1.25019E-2</v>
      </c>
      <c r="C124" s="24">
        <v>-2.9871600000000001E-6</v>
      </c>
      <c r="D124" s="61">
        <f t="shared" si="18"/>
        <v>-3.5269309681588909E-5</v>
      </c>
      <c r="E124" s="49">
        <f t="shared" si="37"/>
        <v>-3</v>
      </c>
      <c r="F124" s="49">
        <f t="shared" si="36"/>
        <v>-3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3.1913593461000003E-4</v>
      </c>
      <c r="K124" s="5" t="str">
        <f t="shared" si="29"/>
        <v/>
      </c>
      <c r="L124" s="5" t="str">
        <f t="shared" si="30"/>
        <v/>
      </c>
      <c r="M124" s="24">
        <f t="shared" si="25"/>
        <v>-391763.59088480403</v>
      </c>
      <c r="N124" s="24">
        <f t="shared" si="26"/>
        <v>-3.5269309606276276E-5</v>
      </c>
      <c r="O124" s="24">
        <f t="shared" si="27"/>
        <v>77852</v>
      </c>
      <c r="P124" s="24">
        <f t="shared" si="28"/>
        <v>-4.2434254163389429E-10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6.3327068108259032E-6</v>
      </c>
      <c r="V124" s="24">
        <f t="shared" si="31"/>
        <v>0.2963414690838394</v>
      </c>
      <c r="W124" s="63">
        <f>B124+([1]User!D$6-25)*[1]User!C$6*[1]Calc!V$6</f>
        <v>1.27782156E-2</v>
      </c>
      <c r="AH124" s="24"/>
    </row>
    <row r="125" spans="1:34">
      <c r="A125" s="5">
        <v>1.6938999999999999E-2</v>
      </c>
      <c r="B125" s="63">
        <v>1.25153E-2</v>
      </c>
      <c r="C125" s="24">
        <v>-7.01699E-6</v>
      </c>
      <c r="D125" s="61">
        <f t="shared" si="18"/>
        <v>-8.2849393183697073E-5</v>
      </c>
      <c r="E125" s="49">
        <f t="shared" si="37"/>
        <v>-3</v>
      </c>
      <c r="F125" s="49">
        <f t="shared" si="36"/>
        <v>-3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3.1947059961000003E-4</v>
      </c>
      <c r="K125" s="5" t="str">
        <f t="shared" si="29"/>
        <v/>
      </c>
      <c r="L125" s="5" t="str">
        <f t="shared" si="30"/>
        <v/>
      </c>
      <c r="M125" s="24">
        <f t="shared" si="25"/>
        <v>279381.42193771037</v>
      </c>
      <c r="N125" s="24">
        <f t="shared" si="26"/>
        <v>-8.2849393237405359E-5</v>
      </c>
      <c r="O125" s="24">
        <f t="shared" si="27"/>
        <v>77892.625</v>
      </c>
      <c r="P125" s="24">
        <f t="shared" si="28"/>
        <v>-1.8073853826655917E-10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6.3370384475831321E-6</v>
      </c>
      <c r="V125" s="24">
        <f t="shared" si="31"/>
        <v>0.29613632514082527</v>
      </c>
      <c r="W125" s="63">
        <f>B125+([1]User!D$6-25)*[1]User!C$6*[1]Calc!V$6</f>
        <v>1.27916156E-2</v>
      </c>
      <c r="AH125" s="24"/>
    </row>
    <row r="126" spans="1:34">
      <c r="A126" s="5">
        <v>1.70844E-2</v>
      </c>
      <c r="B126" s="63">
        <v>1.2507300000000001E-2</v>
      </c>
      <c r="C126" s="24">
        <v>-9.0319000000000007E-6</v>
      </c>
      <c r="D126" s="61">
        <f t="shared" si="18"/>
        <v>-1.0663937589989919E-4</v>
      </c>
      <c r="E126" s="49">
        <f t="shared" si="37"/>
        <v>-3</v>
      </c>
      <c r="F126" s="49">
        <f t="shared" si="36"/>
        <v>-3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3.1927079961000004E-4</v>
      </c>
      <c r="K126" s="5" t="str">
        <f t="shared" si="29"/>
        <v/>
      </c>
      <c r="L126" s="5" t="str">
        <f t="shared" si="30"/>
        <v/>
      </c>
      <c r="M126" s="24">
        <f t="shared" si="25"/>
        <v>-166742.95226550353</v>
      </c>
      <c r="N126" s="24">
        <f t="shared" si="26"/>
        <v>-1.0663937586784452E-4</v>
      </c>
      <c r="O126" s="24">
        <f t="shared" si="27"/>
        <v>77868.375</v>
      </c>
      <c r="P126" s="24">
        <f t="shared" si="28"/>
        <v>-1.4037419375513989E-10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6.3344523721429119E-6</v>
      </c>
      <c r="V126" s="24">
        <f t="shared" si="31"/>
        <v>0.29625876650509875</v>
      </c>
      <c r="W126" s="63">
        <f>B126+([1]User!D$6-25)*[1]User!C$6*[1]Calc!V$6</f>
        <v>1.2783615600000001E-2</v>
      </c>
      <c r="AH126" s="24"/>
    </row>
    <row r="127" spans="1:34">
      <c r="A127" s="5">
        <v>1.72298E-2</v>
      </c>
      <c r="B127" s="63">
        <v>1.2543500000000001E-2</v>
      </c>
      <c r="C127" s="24">
        <v>-3.6588E-6</v>
      </c>
      <c r="D127" s="61">
        <f t="shared" si="18"/>
        <v>-4.3199343276890919E-5</v>
      </c>
      <c r="E127" s="49">
        <f t="shared" si="37"/>
        <v>-3</v>
      </c>
      <c r="F127" s="49">
        <f t="shared" si="36"/>
        <v>-3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3.2017489461000001E-4</v>
      </c>
      <c r="K127" s="5" t="str">
        <f t="shared" si="29"/>
        <v/>
      </c>
      <c r="L127" s="5" t="str">
        <f t="shared" si="30"/>
        <v/>
      </c>
      <c r="M127" s="24">
        <f t="shared" si="25"/>
        <v>755575.67033818411</v>
      </c>
      <c r="N127" s="24">
        <f t="shared" si="26"/>
        <v>-4.3199343422142785E-5</v>
      </c>
      <c r="O127" s="24">
        <f t="shared" si="27"/>
        <v>77978.125</v>
      </c>
      <c r="P127" s="24">
        <f t="shared" si="28"/>
        <v>-3.4700793027137253E-10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6.3461549224010151E-6</v>
      </c>
      <c r="V127" s="24">
        <f t="shared" si="31"/>
        <v>0.29570548884850084</v>
      </c>
      <c r="W127" s="63">
        <f>B127+([1]User!D$6-25)*[1]User!C$6*[1]Calc!V$6</f>
        <v>1.2819815600000001E-2</v>
      </c>
      <c r="AH127" s="24"/>
    </row>
    <row r="128" spans="1:34">
      <c r="A128" s="5">
        <v>1.73752E-2</v>
      </c>
      <c r="B128" s="63">
        <v>1.25556E-2</v>
      </c>
      <c r="C128" s="24">
        <v>3.0575899999999999E-6</v>
      </c>
      <c r="D128" s="61">
        <f t="shared" si="18"/>
        <v>3.6100874606425304E-5</v>
      </c>
      <c r="E128" s="49">
        <f t="shared" si="37"/>
        <v>-4.4424822764283256</v>
      </c>
      <c r="F128" s="49">
        <f t="shared" si="36"/>
        <v>-4.4424822764283256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3.2047709211000002E-4</v>
      </c>
      <c r="K128" s="5" t="str">
        <f t="shared" si="29"/>
        <v/>
      </c>
      <c r="L128" s="5" t="str">
        <f t="shared" si="30"/>
        <v/>
      </c>
      <c r="M128" s="24">
        <f t="shared" si="25"/>
        <v>252673.26561699834</v>
      </c>
      <c r="N128" s="24">
        <f t="shared" si="26"/>
        <v>3.6100874557851394E-5</v>
      </c>
      <c r="O128" s="24">
        <f t="shared" si="27"/>
        <v>78014.875</v>
      </c>
      <c r="P128" s="24">
        <f t="shared" si="28"/>
        <v>4.1543535312327355E-10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6.3500668683638473E-6</v>
      </c>
      <c r="V128" s="24">
        <f t="shared" si="31"/>
        <v>0.2955209931700985</v>
      </c>
      <c r="W128" s="63">
        <f>B128+([1]User!D$6-25)*[1]User!C$6*[1]Calc!V$6</f>
        <v>1.28319156E-2</v>
      </c>
      <c r="AH128" s="24"/>
    </row>
    <row r="129" spans="1:34">
      <c r="A129" s="5">
        <v>1.7520600000000001E-2</v>
      </c>
      <c r="B129" s="63">
        <v>1.24777E-2</v>
      </c>
      <c r="C129" s="24">
        <v>-5.6737100000000003E-6</v>
      </c>
      <c r="D129" s="61">
        <f t="shared" si="18"/>
        <v>-6.698932599309304E-5</v>
      </c>
      <c r="E129" s="49">
        <f t="shared" si="37"/>
        <v>-3</v>
      </c>
      <c r="F129" s="49">
        <f t="shared" si="36"/>
        <v>-3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3.1853153961000001E-4</v>
      </c>
      <c r="K129" s="5" t="str">
        <f t="shared" si="29"/>
        <v/>
      </c>
      <c r="L129" s="5" t="str">
        <f t="shared" si="30"/>
        <v/>
      </c>
      <c r="M129" s="24">
        <f t="shared" si="25"/>
        <v>-1621790.0190109836</v>
      </c>
      <c r="N129" s="24">
        <f t="shared" si="26"/>
        <v>-6.698932568132012E-5</v>
      </c>
      <c r="O129" s="24">
        <f t="shared" si="27"/>
        <v>77778.75</v>
      </c>
      <c r="P129" s="24">
        <f t="shared" si="28"/>
        <v>-2.2320252887945388E-10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6.3248845020807105E-6</v>
      </c>
      <c r="V129" s="24">
        <f t="shared" si="31"/>
        <v>0.29671264124703256</v>
      </c>
      <c r="W129" s="63">
        <f>B129+([1]User!D$6-25)*[1]User!C$6*[1]Calc!V$6</f>
        <v>1.27540156E-2</v>
      </c>
      <c r="AH129" s="24"/>
    </row>
    <row r="130" spans="1:34">
      <c r="A130" s="5">
        <v>1.7666000000000001E-2</v>
      </c>
      <c r="B130" s="63">
        <v>1.2469600000000001E-2</v>
      </c>
      <c r="C130" s="24">
        <v>-9.7035400000000006E-6</v>
      </c>
      <c r="D130" s="61">
        <f t="shared" si="18"/>
        <v>-1.145694094952012E-4</v>
      </c>
      <c r="E130" s="49">
        <f t="shared" si="37"/>
        <v>-3</v>
      </c>
      <c r="F130" s="49">
        <f t="shared" si="36"/>
        <v>-3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3.1832924211000002E-4</v>
      </c>
      <c r="K130" s="5" t="str">
        <f t="shared" si="29"/>
        <v/>
      </c>
      <c r="L130" s="5" t="str">
        <f t="shared" si="30"/>
        <v/>
      </c>
      <c r="M130" s="24">
        <f t="shared" si="25"/>
        <v>-168579.69695369713</v>
      </c>
      <c r="N130" s="24">
        <f t="shared" si="26"/>
        <v>-1.1456940946279343E-4</v>
      </c>
      <c r="O130" s="24">
        <f t="shared" si="27"/>
        <v>77754.25</v>
      </c>
      <c r="P130" s="24">
        <f t="shared" si="28"/>
        <v>-1.3046656249768147E-10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6.3222664344320321E-6</v>
      </c>
      <c r="V130" s="24">
        <f t="shared" si="31"/>
        <v>0.29683707492126565</v>
      </c>
      <c r="W130" s="63">
        <f>B130+([1]User!D$6-25)*[1]User!C$6*[1]Calc!V$6</f>
        <v>1.2745915600000001E-2</v>
      </c>
      <c r="AH130" s="24"/>
    </row>
    <row r="131" spans="1:34">
      <c r="A131" s="5">
        <v>1.7811400000000002E-2</v>
      </c>
      <c r="B131" s="63">
        <v>1.2473700000000001E-2</v>
      </c>
      <c r="C131" s="24">
        <v>-6.3453500000000002E-6</v>
      </c>
      <c r="D131" s="61">
        <f t="shared" si="18"/>
        <v>-7.4919359588395049E-5</v>
      </c>
      <c r="E131" s="49">
        <f t="shared" si="37"/>
        <v>-3</v>
      </c>
      <c r="F131" s="49">
        <f t="shared" si="36"/>
        <v>-3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3.1843163961000004E-4</v>
      </c>
      <c r="K131" s="5" t="str">
        <f t="shared" si="29"/>
        <v/>
      </c>
      <c r="L131" s="5" t="str">
        <f t="shared" si="30"/>
        <v/>
      </c>
      <c r="M131" s="24">
        <f t="shared" si="25"/>
        <v>85344.081679300391</v>
      </c>
      <c r="N131" s="24">
        <f t="shared" si="26"/>
        <v>-7.491935960480159E-5</v>
      </c>
      <c r="O131" s="24">
        <f t="shared" si="27"/>
        <v>77766.625</v>
      </c>
      <c r="P131" s="24">
        <f t="shared" si="28"/>
        <v>-1.9954596607419294E-10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6.3235916201974828E-6</v>
      </c>
      <c r="V131" s="24">
        <f t="shared" si="31"/>
        <v>0.29677407752346191</v>
      </c>
      <c r="W131" s="63">
        <f>B131+([1]User!D$6-25)*[1]User!C$6*[1]Calc!V$6</f>
        <v>1.2750015600000001E-2</v>
      </c>
      <c r="AH131" s="24"/>
    </row>
    <row r="132" spans="1:34">
      <c r="A132" s="5">
        <v>1.7956799999999998E-2</v>
      </c>
      <c r="B132" s="63">
        <v>1.24616E-2</v>
      </c>
      <c r="C132" s="24">
        <v>-2.3155199999999998E-6</v>
      </c>
      <c r="D132" s="61">
        <f t="shared" si="18"/>
        <v>-2.7339276086286886E-5</v>
      </c>
      <c r="E132" s="49">
        <f t="shared" si="37"/>
        <v>-3</v>
      </c>
      <c r="F132" s="49">
        <f t="shared" si="36"/>
        <v>-3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3.1812944211000003E-4</v>
      </c>
      <c r="K132" s="5" t="str">
        <f t="shared" si="29"/>
        <v/>
      </c>
      <c r="M132" s="24">
        <f t="shared" si="25"/>
        <v>-251750.53075318804</v>
      </c>
      <c r="N132" s="24">
        <f>IF($X$76,D132-1.602E-19*$P$6*M132/$B$6,D132)</f>
        <v>-2.7339276037890364E-5</v>
      </c>
      <c r="O132" s="24">
        <f t="shared" si="27"/>
        <v>77730</v>
      </c>
      <c r="P132" s="24">
        <f>O132/(($B$6*D132)/(1.602E-19*$P$6)-M132)</f>
        <v>-5.4656952800397056E-10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6.3196807590503561E-6</v>
      </c>
      <c r="V132" s="24">
        <f t="shared" si="31"/>
        <v>0.29696007022651694</v>
      </c>
      <c r="W132" s="63">
        <f>B132+([1]User!D$6-25)*[1]User!C$6*[1]Calc!V$6</f>
        <v>1.27379156E-2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-159631362.03932157</v>
      </c>
      <c r="N133" s="24">
        <f>IF($X$76,D133-1.602E-19*$P$6*M133/$B$6,D133)</f>
        <v>3.0687533038439177E-11</v>
      </c>
      <c r="O133" s="24">
        <f t="shared" si="27"/>
        <v>47857.25</v>
      </c>
      <c r="P133" s="24">
        <f>O133/(($B$6*D133)/(1.602E-19*$P$6)-M133)</f>
        <v>2.9979854452542631E-4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0.79798613159847953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-9.7656300000000008E-3</v>
      </c>
      <c r="D150" s="5" t="s">
        <v>104</v>
      </c>
      <c r="O150" s="66"/>
    </row>
    <row r="152" spans="1:15">
      <c r="A152" s="5" t="s">
        <v>105</v>
      </c>
      <c r="B152" s="5">
        <v>0.71090600000000004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-1.42588E-2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508"/>
  <sheetViews>
    <sheetView workbookViewId="0">
      <selection sqref="A1:XFD1048576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0.71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0.52526620370370369</v>
      </c>
      <c r="K3" s="21"/>
      <c r="M3" s="23"/>
      <c r="Q3" s="24">
        <f>100*(SUM(V22:V132))</f>
        <v>99370.078074777368</v>
      </c>
      <c r="R3" s="24">
        <f>100*SUM(V114:V132)</f>
        <v>0.53911598843234387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1.2776837111204078</v>
      </c>
      <c r="D6" s="36">
        <f>INTERCEPT(K$15:K$102,H$15:H$102)</f>
        <v>0.50558818497377822</v>
      </c>
      <c r="E6" s="36">
        <f>INDEX(W9:W133,MATCH(O6,J9:J133,0))</f>
        <v>0.42599131560000003</v>
      </c>
      <c r="F6" s="36">
        <f>INDEX(I9:I133,MATCH(O6,J9:J133,0))</f>
        <v>2.296455269517762E-2</v>
      </c>
      <c r="G6" s="37">
        <f>E6*F6/B6/D6</f>
        <v>0.77396587226749436</v>
      </c>
      <c r="H6" s="38">
        <f>1000*MAX(J20:J110)</f>
        <v>9.7827000147842398</v>
      </c>
      <c r="I6" s="35">
        <f>-SLOPE(K20:K129,I20:I129)</f>
        <v>1.3336880460848595</v>
      </c>
      <c r="J6" s="39">
        <f>AVERAGE(L20:L131)/(0.025*$B$6)</f>
        <v>611.75410495999995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1.403371717548306</v>
      </c>
      <c r="O6" s="42">
        <f>MAX(J16:J132)</f>
        <v>9.7827000147842399E-3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0.50567656809689443</v>
      </c>
      <c r="T6" s="44">
        <f>(LOG(0.1)-INTERCEPT(T25:T120,R25:R120))/SLOPE(T25:T120,R25:R120)</f>
        <v>0.43351291859638807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102221.26800256946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1.2776837111204078</v>
      </c>
      <c r="T7" s="49">
        <f>SLOPE(R25:R120, T25:T120)/0.06</f>
        <v>1.403371717548306</v>
      </c>
      <c r="X7" s="47"/>
      <c r="Y7" s="5">
        <f>1/Y6</f>
        <v>9.7827000147842405E-6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0.58356699999999995</v>
      </c>
      <c r="C9" s="60">
        <v>0.56588799999999995</v>
      </c>
      <c r="D9" s="61">
        <f t="shared" ref="D9:D72" si="0">C9/$A$6</f>
        <v>6.6814228622152747</v>
      </c>
      <c r="E9" s="49">
        <f t="shared" ref="E9:E72" si="1">IF(D9&gt;0,LOG10(D9),-3)</f>
        <v>0.82486895879383615</v>
      </c>
      <c r="F9" s="49">
        <f t="shared" ref="F9:F72" si="2">IF($D9&gt;0,LOG10(D9),-3)</f>
        <v>0.82486895879383615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0.60374899999999998</v>
      </c>
      <c r="C10" s="60">
        <v>0.69549499999999997</v>
      </c>
      <c r="D10" s="61">
        <f t="shared" si="0"/>
        <v>8.2116888740464766</v>
      </c>
      <c r="E10" s="49">
        <f t="shared" si="1"/>
        <v>0.91443248638237173</v>
      </c>
      <c r="F10" s="49">
        <f t="shared" si="2"/>
        <v>0.91443248638237173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564138087749675.87</v>
      </c>
      <c r="P10" s="24" t="e">
        <f>O10/(($B$6*D10)/(1.602E-19*$P$6)-M10)</f>
        <v>#DIV/0!</v>
      </c>
      <c r="W10" s="63">
        <f>B10+([1]User!D$6-25)*[1]User!C$6*[1]Calc!V$6</f>
        <v>0.60402531559999995</v>
      </c>
      <c r="AH10" s="24"/>
    </row>
    <row r="11" spans="1:34">
      <c r="A11" s="24">
        <v>3.634E-4</v>
      </c>
      <c r="B11" s="59">
        <v>0.60636500000000004</v>
      </c>
      <c r="C11" s="64">
        <v>0.71099199999999996</v>
      </c>
      <c r="D11" s="61">
        <f t="shared" si="0"/>
        <v>8.3946614942394309</v>
      </c>
      <c r="E11" s="49">
        <f t="shared" si="1"/>
        <v>0.92400318836591966</v>
      </c>
      <c r="F11" s="49">
        <f t="shared" si="2"/>
        <v>0.92400318836591966</v>
      </c>
      <c r="G11" s="49">
        <f t="shared" si="3"/>
        <v>8.3304492645275019</v>
      </c>
      <c r="H11" s="5" t="str">
        <f t="shared" si="6"/>
        <v/>
      </c>
      <c r="I11" s="24">
        <f t="shared" si="4"/>
        <v>-0.18326123161318755</v>
      </c>
      <c r="J11" s="24">
        <f t="shared" si="5"/>
        <v>-0.1111738346443004</v>
      </c>
      <c r="M11" s="24">
        <f t="shared" ref="M11:M74" si="7">2.88E+21*(EXP(38.921*W11)/SQRT($X$21^2+296000000000000000000*EXP(38.921*W11)))*SLOPE(W10:W11,A10:A11)</f>
        <v>3.3402116995385248E+17</v>
      </c>
      <c r="N11" s="24">
        <f t="shared" ref="N11:N74" si="8">IF($X$76,D11-1.602E-19*$P$6*M11/$B$6,D11)</f>
        <v>8.3304492645275019</v>
      </c>
      <c r="O11" s="24">
        <f t="shared" ref="O11:O74" si="9">(SQRT($X$21^2+296000000000000000000*EXP(38.921*W11))-$X$21)/2</f>
        <v>611108719960925.87</v>
      </c>
      <c r="P11" s="24">
        <f t="shared" ref="P11:P74" si="10">O11/(($B$6*D11)/(1.602E-19*$P$6)-M11)</f>
        <v>1.4102425522899062E-5</v>
      </c>
      <c r="W11" s="63">
        <f>B11+([1]User!D$6-25)*[1]User!C$6*[1]Calc!V$6</f>
        <v>0.60664131560000001</v>
      </c>
      <c r="X11" s="5" t="s">
        <v>62</v>
      </c>
      <c r="AH11" s="24"/>
    </row>
    <row r="12" spans="1:34">
      <c r="A12" s="24">
        <v>5.0880000000000001E-4</v>
      </c>
      <c r="B12" s="59">
        <v>0.60469099999999998</v>
      </c>
      <c r="C12" s="64">
        <v>0.71002699999999996</v>
      </c>
      <c r="D12" s="61">
        <f t="shared" si="0"/>
        <v>8.3832677678093983</v>
      </c>
      <c r="E12" s="49">
        <f t="shared" si="1"/>
        <v>0.92341333806911097</v>
      </c>
      <c r="F12" s="49">
        <f t="shared" si="2"/>
        <v>0.92341333806911097</v>
      </c>
      <c r="G12" s="49">
        <f t="shared" si="3"/>
        <v>8.4226256620887341</v>
      </c>
      <c r="H12" s="5" t="str">
        <f t="shared" si="6"/>
        <v/>
      </c>
      <c r="I12" s="24">
        <f>B$6-G12*B$6</f>
        <v>-0.18556564155221836</v>
      </c>
      <c r="J12" s="24">
        <f t="shared" si="5"/>
        <v>-0.11226114803743735</v>
      </c>
      <c r="M12" s="24">
        <f t="shared" si="7"/>
        <v>-2.0473311630948896E+17</v>
      </c>
      <c r="N12" s="24">
        <f t="shared" si="8"/>
        <v>8.4226256620887341</v>
      </c>
      <c r="O12" s="24">
        <f t="shared" si="9"/>
        <v>580687413501375.87</v>
      </c>
      <c r="P12" s="24">
        <f t="shared" si="10"/>
        <v>1.3253746854020926E-5</v>
      </c>
      <c r="W12" s="63">
        <f>B12+([1]User!D$6-25)*[1]User!C$6*[1]Calc!V$6</f>
        <v>0.60496731559999994</v>
      </c>
      <c r="X12" s="62">
        <f>MAX(B9:B133)</f>
        <v>0.60636500000000004</v>
      </c>
      <c r="AH12" s="24"/>
    </row>
    <row r="13" spans="1:34">
      <c r="A13" s="24">
        <v>6.5419999999999996E-4</v>
      </c>
      <c r="B13" s="59">
        <v>0.60255400000000003</v>
      </c>
      <c r="C13" s="64">
        <v>0.70515600000000001</v>
      </c>
      <c r="D13" s="61">
        <f t="shared" si="0"/>
        <v>8.3257560150211258</v>
      </c>
      <c r="E13" s="49">
        <f t="shared" si="1"/>
        <v>0.92042367980531448</v>
      </c>
      <c r="F13" s="49">
        <f t="shared" si="2"/>
        <v>0.92042367980531448</v>
      </c>
      <c r="G13" s="49">
        <f t="shared" si="3"/>
        <v>8.3732794567901401</v>
      </c>
      <c r="H13" s="5" t="str">
        <f t="shared" si="6"/>
        <v/>
      </c>
      <c r="I13" s="24">
        <f t="shared" si="4"/>
        <v>-0.18433198641975351</v>
      </c>
      <c r="J13" s="24">
        <f t="shared" si="5"/>
        <v>-0.11112090954859492</v>
      </c>
      <c r="M13" s="24">
        <f t="shared" si="7"/>
        <v>-2.4720891473686227E+17</v>
      </c>
      <c r="N13" s="24">
        <f t="shared" si="8"/>
        <v>8.3732794567901401</v>
      </c>
      <c r="O13" s="24">
        <f t="shared" si="9"/>
        <v>543719719684724.12</v>
      </c>
      <c r="P13" s="24">
        <f t="shared" si="10"/>
        <v>1.2483123183883369E-5</v>
      </c>
      <c r="W13" s="63">
        <f>B13+([1]User!D$6-25)*[1]User!C$6*[1]Calc!V$6</f>
        <v>0.6028303156</v>
      </c>
      <c r="AH13" s="24"/>
    </row>
    <row r="14" spans="1:34">
      <c r="A14" s="24">
        <v>7.9960000000000003E-4</v>
      </c>
      <c r="B14" s="59">
        <v>0.60034500000000002</v>
      </c>
      <c r="C14" s="64">
        <v>0.69943900000000003</v>
      </c>
      <c r="D14" s="61">
        <f t="shared" si="0"/>
        <v>8.2582555652796845</v>
      </c>
      <c r="E14" s="49">
        <f t="shared" si="1"/>
        <v>0.91688831870256349</v>
      </c>
      <c r="F14" s="49">
        <f t="shared" si="2"/>
        <v>0.91688831870256349</v>
      </c>
      <c r="G14" s="49">
        <f t="shared" si="3"/>
        <v>8.3045952876831297</v>
      </c>
      <c r="H14" s="5" t="str">
        <f t="shared" si="6"/>
        <v/>
      </c>
      <c r="I14" s="24">
        <f>B$6-G14*B$6</f>
        <v>-0.18261488219207825</v>
      </c>
      <c r="J14" s="24">
        <f t="shared" si="5"/>
        <v>-0.10968239079034504</v>
      </c>
      <c r="M14" s="24">
        <f t="shared" si="7"/>
        <v>-2.4105140659303472E+17</v>
      </c>
      <c r="N14" s="24">
        <f t="shared" si="8"/>
        <v>8.3045952876831297</v>
      </c>
      <c r="O14" s="24">
        <f t="shared" si="9"/>
        <v>507623437085673.12</v>
      </c>
      <c r="P14" s="24">
        <f t="shared" si="10"/>
        <v>1.1750786903496996E-5</v>
      </c>
      <c r="W14" s="63">
        <f>B14+([1]User!D$6-25)*[1]User!C$6*[1]Calc!V$6</f>
        <v>0.60062131559999998</v>
      </c>
      <c r="X14" s="9" t="s">
        <v>63</v>
      </c>
      <c r="AH14" s="24"/>
    </row>
    <row r="15" spans="1:34">
      <c r="A15" s="24">
        <v>9.4499999999999998E-4</v>
      </c>
      <c r="B15" s="59">
        <v>0.59814100000000003</v>
      </c>
      <c r="C15" s="64">
        <v>0.69322899999999998</v>
      </c>
      <c r="D15" s="61">
        <f t="shared" si="0"/>
        <v>8.184934279134092</v>
      </c>
      <c r="E15" s="49">
        <f t="shared" si="1"/>
        <v>0.91301519659780761</v>
      </c>
      <c r="F15" s="49">
        <f t="shared" si="2"/>
        <v>0.91301519659780761</v>
      </c>
      <c r="G15" s="49">
        <f>IF(N15&lt;0.001, 0.001, N15)</f>
        <v>8.2285164915997218</v>
      </c>
      <c r="H15" s="5" t="str">
        <f t="shared" si="6"/>
        <v/>
      </c>
      <c r="I15" s="24">
        <f t="shared" si="4"/>
        <v>-0.18071291228999306</v>
      </c>
      <c r="J15" s="24">
        <f t="shared" si="5"/>
        <v>-0.1081417358668359</v>
      </c>
      <c r="K15" s="5" t="str">
        <f t="shared" ref="K15:K78" si="11">IF(G15&gt;0.85,IF(G15&lt;1.1,W15,""),"")</f>
        <v/>
      </c>
      <c r="M15" s="24">
        <f t="shared" si="7"/>
        <v>-2.2670730579291024E+17</v>
      </c>
      <c r="N15" s="24">
        <f t="shared" si="8"/>
        <v>8.2285164915997218</v>
      </c>
      <c r="O15" s="24">
        <f t="shared" si="9"/>
        <v>473662660287140.12</v>
      </c>
      <c r="P15" s="24">
        <f t="shared" si="10"/>
        <v>1.1066017781766303E-5</v>
      </c>
      <c r="W15" s="63">
        <f>B15+([1]User!D$6-25)*[1]User!C$6*[1]Calc!V$6</f>
        <v>0.5984173156</v>
      </c>
      <c r="X15" s="9">
        <f>AVERAGE(B9:B133)</f>
        <v>0.43917374399999981</v>
      </c>
      <c r="AH15" s="24"/>
    </row>
    <row r="16" spans="1:34">
      <c r="A16" s="24">
        <v>1.0904E-3</v>
      </c>
      <c r="B16" s="59">
        <v>0.59584700000000002</v>
      </c>
      <c r="C16" s="64">
        <v>0.68647899999999995</v>
      </c>
      <c r="D16" s="61">
        <f t="shared" si="0"/>
        <v>8.1052372289758399</v>
      </c>
      <c r="E16" s="49">
        <f t="shared" si="1"/>
        <v>0.90876573056360943</v>
      </c>
      <c r="F16" s="49">
        <f t="shared" si="2"/>
        <v>0.90876573056360943</v>
      </c>
      <c r="G16" s="49">
        <f t="shared" si="3"/>
        <v>8.1478539854250158</v>
      </c>
      <c r="H16" s="5" t="str">
        <f t="shared" si="6"/>
        <v/>
      </c>
      <c r="I16" s="24">
        <f t="shared" si="4"/>
        <v>-0.17869634963562542</v>
      </c>
      <c r="J16" s="24">
        <f t="shared" si="5"/>
        <v>-0.10652506043040587</v>
      </c>
      <c r="K16" s="5" t="str">
        <f t="shared" si="11"/>
        <v/>
      </c>
      <c r="M16" s="24">
        <f t="shared" si="7"/>
        <v>-2.2168516671439501E+17</v>
      </c>
      <c r="N16" s="24">
        <f t="shared" si="8"/>
        <v>8.1478539854250158</v>
      </c>
      <c r="O16" s="24">
        <f t="shared" si="9"/>
        <v>440397877247388.62</v>
      </c>
      <c r="P16" s="24">
        <f t="shared" si="10"/>
        <v>1.0390722277728909E-5</v>
      </c>
      <c r="W16" s="63">
        <f>B16+([1]User!D$6-25)*[1]User!C$6*[1]Calc!V$6</f>
        <v>0.59612331559999998</v>
      </c>
      <c r="AH16" s="24"/>
    </row>
    <row r="17" spans="1:34">
      <c r="A17" s="24">
        <v>1.2358E-3</v>
      </c>
      <c r="B17" s="59">
        <v>0.59355100000000005</v>
      </c>
      <c r="C17" s="64">
        <v>0.67921200000000004</v>
      </c>
      <c r="D17" s="61">
        <f t="shared" si="0"/>
        <v>8.0194359751239848</v>
      </c>
      <c r="E17" s="49">
        <f>IF(D17&gt;0,LOG10(D17),-3)</f>
        <v>0.90414382445559116</v>
      </c>
      <c r="F17" s="49">
        <f t="shared" si="2"/>
        <v>0.90414382445559116</v>
      </c>
      <c r="G17" s="49">
        <f t="shared" si="3"/>
        <v>8.0594678243966502</v>
      </c>
      <c r="H17" s="5" t="str">
        <f t="shared" si="6"/>
        <v/>
      </c>
      <c r="I17" s="24">
        <f t="shared" si="4"/>
        <v>-0.17648669560991628</v>
      </c>
      <c r="J17" s="24">
        <f t="shared" si="5"/>
        <v>-0.1048026206931509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-2.0823891631640762E+17</v>
      </c>
      <c r="N17" s="24">
        <f t="shared" si="8"/>
        <v>8.0594678243966502</v>
      </c>
      <c r="O17" s="24">
        <f t="shared" si="9"/>
        <v>409134624906372.62</v>
      </c>
      <c r="P17" s="24">
        <f t="shared" si="10"/>
        <v>9.7589620066370981E-6</v>
      </c>
      <c r="W17" s="63">
        <f>B17+([1]User!D$6-25)*[1]User!C$6*[1]Calc!V$6</f>
        <v>0.59382731560000002</v>
      </c>
      <c r="AH17" s="24"/>
    </row>
    <row r="18" spans="1:34">
      <c r="A18" s="24">
        <v>1.3812E-3</v>
      </c>
      <c r="B18" s="59">
        <v>0.59123899999999996</v>
      </c>
      <c r="C18" s="64">
        <v>0.67131099999999999</v>
      </c>
      <c r="D18" s="61">
        <f t="shared" si="0"/>
        <v>7.9261491020424515</v>
      </c>
      <c r="E18" s="49">
        <f t="shared" si="1"/>
        <v>0.89906223776668137</v>
      </c>
      <c r="F18" s="49">
        <f t="shared" si="2"/>
        <v>0.89906223776668137</v>
      </c>
      <c r="G18" s="49">
        <f t="shared" si="3"/>
        <v>7.9639277864672042</v>
      </c>
      <c r="H18" s="5" t="str">
        <f t="shared" si="6"/>
        <v/>
      </c>
      <c r="I18" s="24">
        <f t="shared" si="4"/>
        <v>-0.17409819466168011</v>
      </c>
      <c r="J18" s="24">
        <f t="shared" si="5"/>
        <v>-0.10298174856069393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-1.9651833346209293E+17</v>
      </c>
      <c r="N18" s="24">
        <f t="shared" si="8"/>
        <v>7.9639277864672042</v>
      </c>
      <c r="O18" s="24">
        <f t="shared" si="9"/>
        <v>379609593171905.37</v>
      </c>
      <c r="P18" s="24">
        <f t="shared" si="10"/>
        <v>9.163336251663737E-6</v>
      </c>
      <c r="U18" s="24">
        <f>(K$6*EXP(W18/0.02585)+L$6*EXP(W18/(2*0.02585))+W18/M$6)/B$6</f>
        <v>0.90652522713650074</v>
      </c>
      <c r="V18" s="24">
        <f t="shared" ref="V18:V81" si="13">((U18)-G18)*((U18)-G18)*U$22/U18</f>
        <v>36.445817402515203</v>
      </c>
      <c r="W18" s="63">
        <f>B18+([1]User!D$6-25)*[1]User!C$6*[1]Calc!V$6</f>
        <v>0.59151531559999992</v>
      </c>
      <c r="AH18" s="24"/>
    </row>
    <row r="19" spans="1:34" ht="15">
      <c r="A19" s="5">
        <v>1.5265999999999999E-3</v>
      </c>
      <c r="B19" s="59">
        <v>0.58894100000000005</v>
      </c>
      <c r="C19" s="64">
        <v>0.66269699999999998</v>
      </c>
      <c r="D19" s="61">
        <f t="shared" si="0"/>
        <v>7.8244438590701275</v>
      </c>
      <c r="E19" s="49">
        <f t="shared" si="1"/>
        <v>0.8934534788037356</v>
      </c>
      <c r="F19" s="49">
        <f t="shared" si="2"/>
        <v>0.8934534788037356</v>
      </c>
      <c r="G19" s="49">
        <f t="shared" si="3"/>
        <v>7.8596139316768676</v>
      </c>
      <c r="H19" s="5" t="str">
        <f t="shared" si="6"/>
        <v/>
      </c>
      <c r="I19" s="24">
        <f t="shared" si="4"/>
        <v>-0.1714903482919217</v>
      </c>
      <c r="J19" s="24">
        <f t="shared" si="5"/>
        <v>-0.10104508267187515</v>
      </c>
      <c r="K19" s="5" t="str">
        <f t="shared" si="11"/>
        <v/>
      </c>
      <c r="L19" s="5" t="str">
        <f t="shared" si="12"/>
        <v/>
      </c>
      <c r="M19" s="24">
        <f t="shared" si="7"/>
        <v>-1.8294877552403123E+17</v>
      </c>
      <c r="N19" s="24">
        <f t="shared" si="8"/>
        <v>7.8596139316768676</v>
      </c>
      <c r="O19" s="24">
        <f t="shared" si="9"/>
        <v>352114918390959.62</v>
      </c>
      <c r="P19" s="24">
        <f t="shared" si="10"/>
        <v>8.612455077298705E-6</v>
      </c>
      <c r="U19" s="24">
        <f t="shared" ref="U19:U82" si="14">(K$6*EXP(W19/0.02585)+L$6*EXP(W19/(2*0.02585))+W19/M$6)/B$6</f>
        <v>0.83827197036804912</v>
      </c>
      <c r="V19" s="24">
        <f t="shared" si="13"/>
        <v>39.011541689159756</v>
      </c>
      <c r="W19" s="63">
        <f>B19+([1]User!D$6-25)*[1]User!C$6*[1]Calc!V$6</f>
        <v>0.58921731560000001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0.58665599999999996</v>
      </c>
      <c r="C20" s="64">
        <v>0.65311600000000003</v>
      </c>
      <c r="D20" s="61">
        <f t="shared" si="0"/>
        <v>7.7113212757269851</v>
      </c>
      <c r="E20" s="49">
        <f t="shared" si="1"/>
        <v>0.88712879745360695</v>
      </c>
      <c r="F20" s="49">
        <f t="shared" si="2"/>
        <v>0.88712879745360695</v>
      </c>
      <c r="G20" s="49">
        <f t="shared" si="3"/>
        <v>7.7440557336889881</v>
      </c>
      <c r="H20" s="5" t="str">
        <f t="shared" si="6"/>
        <v/>
      </c>
      <c r="I20" s="24">
        <f t="shared" si="4"/>
        <v>-0.16860139334222471</v>
      </c>
      <c r="J20" s="24">
        <f t="shared" si="5"/>
        <v>-9.8957606207738358E-2</v>
      </c>
      <c r="K20" s="5" t="str">
        <f t="shared" si="11"/>
        <v/>
      </c>
      <c r="L20" s="5" t="str">
        <f t="shared" si="12"/>
        <v/>
      </c>
      <c r="M20" s="24">
        <f t="shared" si="7"/>
        <v>-1.7027911965253542E+17</v>
      </c>
      <c r="N20" s="24">
        <f t="shared" si="8"/>
        <v>7.7440557336889881</v>
      </c>
      <c r="O20" s="24">
        <f t="shared" si="9"/>
        <v>326516333067057.87</v>
      </c>
      <c r="P20" s="24">
        <f t="shared" si="10"/>
        <v>8.1055072467705585E-6</v>
      </c>
      <c r="U20" s="24">
        <f t="shared" si="14"/>
        <v>0.77578089917556503</v>
      </c>
      <c r="V20" s="24">
        <f t="shared" si="13"/>
        <v>41.51922784990623</v>
      </c>
      <c r="W20" s="63">
        <f>B20+([1]User!D$6-25)*[1]User!C$6*[1]Calc!V$6</f>
        <v>0.58693231559999992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0.58429900000000001</v>
      </c>
      <c r="C21" s="64">
        <v>0.64240699999999995</v>
      </c>
      <c r="D21" s="61">
        <f t="shared" si="0"/>
        <v>7.5848804297796173</v>
      </c>
      <c r="E21" s="49">
        <f t="shared" si="1"/>
        <v>0.87994873883451996</v>
      </c>
      <c r="F21" s="49">
        <f t="shared" si="2"/>
        <v>0.87994873883451996</v>
      </c>
      <c r="G21" s="49">
        <f t="shared" si="3"/>
        <v>7.6163883730897712</v>
      </c>
      <c r="H21" s="5" t="str">
        <f t="shared" si="6"/>
        <v/>
      </c>
      <c r="I21" s="24">
        <f t="shared" si="4"/>
        <v>-0.1654097093272443</v>
      </c>
      <c r="J21" s="24">
        <f t="shared" si="5"/>
        <v>-9.6694433033278099E-2</v>
      </c>
      <c r="K21" s="5" t="str">
        <f t="shared" si="11"/>
        <v/>
      </c>
      <c r="L21" s="5" t="str">
        <f t="shared" si="12"/>
        <v/>
      </c>
      <c r="M21" s="24">
        <f t="shared" si="7"/>
        <v>-1.6389899765997626E+17</v>
      </c>
      <c r="N21" s="24">
        <f t="shared" si="8"/>
        <v>7.6163883730897712</v>
      </c>
      <c r="O21" s="24">
        <f t="shared" si="9"/>
        <v>301837882010002.12</v>
      </c>
      <c r="P21" s="24">
        <f t="shared" si="10"/>
        <v>7.6184815683267777E-6</v>
      </c>
      <c r="Q21" s="5" t="str">
        <f>IF(G21&gt;0.85,IF(G21&lt;1.15,W21,""),"")</f>
        <v/>
      </c>
      <c r="U21" s="24">
        <f t="shared" si="14"/>
        <v>0.71647429017455588</v>
      </c>
      <c r="V21" s="24">
        <f t="shared" si="13"/>
        <v>44.078272265597292</v>
      </c>
      <c r="W21" s="63">
        <f>B21+([1]User!D$6-25)*[1]User!C$6*[1]Calc!V$6</f>
        <v>0.58457531559999998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0.58200399999999997</v>
      </c>
      <c r="C22" s="64">
        <v>0.63022199999999995</v>
      </c>
      <c r="D22" s="61">
        <f t="shared" si="0"/>
        <v>7.4410124955309795</v>
      </c>
      <c r="E22" s="49">
        <f t="shared" si="1"/>
        <v>0.87163203383947485</v>
      </c>
      <c r="F22" s="49">
        <f t="shared" si="2"/>
        <v>0.87163203383947485</v>
      </c>
      <c r="G22" s="49">
        <f t="shared" si="3"/>
        <v>7.4696633274848621</v>
      </c>
      <c r="H22" s="5" t="str">
        <f t="shared" si="6"/>
        <v/>
      </c>
      <c r="I22" s="24">
        <f t="shared" si="4"/>
        <v>-0.16174158318712156</v>
      </c>
      <c r="J22" s="24">
        <f t="shared" si="5"/>
        <v>-9.4178940103840786E-2</v>
      </c>
      <c r="K22" s="5" t="str">
        <f t="shared" si="11"/>
        <v/>
      </c>
      <c r="L22" s="5" t="str">
        <f t="shared" si="12"/>
        <v/>
      </c>
      <c r="M22" s="24">
        <f t="shared" si="7"/>
        <v>-1.4903678710925264E+17</v>
      </c>
      <c r="N22" s="24">
        <f t="shared" si="8"/>
        <v>7.4696633274848621</v>
      </c>
      <c r="O22" s="24">
        <f t="shared" si="9"/>
        <v>279406570032023.87</v>
      </c>
      <c r="P22" s="24">
        <f t="shared" si="10"/>
        <v>7.1908353386312809E-6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0.66334247688622627</v>
      </c>
      <c r="V22" s="24">
        <f t="shared" si="13"/>
        <v>46.326003521293735</v>
      </c>
      <c r="W22" s="63">
        <f>B22+([1]User!D$6-25)*[1]User!C$6*[1]Calc!V$6</f>
        <v>0.58228031559999993</v>
      </c>
      <c r="AH22" s="24"/>
    </row>
    <row r="23" spans="1:34">
      <c r="A23" s="5">
        <v>2.1082000000000002E-3</v>
      </c>
      <c r="B23" s="59">
        <v>0.57961499999999999</v>
      </c>
      <c r="C23" s="64">
        <v>0.61610699999999996</v>
      </c>
      <c r="D23" s="61">
        <f t="shared" si="0"/>
        <v>7.2743571084222785</v>
      </c>
      <c r="E23" s="49">
        <f t="shared" si="1"/>
        <v>0.86179461736900598</v>
      </c>
      <c r="F23" s="49">
        <f t="shared" si="2"/>
        <v>0.86179461736900598</v>
      </c>
      <c r="G23" s="49">
        <f t="shared" si="3"/>
        <v>7.3021025404157287</v>
      </c>
      <c r="H23" s="5" t="str">
        <f t="shared" si="6"/>
        <v/>
      </c>
      <c r="I23" s="24">
        <f t="shared" si="4"/>
        <v>-0.15755256351039323</v>
      </c>
      <c r="J23" s="24">
        <f t="shared" si="5"/>
        <v>-9.1363363330194486E-2</v>
      </c>
      <c r="K23" s="5" t="str">
        <f t="shared" si="11"/>
        <v/>
      </c>
      <c r="L23" s="5" t="str">
        <f t="shared" si="12"/>
        <v/>
      </c>
      <c r="M23" s="24">
        <f t="shared" si="7"/>
        <v>-1.4432704948736045E+17</v>
      </c>
      <c r="N23" s="24">
        <f t="shared" si="8"/>
        <v>7.3021025404157287</v>
      </c>
      <c r="O23" s="24">
        <f t="shared" si="9"/>
        <v>257641599834688.37</v>
      </c>
      <c r="P23" s="24">
        <f t="shared" si="10"/>
        <v>6.7828438286215382E-6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0.61246802634496755</v>
      </c>
      <c r="V23" s="24">
        <f t="shared" si="13"/>
        <v>48.468454128128911</v>
      </c>
      <c r="W23" s="63">
        <f>B23+([1]User!D$6-25)*[1]User!C$6*[1]Calc!V$6</f>
        <v>0.57989131559999996</v>
      </c>
      <c r="AH23" s="24"/>
    </row>
    <row r="24" spans="1:34">
      <c r="A24" s="5">
        <v>2.2536000000000001E-3</v>
      </c>
      <c r="B24" s="59">
        <v>0.57728299999999999</v>
      </c>
      <c r="C24" s="64">
        <v>0.59930499999999998</v>
      </c>
      <c r="D24" s="61">
        <f t="shared" si="0"/>
        <v>7.0759763918653968</v>
      </c>
      <c r="E24" s="49">
        <f t="shared" si="1"/>
        <v>0.84978637526938561</v>
      </c>
      <c r="F24" s="49">
        <f t="shared" si="2"/>
        <v>0.84978637526938561</v>
      </c>
      <c r="G24" s="49">
        <f t="shared" si="3"/>
        <v>7.1011896274514248</v>
      </c>
      <c r="H24" s="5" t="str">
        <f t="shared" si="6"/>
        <v/>
      </c>
      <c r="I24" s="24">
        <f t="shared" si="4"/>
        <v>-0.15252974068628564</v>
      </c>
      <c r="J24" s="24">
        <f t="shared" si="5"/>
        <v>-8.8094972639416597E-2</v>
      </c>
      <c r="K24" s="5" t="str">
        <f t="shared" si="11"/>
        <v/>
      </c>
      <c r="L24" s="5" t="str">
        <f t="shared" si="12"/>
        <v/>
      </c>
      <c r="M24" s="24">
        <f t="shared" si="7"/>
        <v>-1.311549916043884E+17</v>
      </c>
      <c r="N24" s="24">
        <f t="shared" si="8"/>
        <v>7.1011896274514248</v>
      </c>
      <c r="O24" s="24">
        <f t="shared" si="9"/>
        <v>237870121892886.75</v>
      </c>
      <c r="P24" s="24">
        <f t="shared" si="10"/>
        <v>6.4395058619354326E-6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0.56680759311485918</v>
      </c>
      <c r="V24" s="24">
        <f t="shared" si="13"/>
        <v>49.970212070850756</v>
      </c>
      <c r="W24" s="63">
        <f>B24+([1]User!D$6-25)*[1]User!C$6*[1]Calc!V$6</f>
        <v>0.57755931559999996</v>
      </c>
      <c r="X24" s="69"/>
      <c r="AH24" s="24"/>
    </row>
    <row r="25" spans="1:34">
      <c r="A25" s="5">
        <v>2.3990000000000001E-3</v>
      </c>
      <c r="B25" s="59">
        <v>0.57492699999999997</v>
      </c>
      <c r="C25" s="64">
        <v>0.57885900000000001</v>
      </c>
      <c r="D25" s="61">
        <f t="shared" si="0"/>
        <v>6.8345710751934519</v>
      </c>
      <c r="E25" s="49">
        <f t="shared" si="1"/>
        <v>0.83471126425544406</v>
      </c>
      <c r="F25" s="49">
        <f t="shared" si="2"/>
        <v>0.83471126425544406</v>
      </c>
      <c r="G25" s="49">
        <f t="shared" si="3"/>
        <v>6.858243361563912</v>
      </c>
      <c r="H25" s="5" t="str">
        <f t="shared" si="6"/>
        <v/>
      </c>
      <c r="I25" s="24">
        <f t="shared" si="4"/>
        <v>-0.14645608403909782</v>
      </c>
      <c r="J25" s="24">
        <f t="shared" si="5"/>
        <v>-8.4242025129081299E-2</v>
      </c>
      <c r="K25" s="5" t="str">
        <f t="shared" si="11"/>
        <v/>
      </c>
      <c r="L25" s="5" t="str">
        <f t="shared" si="12"/>
        <v/>
      </c>
      <c r="M25" s="24">
        <f t="shared" si="7"/>
        <v>-1.2313923413680973E+17</v>
      </c>
      <c r="N25" s="24">
        <f t="shared" si="8"/>
        <v>6.858243361563912</v>
      </c>
      <c r="O25" s="24">
        <f t="shared" si="9"/>
        <v>219290562434256.87</v>
      </c>
      <c r="P25" s="24">
        <f t="shared" si="10"/>
        <v>6.146824412592504E-6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0.52435526236634578</v>
      </c>
      <c r="V25" s="24">
        <f t="shared" si="13"/>
        <v>50.751975310564653</v>
      </c>
      <c r="W25" s="63">
        <f>B25+([1]User!D$6-25)*[1]User!C$6*[1]Calc!V$6</f>
        <v>0.57520331559999993</v>
      </c>
      <c r="AH25" s="24"/>
    </row>
    <row r="26" spans="1:34">
      <c r="A26" s="5">
        <v>2.5444E-3</v>
      </c>
      <c r="B26" s="59">
        <v>0.57255</v>
      </c>
      <c r="C26" s="64">
        <v>0.55375300000000005</v>
      </c>
      <c r="D26" s="61">
        <f t="shared" si="0"/>
        <v>6.538145276486329</v>
      </c>
      <c r="E26" s="49">
        <f t="shared" si="1"/>
        <v>0.81545456630176871</v>
      </c>
      <c r="F26" s="49">
        <f t="shared" si="2"/>
        <v>0.81545456630176871</v>
      </c>
      <c r="G26" s="49">
        <f t="shared" si="3"/>
        <v>6.5603035077941634</v>
      </c>
      <c r="H26" s="5" t="str">
        <f t="shared" si="6"/>
        <v/>
      </c>
      <c r="I26" s="24">
        <f t="shared" si="4"/>
        <v>-0.13900758769485411</v>
      </c>
      <c r="J26" s="24">
        <f t="shared" si="5"/>
        <v>-7.9627204299687171E-2</v>
      </c>
      <c r="K26" s="5" t="str">
        <f t="shared" si="11"/>
        <v/>
      </c>
      <c r="L26" s="5" t="str">
        <f t="shared" si="12"/>
        <v/>
      </c>
      <c r="M26" s="24">
        <f t="shared" si="7"/>
        <v>-1.1526337550891643E+17</v>
      </c>
      <c r="N26" s="24">
        <f t="shared" si="8"/>
        <v>6.5603035077941634</v>
      </c>
      <c r="O26" s="24">
        <f t="shared" si="9"/>
        <v>201884656728758.12</v>
      </c>
      <c r="P26" s="24">
        <f t="shared" si="10"/>
        <v>5.915931536311806E-6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0.48495931735519482</v>
      </c>
      <c r="V26" s="24">
        <f t="shared" si="13"/>
        <v>50.486385026532815</v>
      </c>
      <c r="W26" s="63">
        <f>B26+([1]User!D$6-25)*[1]User!C$6*[1]Calc!V$6</f>
        <v>0.57282631559999997</v>
      </c>
      <c r="AH26" s="24"/>
    </row>
    <row r="27" spans="1:34">
      <c r="A27" s="5">
        <v>2.6898E-3</v>
      </c>
      <c r="B27" s="59">
        <v>0.57018199999999997</v>
      </c>
      <c r="C27" s="64">
        <v>0.52347600000000005</v>
      </c>
      <c r="D27" s="61">
        <f t="shared" si="0"/>
        <v>6.1806656338727874</v>
      </c>
      <c r="E27" s="49">
        <f t="shared" si="1"/>
        <v>0.79103524944980275</v>
      </c>
      <c r="F27" s="49">
        <f t="shared" si="2"/>
        <v>0.79103524944980275</v>
      </c>
      <c r="G27" s="49">
        <f t="shared" si="3"/>
        <v>6.2011311148921804</v>
      </c>
      <c r="H27" s="5" t="str">
        <f t="shared" si="6"/>
        <v/>
      </c>
      <c r="I27" s="24">
        <f t="shared" si="4"/>
        <v>-0.13002827787230453</v>
      </c>
      <c r="J27" s="24">
        <f t="shared" si="5"/>
        <v>-7.4175712375403588E-2</v>
      </c>
      <c r="K27" s="5" t="str">
        <f t="shared" si="11"/>
        <v/>
      </c>
      <c r="L27" s="5" t="str">
        <f t="shared" si="12"/>
        <v/>
      </c>
      <c r="M27" s="24">
        <f t="shared" si="7"/>
        <v>-1.0645797450787018E+17</v>
      </c>
      <c r="N27" s="24">
        <f t="shared" si="8"/>
        <v>6.2011311148921804</v>
      </c>
      <c r="O27" s="24">
        <f t="shared" si="9"/>
        <v>185802747984356.75</v>
      </c>
      <c r="P27" s="24">
        <f t="shared" si="10"/>
        <v>5.7600330666663831E-6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0.44885677358225523</v>
      </c>
      <c r="V27" s="24">
        <f t="shared" si="13"/>
        <v>48.900039027766887</v>
      </c>
      <c r="W27" s="63">
        <f>B27+([1]User!D$6-25)*[1]User!C$6*[1]Calc!V$6</f>
        <v>0.57045831559999993</v>
      </c>
      <c r="AH27" s="24"/>
    </row>
    <row r="28" spans="1:34">
      <c r="A28" s="5">
        <v>2.8352E-3</v>
      </c>
      <c r="B28" s="59">
        <v>0.56773499999999999</v>
      </c>
      <c r="C28" s="64">
        <v>0.48993500000000001</v>
      </c>
      <c r="D28" s="61">
        <f t="shared" si="0"/>
        <v>5.784648039893832</v>
      </c>
      <c r="E28" s="49">
        <f t="shared" si="1"/>
        <v>0.76227693995466805</v>
      </c>
      <c r="F28" s="49">
        <f t="shared" si="2"/>
        <v>0.76227693995466805</v>
      </c>
      <c r="G28" s="49">
        <f t="shared" si="3"/>
        <v>5.8041857256059641</v>
      </c>
      <c r="H28" s="5" t="str">
        <f t="shared" si="6"/>
        <v/>
      </c>
      <c r="I28" s="24">
        <f t="shared" si="4"/>
        <v>-0.12010464314014913</v>
      </c>
      <c r="J28" s="24">
        <f t="shared" si="5"/>
        <v>-6.8220796359704614E-2</v>
      </c>
      <c r="K28" s="5" t="str">
        <f t="shared" si="11"/>
        <v/>
      </c>
      <c r="L28" s="5" t="str">
        <f t="shared" si="12"/>
        <v/>
      </c>
      <c r="M28" s="24">
        <f t="shared" si="7"/>
        <v>-1.0163174007559312E+17</v>
      </c>
      <c r="N28" s="24">
        <f t="shared" si="8"/>
        <v>5.8041857256059641</v>
      </c>
      <c r="O28" s="24">
        <f t="shared" si="9"/>
        <v>170422344681899.62</v>
      </c>
      <c r="P28" s="24">
        <f t="shared" si="10"/>
        <v>5.6445456934836426E-6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0.41456902686497227</v>
      </c>
      <c r="V28" s="24">
        <f t="shared" si="13"/>
        <v>46.478993602216015</v>
      </c>
      <c r="W28" s="63">
        <f>B28+([1]User!D$6-25)*[1]User!C$6*[1]Calc!V$6</f>
        <v>0.56801131559999996</v>
      </c>
      <c r="AH28" s="24"/>
    </row>
    <row r="29" spans="1:34">
      <c r="A29" s="5">
        <v>2.9805999999999999E-3</v>
      </c>
      <c r="B29" s="59">
        <v>0.56538900000000003</v>
      </c>
      <c r="C29" s="64">
        <v>0.45602999999999999</v>
      </c>
      <c r="D29" s="61">
        <f t="shared" si="0"/>
        <v>5.3843327086915291</v>
      </c>
      <c r="E29" s="49">
        <f t="shared" si="1"/>
        <v>0.73113188797008977</v>
      </c>
      <c r="F29" s="49">
        <f t="shared" si="2"/>
        <v>0.73113188797008977</v>
      </c>
      <c r="G29" s="49">
        <f t="shared" si="3"/>
        <v>5.40167791632968</v>
      </c>
      <c r="H29" s="5" t="str">
        <f t="shared" si="6"/>
        <v/>
      </c>
      <c r="I29" s="24">
        <f t="shared" si="4"/>
        <v>-0.11004194790824201</v>
      </c>
      <c r="J29" s="24">
        <f t="shared" si="5"/>
        <v>-6.2246913192754473E-2</v>
      </c>
      <c r="K29" s="5" t="str">
        <f t="shared" si="11"/>
        <v/>
      </c>
      <c r="L29" s="5" t="str">
        <f t="shared" si="12"/>
        <v/>
      </c>
      <c r="M29" s="24">
        <f t="shared" si="7"/>
        <v>-9.02268395659116E+16</v>
      </c>
      <c r="N29" s="24">
        <f t="shared" si="8"/>
        <v>5.40167791632968</v>
      </c>
      <c r="O29" s="24">
        <f t="shared" si="9"/>
        <v>156784154142064.25</v>
      </c>
      <c r="P29" s="24">
        <f t="shared" si="10"/>
        <v>5.5797821082879398E-6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0.38433654687006386</v>
      </c>
      <c r="V29" s="24">
        <f t="shared" si="13"/>
        <v>43.448363706881857</v>
      </c>
      <c r="W29" s="63">
        <f>B29+([1]User!D$6-25)*[1]User!C$6*[1]Calc!V$6</f>
        <v>0.5656653156</v>
      </c>
      <c r="AH29" s="24"/>
    </row>
    <row r="30" spans="1:34">
      <c r="A30" s="5">
        <v>3.1259999999999999E-3</v>
      </c>
      <c r="B30" s="59">
        <v>0.56293499999999996</v>
      </c>
      <c r="C30" s="64">
        <v>0.42377900000000002</v>
      </c>
      <c r="D30" s="61">
        <f t="shared" si="0"/>
        <v>5.0035461065205968</v>
      </c>
      <c r="E30" s="49">
        <f t="shared" si="1"/>
        <v>0.69927790606251561</v>
      </c>
      <c r="F30" s="49">
        <f t="shared" si="2"/>
        <v>0.69927790606251561</v>
      </c>
      <c r="G30" s="49">
        <f t="shared" si="3"/>
        <v>5.0202720277671888</v>
      </c>
      <c r="H30" s="5" t="str">
        <f t="shared" si="6"/>
        <v/>
      </c>
      <c r="I30" s="24">
        <f t="shared" si="4"/>
        <v>-0.10050680069417972</v>
      </c>
      <c r="J30" s="24">
        <f t="shared" si="5"/>
        <v>-5.6606567445715947E-2</v>
      </c>
      <c r="K30" s="5" t="str">
        <f t="shared" si="11"/>
        <v/>
      </c>
      <c r="L30" s="5" t="str">
        <f t="shared" si="12"/>
        <v/>
      </c>
      <c r="M30" s="24">
        <f t="shared" si="7"/>
        <v>-8.7005416388845696E+16</v>
      </c>
      <c r="N30" s="24">
        <f t="shared" si="8"/>
        <v>5.0202720277671888</v>
      </c>
      <c r="O30" s="24">
        <f t="shared" si="9"/>
        <v>143602918590392.37</v>
      </c>
      <c r="P30" s="24">
        <f t="shared" si="10"/>
        <v>5.4989500403816055E-6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0.35524413413475259</v>
      </c>
      <c r="V30" s="24">
        <f t="shared" si="13"/>
        <v>40.636788846672211</v>
      </c>
      <c r="W30" s="63">
        <f>B30+([1]User!D$6-25)*[1]User!C$6*[1]Calc!V$6</f>
        <v>0.56321131559999993</v>
      </c>
      <c r="AH30" s="24"/>
    </row>
    <row r="31" spans="1:34">
      <c r="A31" s="5">
        <v>3.2713999999999998E-3</v>
      </c>
      <c r="B31" s="59">
        <v>0.56051600000000001</v>
      </c>
      <c r="C31" s="64">
        <v>0.39381100000000002</v>
      </c>
      <c r="D31" s="61">
        <f t="shared" si="0"/>
        <v>4.6497148177587437</v>
      </c>
      <c r="E31" s="49">
        <f t="shared" si="1"/>
        <v>0.6674263170035466</v>
      </c>
      <c r="F31" s="49">
        <f t="shared" si="2"/>
        <v>0.6674263170035466</v>
      </c>
      <c r="G31" s="49">
        <f t="shared" si="3"/>
        <v>4.6649176013628315</v>
      </c>
      <c r="H31" s="5" t="str">
        <f t="shared" si="6"/>
        <v/>
      </c>
      <c r="I31" s="24">
        <f t="shared" si="4"/>
        <v>-9.1622940034070788E-2</v>
      </c>
      <c r="J31" s="24">
        <f t="shared" si="5"/>
        <v>-5.1381440703786495E-2</v>
      </c>
      <c r="K31" s="5" t="str">
        <f t="shared" si="11"/>
        <v/>
      </c>
      <c r="L31" s="5" t="str">
        <f t="shared" si="12"/>
        <v/>
      </c>
      <c r="M31" s="24">
        <f t="shared" si="7"/>
        <v>-7.9082311714978544E+16</v>
      </c>
      <c r="N31" s="24">
        <f t="shared" si="8"/>
        <v>4.6649176013628315</v>
      </c>
      <c r="O31" s="24">
        <f t="shared" si="9"/>
        <v>131623595577502.62</v>
      </c>
      <c r="P31" s="24">
        <f t="shared" si="10"/>
        <v>5.4241729814106185E-6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0.32888751446625747</v>
      </c>
      <c r="V31" s="24">
        <f t="shared" si="13"/>
        <v>37.92058210605073</v>
      </c>
      <c r="W31" s="63">
        <f>B31+([1]User!D$6-25)*[1]User!C$6*[1]Calc!V$6</f>
        <v>0.56079231559999998</v>
      </c>
      <c r="AH31" s="24"/>
    </row>
    <row r="32" spans="1:34">
      <c r="A32" s="5">
        <v>3.4167999999999998E-3</v>
      </c>
      <c r="B32" s="59">
        <v>0.55813599999999997</v>
      </c>
      <c r="C32" s="64">
        <v>0.366122</v>
      </c>
      <c r="D32" s="61">
        <f t="shared" si="0"/>
        <v>4.3227916145243954</v>
      </c>
      <c r="E32" s="49">
        <f t="shared" si="1"/>
        <v>0.63576430033969467</v>
      </c>
      <c r="F32" s="49">
        <f t="shared" si="2"/>
        <v>0.63576430033969467</v>
      </c>
      <c r="G32" s="49">
        <f t="shared" si="3"/>
        <v>4.3365902384755826</v>
      </c>
      <c r="H32" s="5" t="str">
        <f t="shared" si="6"/>
        <v/>
      </c>
      <c r="I32" s="24">
        <f t="shared" si="4"/>
        <v>-8.3414755961889575E-2</v>
      </c>
      <c r="J32" s="24">
        <f t="shared" si="5"/>
        <v>-4.6579827031887656E-2</v>
      </c>
      <c r="K32" s="5" t="str">
        <f t="shared" si="11"/>
        <v/>
      </c>
      <c r="L32" s="5" t="str">
        <f t="shared" si="12"/>
        <v/>
      </c>
      <c r="M32" s="24">
        <f t="shared" si="7"/>
        <v>-7.1778110441046736E+16</v>
      </c>
      <c r="N32" s="24">
        <f t="shared" si="8"/>
        <v>4.3365902384755826</v>
      </c>
      <c r="O32" s="24">
        <f t="shared" si="9"/>
        <v>120753300405403.5</v>
      </c>
      <c r="P32" s="24">
        <f t="shared" si="10"/>
        <v>5.3529647011553755E-6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0.30501523365462652</v>
      </c>
      <c r="V32" s="24">
        <f t="shared" si="13"/>
        <v>35.348074835606646</v>
      </c>
      <c r="W32" s="63">
        <f>B32+([1]User!D$6-25)*[1]User!C$6*[1]Calc!V$6</f>
        <v>0.55841231559999993</v>
      </c>
      <c r="AH32" s="24"/>
    </row>
    <row r="33" spans="1:34">
      <c r="A33" s="5">
        <v>3.5622000000000002E-3</v>
      </c>
      <c r="B33" s="59">
        <v>0.55565500000000001</v>
      </c>
      <c r="C33" s="64">
        <v>0.34045799999999998</v>
      </c>
      <c r="D33" s="61">
        <f t="shared" si="0"/>
        <v>4.0197775263375233</v>
      </c>
      <c r="E33" s="49">
        <f t="shared" si="1"/>
        <v>0.60420201782138205</v>
      </c>
      <c r="F33" s="49">
        <f t="shared" si="2"/>
        <v>0.60420201782138205</v>
      </c>
      <c r="G33" s="49">
        <f t="shared" si="3"/>
        <v>4.0329904601982314</v>
      </c>
      <c r="H33" s="5" t="str">
        <f t="shared" si="6"/>
        <v/>
      </c>
      <c r="I33" s="24">
        <f t="shared" si="4"/>
        <v>-7.582476150495579E-2</v>
      </c>
      <c r="J33" s="24">
        <f t="shared" si="5"/>
        <v>-4.2153359418506307E-2</v>
      </c>
      <c r="K33" s="5" t="str">
        <f t="shared" si="11"/>
        <v/>
      </c>
      <c r="L33" s="5" t="str">
        <f t="shared" si="12"/>
        <v/>
      </c>
      <c r="M33" s="24">
        <f t="shared" si="7"/>
        <v>-6.873144954592328E+16</v>
      </c>
      <c r="N33" s="24">
        <f t="shared" si="8"/>
        <v>4.0329904601982314</v>
      </c>
      <c r="O33" s="24">
        <f t="shared" si="9"/>
        <v>110321778586050.37</v>
      </c>
      <c r="P33" s="24">
        <f t="shared" si="10"/>
        <v>5.2586930032906359E-6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0.2821212019001097</v>
      </c>
      <c r="V33" s="24">
        <f t="shared" si="13"/>
        <v>33.080033117784275</v>
      </c>
      <c r="W33" s="63">
        <f>B33+([1]User!D$6-25)*[1]User!C$6*[1]Calc!V$6</f>
        <v>0.55593131559999998</v>
      </c>
      <c r="AH33" s="24"/>
    </row>
    <row r="34" spans="1:34">
      <c r="A34" s="70">
        <v>3.7076000000000001E-3</v>
      </c>
      <c r="B34" s="59">
        <v>0.55323500000000003</v>
      </c>
      <c r="C34" s="64">
        <v>0.31676799999999999</v>
      </c>
      <c r="D34" s="61">
        <f t="shared" si="0"/>
        <v>3.7400703977080418</v>
      </c>
      <c r="E34" s="49">
        <f t="shared" si="1"/>
        <v>0.57287977681235325</v>
      </c>
      <c r="F34" s="49">
        <f t="shared" si="2"/>
        <v>0.57287977681235325</v>
      </c>
      <c r="G34" s="49">
        <f t="shared" si="3"/>
        <v>3.751924280973931</v>
      </c>
      <c r="H34" s="5" t="str">
        <f t="shared" si="6"/>
        <v/>
      </c>
      <c r="I34" s="24">
        <f t="shared" si="4"/>
        <v>-6.8798107024348271E-2</v>
      </c>
      <c r="J34" s="24">
        <f t="shared" si="5"/>
        <v>-3.8080530729836609E-2</v>
      </c>
      <c r="K34" s="5" t="str">
        <f t="shared" si="11"/>
        <v/>
      </c>
      <c r="L34" s="5" t="str">
        <f t="shared" si="12"/>
        <v/>
      </c>
      <c r="M34" s="24">
        <f t="shared" si="7"/>
        <v>-6.166189797071052E+16</v>
      </c>
      <c r="N34" s="24">
        <f t="shared" si="8"/>
        <v>3.751924280973931</v>
      </c>
      <c r="O34" s="24">
        <f t="shared" si="9"/>
        <v>100969388438738</v>
      </c>
      <c r="P34" s="24">
        <f t="shared" si="10"/>
        <v>5.1734400216692057E-6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0.26158380284327187</v>
      </c>
      <c r="V34" s="24">
        <f t="shared" si="13"/>
        <v>30.893175150586284</v>
      </c>
      <c r="W34" s="63">
        <f>B34+([1]User!D$6-25)*[1]User!C$6*[1]Calc!V$6</f>
        <v>0.5535113156</v>
      </c>
      <c r="AH34" s="24"/>
    </row>
    <row r="35" spans="1:34">
      <c r="A35" s="70">
        <v>3.8530000000000001E-3</v>
      </c>
      <c r="B35" s="59">
        <v>0.55077600000000004</v>
      </c>
      <c r="C35" s="64">
        <v>0.29493799999999998</v>
      </c>
      <c r="D35" s="61">
        <f t="shared" si="0"/>
        <v>3.4823242340110565</v>
      </c>
      <c r="E35" s="49">
        <f t="shared" si="1"/>
        <v>0.54186920517482118</v>
      </c>
      <c r="F35" s="49">
        <f t="shared" si="2"/>
        <v>0.54186920517482118</v>
      </c>
      <c r="G35" s="49">
        <f t="shared" si="3"/>
        <v>3.4933791992725021</v>
      </c>
      <c r="H35" s="5" t="str">
        <f t="shared" si="6"/>
        <v/>
      </c>
      <c r="I35" s="24">
        <f t="shared" si="4"/>
        <v>-6.2334479981812553E-2</v>
      </c>
      <c r="J35" s="24">
        <f t="shared" si="5"/>
        <v>-3.4349559535699653E-2</v>
      </c>
      <c r="K35" s="5" t="str">
        <f t="shared" si="11"/>
        <v/>
      </c>
      <c r="L35" s="5" t="str">
        <f t="shared" si="12"/>
        <v/>
      </c>
      <c r="M35" s="24">
        <f t="shared" si="7"/>
        <v>-5.7506061493163088E+16</v>
      </c>
      <c r="N35" s="24">
        <f t="shared" si="8"/>
        <v>3.4933791992725021</v>
      </c>
      <c r="O35" s="24">
        <f t="shared" si="9"/>
        <v>92237969272379</v>
      </c>
      <c r="P35" s="24">
        <f t="shared" si="10"/>
        <v>5.0758380929888164E-6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0.2423762041161816</v>
      </c>
      <c r="V35" s="24">
        <f t="shared" si="13"/>
        <v>28.92561274895467</v>
      </c>
      <c r="W35" s="63">
        <f>B35+([1]User!D$6-25)*[1]User!C$6*[1]Calc!V$6</f>
        <v>0.55105231560000001</v>
      </c>
      <c r="AH35" s="24"/>
    </row>
    <row r="36" spans="1:34">
      <c r="A36" s="70">
        <v>3.9984E-3</v>
      </c>
      <c r="B36" s="59">
        <v>0.548342</v>
      </c>
      <c r="C36" s="64">
        <v>0.27461099999999999</v>
      </c>
      <c r="D36" s="61">
        <f t="shared" si="0"/>
        <v>3.2423239468159761</v>
      </c>
      <c r="E36" s="49">
        <f t="shared" si="1"/>
        <v>0.51085640387651665</v>
      </c>
      <c r="F36" s="49">
        <f t="shared" si="2"/>
        <v>0.51085640387651665</v>
      </c>
      <c r="G36" s="49">
        <f t="shared" si="3"/>
        <v>3.2523686754447598</v>
      </c>
      <c r="H36" s="5" t="str">
        <f t="shared" si="6"/>
        <v/>
      </c>
      <c r="I36" s="24">
        <f t="shared" si="4"/>
        <v>-5.6309216886119E-2</v>
      </c>
      <c r="J36" s="24">
        <f t="shared" si="5"/>
        <v>-3.0892267720817681E-2</v>
      </c>
      <c r="K36" s="5" t="str">
        <f t="shared" si="11"/>
        <v/>
      </c>
      <c r="L36" s="5" t="str">
        <f t="shared" si="12"/>
        <v/>
      </c>
      <c r="M36" s="24">
        <f t="shared" si="7"/>
        <v>-5.2250981215062392E+16</v>
      </c>
      <c r="N36" s="24">
        <f t="shared" si="8"/>
        <v>3.2523686754447598</v>
      </c>
      <c r="O36" s="24">
        <f t="shared" si="9"/>
        <v>84305095223957.875</v>
      </c>
      <c r="P36" s="24">
        <f t="shared" si="10"/>
        <v>4.9830794485921512E-6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0.22487411732674059</v>
      </c>
      <c r="V36" s="24">
        <f t="shared" si="13"/>
        <v>27.037409499049957</v>
      </c>
      <c r="W36" s="63">
        <f>B36+([1]User!D$6-25)*[1]User!C$6*[1]Calc!V$6</f>
        <v>0.54861831559999996</v>
      </c>
      <c r="AH36" s="24"/>
    </row>
    <row r="37" spans="1:34">
      <c r="A37" s="70">
        <v>4.1437999999999996E-3</v>
      </c>
      <c r="B37" s="59">
        <v>0.54588800000000004</v>
      </c>
      <c r="C37" s="64">
        <v>0.25591999999999998</v>
      </c>
      <c r="D37" s="61">
        <f t="shared" si="0"/>
        <v>3.0216398631851766</v>
      </c>
      <c r="E37" s="49">
        <f t="shared" si="1"/>
        <v>0.48024270131614438</v>
      </c>
      <c r="F37" s="49">
        <f t="shared" si="2"/>
        <v>0.48024270131614438</v>
      </c>
      <c r="G37" s="49">
        <f t="shared" si="3"/>
        <v>3.0309232767503667</v>
      </c>
      <c r="H37" s="5" t="str">
        <f t="shared" si="6"/>
        <v/>
      </c>
      <c r="I37" s="24">
        <f t="shared" si="4"/>
        <v>-5.0773081918759171E-2</v>
      </c>
      <c r="J37" s="24">
        <f t="shared" si="5"/>
        <v>-2.7730445537061839E-2</v>
      </c>
      <c r="K37" s="5" t="str">
        <f t="shared" si="11"/>
        <v/>
      </c>
      <c r="L37" s="5" t="str">
        <f t="shared" si="12"/>
        <v/>
      </c>
      <c r="M37" s="24">
        <f t="shared" si="7"/>
        <v>-4.8290748882595224E+16</v>
      </c>
      <c r="N37" s="24">
        <f t="shared" si="8"/>
        <v>3.0309232767503667</v>
      </c>
      <c r="O37" s="24">
        <f t="shared" si="9"/>
        <v>76968324448478</v>
      </c>
      <c r="P37" s="24">
        <f t="shared" si="10"/>
        <v>4.8818097130586219E-6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0.20862144139421601</v>
      </c>
      <c r="V37" s="24">
        <f t="shared" si="13"/>
        <v>25.327118524836649</v>
      </c>
      <c r="W37" s="63">
        <f>B37+([1]User!D$6-25)*[1]User!C$6*[1]Calc!V$6</f>
        <v>0.54616431560000001</v>
      </c>
      <c r="AH37" s="24"/>
    </row>
    <row r="38" spans="1:34">
      <c r="A38" s="71">
        <v>4.2892E-3</v>
      </c>
      <c r="B38" s="59">
        <v>0.54337800000000003</v>
      </c>
      <c r="C38" s="64">
        <v>0.23860799999999999</v>
      </c>
      <c r="D38" s="61">
        <f t="shared" si="0"/>
        <v>2.8172375917274484</v>
      </c>
      <c r="E38" s="49">
        <f t="shared" si="1"/>
        <v>0.44982347475468015</v>
      </c>
      <c r="F38" s="49">
        <f t="shared" si="2"/>
        <v>0.44982347475468015</v>
      </c>
      <c r="G38" s="49">
        <f t="shared" si="3"/>
        <v>2.8259185837523582</v>
      </c>
      <c r="H38" s="5" t="str">
        <f t="shared" si="6"/>
        <v/>
      </c>
      <c r="I38" s="24">
        <f t="shared" si="4"/>
        <v>-4.5647964593808953E-2</v>
      </c>
      <c r="J38" s="24">
        <f t="shared" si="5"/>
        <v>-2.4816712949780238E-2</v>
      </c>
      <c r="K38" s="5" t="str">
        <f t="shared" si="11"/>
        <v/>
      </c>
      <c r="L38" s="5" t="str">
        <f t="shared" si="12"/>
        <v/>
      </c>
      <c r="M38" s="24">
        <f t="shared" si="7"/>
        <v>-4.515705381247284E+16</v>
      </c>
      <c r="N38" s="24">
        <f t="shared" si="8"/>
        <v>2.8259185837523582</v>
      </c>
      <c r="O38" s="24">
        <f t="shared" si="9"/>
        <v>70098412667461.875</v>
      </c>
      <c r="P38" s="24">
        <f t="shared" si="10"/>
        <v>4.7686153906455845E-6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0.19332300899568597</v>
      </c>
      <c r="V38" s="24">
        <f t="shared" si="13"/>
        <v>23.780586193223247</v>
      </c>
      <c r="W38" s="63">
        <f>B38+([1]User!D$6-25)*[1]User!C$6*[1]Calc!V$6</f>
        <v>0.54365431559999999</v>
      </c>
      <c r="X38" s="72" t="s">
        <v>67</v>
      </c>
      <c r="AH38" s="24"/>
    </row>
    <row r="39" spans="1:34">
      <c r="A39" s="70">
        <v>4.4346000000000003E-3</v>
      </c>
      <c r="B39" s="59">
        <v>0.54091800000000001</v>
      </c>
      <c r="C39" s="64">
        <v>0.22251699999999999</v>
      </c>
      <c r="D39" s="61">
        <f t="shared" si="0"/>
        <v>2.6272516311205689</v>
      </c>
      <c r="E39" s="49">
        <f t="shared" si="1"/>
        <v>0.41950167033978258</v>
      </c>
      <c r="F39" s="49">
        <f t="shared" si="2"/>
        <v>0.41950167033978258</v>
      </c>
      <c r="G39" s="49">
        <f t="shared" si="3"/>
        <v>2.6350391911748847</v>
      </c>
      <c r="H39" s="5" t="str">
        <f t="shared" si="6"/>
        <v/>
      </c>
      <c r="I39" s="24">
        <f t="shared" si="4"/>
        <v>-4.0875979779372122E-2</v>
      </c>
      <c r="J39" s="24">
        <f t="shared" si="5"/>
        <v>-2.2121847901176734E-2</v>
      </c>
      <c r="K39" s="5" t="str">
        <f t="shared" si="11"/>
        <v/>
      </c>
      <c r="L39" s="5" t="str">
        <f t="shared" si="12"/>
        <v/>
      </c>
      <c r="M39" s="24">
        <f t="shared" si="7"/>
        <v>-4.0509571651664048E+16</v>
      </c>
      <c r="N39" s="24">
        <f t="shared" si="8"/>
        <v>2.6350391911748847</v>
      </c>
      <c r="O39" s="24">
        <f t="shared" si="9"/>
        <v>63939231763682.875</v>
      </c>
      <c r="P39" s="24">
        <f t="shared" si="10"/>
        <v>4.6647040223982037E-6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0.17951993349480741</v>
      </c>
      <c r="V39" s="24">
        <f t="shared" si="13"/>
        <v>22.279827209240676</v>
      </c>
      <c r="W39" s="63">
        <f>B39+([1]User!D$6-25)*[1]User!C$6*[1]Calc!V$6</f>
        <v>0.54119431559999998</v>
      </c>
      <c r="X39" s="9" t="s">
        <v>68</v>
      </c>
      <c r="AH39" s="24"/>
    </row>
    <row r="40" spans="1:34">
      <c r="A40" s="70">
        <v>4.5799999999999999E-3</v>
      </c>
      <c r="B40" s="59">
        <v>0.53846499999999997</v>
      </c>
      <c r="C40" s="64">
        <v>0.20755799999999999</v>
      </c>
      <c r="D40" s="61">
        <f t="shared" si="0"/>
        <v>2.4506311609994875</v>
      </c>
      <c r="E40" s="49">
        <f t="shared" si="1"/>
        <v>0.38927795148196298</v>
      </c>
      <c r="F40" s="49">
        <f t="shared" si="2"/>
        <v>0.38927795148196298</v>
      </c>
      <c r="G40" s="49">
        <f t="shared" si="3"/>
        <v>2.4577367046149097</v>
      </c>
      <c r="H40" s="5" t="str">
        <f t="shared" si="6"/>
        <v/>
      </c>
      <c r="I40" s="24">
        <f t="shared" si="4"/>
        <v>-3.6443417615372745E-2</v>
      </c>
      <c r="J40" s="24">
        <f t="shared" si="5"/>
        <v>-1.9633574751066123E-2</v>
      </c>
      <c r="K40" s="5" t="str">
        <f t="shared" si="11"/>
        <v/>
      </c>
      <c r="L40" s="5" t="str">
        <f t="shared" si="12"/>
        <v/>
      </c>
      <c r="M40" s="24">
        <f t="shared" si="7"/>
        <v>-3.6961837366947896E+16</v>
      </c>
      <c r="N40" s="24">
        <f t="shared" si="8"/>
        <v>2.4577367046149097</v>
      </c>
      <c r="O40" s="24">
        <f t="shared" si="9"/>
        <v>58318576277450.75</v>
      </c>
      <c r="P40" s="24">
        <f t="shared" si="10"/>
        <v>4.5615802061001287E-6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0.16683106161153988</v>
      </c>
      <c r="V40" s="24">
        <f t="shared" si="13"/>
        <v>20.867734312919421</v>
      </c>
      <c r="W40" s="63">
        <f>B40+([1]User!D$6-25)*[1]User!C$6*[1]Calc!V$6</f>
        <v>0.53874131559999994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0.535964</v>
      </c>
      <c r="C41" s="64">
        <v>0.19375899999999999</v>
      </c>
      <c r="D41" s="61">
        <f t="shared" si="0"/>
        <v>2.2877067765352321</v>
      </c>
      <c r="E41" s="49">
        <f t="shared" si="1"/>
        <v>0.35940035862906555</v>
      </c>
      <c r="F41" s="49">
        <f t="shared" si="2"/>
        <v>0.35940035862906555</v>
      </c>
      <c r="G41" s="49">
        <f t="shared" si="3"/>
        <v>2.294320647707214</v>
      </c>
      <c r="H41" s="5" t="str">
        <f t="shared" si="6"/>
        <v/>
      </c>
      <c r="I41" s="24">
        <f t="shared" si="4"/>
        <v>-3.2358016192680354E-2</v>
      </c>
      <c r="J41" s="24">
        <f t="shared" si="5"/>
        <v>-1.7351672815352822E-2</v>
      </c>
      <c r="K41" s="5" t="str">
        <f t="shared" si="11"/>
        <v/>
      </c>
      <c r="L41" s="5" t="str">
        <f t="shared" si="12"/>
        <v/>
      </c>
      <c r="M41" s="24">
        <f t="shared" si="7"/>
        <v>-3.4404240386922652E+16</v>
      </c>
      <c r="N41" s="24">
        <f t="shared" si="8"/>
        <v>2.294320647707214</v>
      </c>
      <c r="O41" s="24">
        <f t="shared" si="9"/>
        <v>53080789840273.875</v>
      </c>
      <c r="P41" s="24">
        <f t="shared" si="10"/>
        <v>4.4476133050938952E-6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0.15490654344231158</v>
      </c>
      <c r="V41" s="24">
        <f t="shared" si="13"/>
        <v>19.600075938732829</v>
      </c>
      <c r="W41" s="63">
        <f>B41+([1]User!D$6-25)*[1]User!C$6*[1]Calc!V$6</f>
        <v>0.53624031559999996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0.53341099999999997</v>
      </c>
      <c r="C42" s="64">
        <v>0.180955</v>
      </c>
      <c r="D42" s="61">
        <f t="shared" si="0"/>
        <v>2.1365303276128231</v>
      </c>
      <c r="E42" s="49">
        <f t="shared" si="1"/>
        <v>0.32970906191868093</v>
      </c>
      <c r="F42" s="49">
        <f t="shared" si="2"/>
        <v>0.32970906191868093</v>
      </c>
      <c r="G42" s="49">
        <f t="shared" si="3"/>
        <v>2.1426790309196342</v>
      </c>
      <c r="H42" s="5" t="str">
        <f t="shared" si="6"/>
        <v/>
      </c>
      <c r="I42" s="24">
        <f t="shared" si="4"/>
        <v>-2.8566975772990853E-2</v>
      </c>
      <c r="J42" s="24">
        <f t="shared" si="5"/>
        <v>-1.5245832615097722E-2</v>
      </c>
      <c r="K42" s="5" t="str">
        <f t="shared" si="11"/>
        <v/>
      </c>
      <c r="L42" s="5" t="str">
        <f t="shared" si="12"/>
        <v/>
      </c>
      <c r="M42" s="24">
        <f t="shared" si="7"/>
        <v>-3.1984515744959712E+16</v>
      </c>
      <c r="N42" s="24">
        <f t="shared" si="8"/>
        <v>2.1426790309196342</v>
      </c>
      <c r="O42" s="24">
        <f t="shared" si="9"/>
        <v>48205405535541.375</v>
      </c>
      <c r="P42" s="24">
        <f t="shared" si="10"/>
        <v>4.3249628275752938E-6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0.14369971460316092</v>
      </c>
      <c r="V42" s="24">
        <f t="shared" si="13"/>
        <v>18.445842808811005</v>
      </c>
      <c r="W42" s="63">
        <f>B42+([1]User!D$6-25)*[1]User!C$6*[1]Calc!V$6</f>
        <v>0.53368731559999993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0.53092399999999995</v>
      </c>
      <c r="C43" s="64">
        <v>0.16906399999999999</v>
      </c>
      <c r="D43" s="61">
        <f t="shared" si="0"/>
        <v>1.9961336426599667</v>
      </c>
      <c r="E43" s="49">
        <f t="shared" si="1"/>
        <v>0.30018961426939189</v>
      </c>
      <c r="F43" s="49">
        <f t="shared" si="2"/>
        <v>0.30018961426939189</v>
      </c>
      <c r="G43" s="49">
        <f t="shared" si="3"/>
        <v>2.0015993008032429</v>
      </c>
      <c r="H43" s="5" t="str">
        <f t="shared" si="6"/>
        <v/>
      </c>
      <c r="I43" s="24">
        <f t="shared" si="4"/>
        <v>-2.5039982520081071E-2</v>
      </c>
      <c r="J43" s="24">
        <f t="shared" si="5"/>
        <v>-1.3301246617285547E-2</v>
      </c>
      <c r="K43" s="5" t="str">
        <f t="shared" si="11"/>
        <v/>
      </c>
      <c r="L43" s="5" t="str">
        <f t="shared" si="12"/>
        <v/>
      </c>
      <c r="M43" s="24">
        <f t="shared" si="7"/>
        <v>-2.8431430208469612E+16</v>
      </c>
      <c r="N43" s="24">
        <f t="shared" si="8"/>
        <v>2.0015993008032429</v>
      </c>
      <c r="O43" s="24">
        <f t="shared" si="9"/>
        <v>43875908905298.875</v>
      </c>
      <c r="P43" s="24">
        <f t="shared" si="10"/>
        <v>4.2139826510579833E-6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0.13364146753674028</v>
      </c>
      <c r="V43" s="24">
        <f t="shared" si="13"/>
        <v>17.319314905066921</v>
      </c>
      <c r="W43" s="63">
        <f>B43+([1]User!D$6-25)*[1]User!C$6*[1]Calc!V$6</f>
        <v>0.53120031559999992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0.52834599999999998</v>
      </c>
      <c r="C44" s="64">
        <v>0.15795000000000001</v>
      </c>
      <c r="D44" s="61">
        <f t="shared" si="0"/>
        <v>1.8649109737031053</v>
      </c>
      <c r="E44" s="49">
        <f t="shared" si="1"/>
        <v>0.2706581044812616</v>
      </c>
      <c r="F44" s="49">
        <f t="shared" si="2"/>
        <v>0.2706581044812616</v>
      </c>
      <c r="G44" s="49">
        <f t="shared" si="3"/>
        <v>1.8700612360856406</v>
      </c>
      <c r="H44" s="5" t="str">
        <f t="shared" si="6"/>
        <v/>
      </c>
      <c r="I44" s="24">
        <f t="shared" si="4"/>
        <v>-2.1751530902141013E-2</v>
      </c>
      <c r="J44" s="24">
        <f t="shared" si="5"/>
        <v>-1.1498344633334738E-2</v>
      </c>
      <c r="K44" s="5" t="str">
        <f t="shared" si="11"/>
        <v/>
      </c>
      <c r="L44" s="5" t="str">
        <f t="shared" si="12"/>
        <v/>
      </c>
      <c r="M44" s="24">
        <f t="shared" si="7"/>
        <v>-2.6790794748934604E+16</v>
      </c>
      <c r="N44" s="24">
        <f t="shared" si="8"/>
        <v>1.8700612360856406</v>
      </c>
      <c r="O44" s="24">
        <f t="shared" si="9"/>
        <v>39788348593503</v>
      </c>
      <c r="P44" s="24">
        <f t="shared" si="10"/>
        <v>4.0901934043750904E-6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0.12403393664613767</v>
      </c>
      <c r="V44" s="24">
        <f t="shared" si="13"/>
        <v>16.304194203981705</v>
      </c>
      <c r="W44" s="63">
        <f>B44+([1]User!D$6-25)*[1]User!C$6*[1]Calc!V$6</f>
        <v>0.52862231559999995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0.52578199999999997</v>
      </c>
      <c r="C45" s="64">
        <v>0.14759800000000001</v>
      </c>
      <c r="D45" s="61">
        <f t="shared" si="0"/>
        <v>1.7426852161863307</v>
      </c>
      <c r="E45" s="49">
        <f t="shared" si="1"/>
        <v>0.24121894693816937</v>
      </c>
      <c r="F45" s="49">
        <f t="shared" si="2"/>
        <v>0.24121894693816937</v>
      </c>
      <c r="G45" s="49">
        <f t="shared" si="3"/>
        <v>1.7473419715730532</v>
      </c>
      <c r="H45" s="5" t="str">
        <f t="shared" si="6"/>
        <v/>
      </c>
      <c r="I45" s="24">
        <f t="shared" si="4"/>
        <v>-1.8683549289326327E-2</v>
      </c>
      <c r="J45" s="24">
        <f t="shared" si="5"/>
        <v>-9.8286364685725835E-3</v>
      </c>
      <c r="K45" s="5" t="str">
        <f t="shared" si="11"/>
        <v/>
      </c>
      <c r="L45" s="5" t="str">
        <f t="shared" si="12"/>
        <v/>
      </c>
      <c r="M45" s="24">
        <f t="shared" si="7"/>
        <v>-2.4223654737424596E+16</v>
      </c>
      <c r="N45" s="24">
        <f t="shared" si="8"/>
        <v>1.7473419715730532</v>
      </c>
      <c r="O45" s="24">
        <f t="shared" si="9"/>
        <v>36092646933198.625</v>
      </c>
      <c r="P45" s="24">
        <f t="shared" si="10"/>
        <v>3.9708600602043161E-6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0.11523528631878874</v>
      </c>
      <c r="V45" s="24">
        <f t="shared" si="13"/>
        <v>15.333786435707403</v>
      </c>
      <c r="W45" s="63">
        <f>B45+([1]User!D$6-25)*[1]User!C$6*[1]Calc!V$6</f>
        <v>0.52605831559999994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0.52325200000000005</v>
      </c>
      <c r="C46" s="64">
        <v>0.13806399999999999</v>
      </c>
      <c r="D46" s="61">
        <f t="shared" si="0"/>
        <v>1.6301175604516966</v>
      </c>
      <c r="E46" s="49">
        <f t="shared" si="1"/>
        <v>0.21221892588518498</v>
      </c>
      <c r="F46" s="49">
        <f t="shared" si="2"/>
        <v>0.21221892588518498</v>
      </c>
      <c r="G46" s="49">
        <f t="shared" si="3"/>
        <v>1.6342986192398221</v>
      </c>
      <c r="H46" s="5" t="str">
        <f t="shared" si="6"/>
        <v/>
      </c>
      <c r="I46" s="24">
        <f t="shared" si="4"/>
        <v>-1.5857465480995557E-2</v>
      </c>
      <c r="J46" s="24">
        <f t="shared" si="5"/>
        <v>-8.3018321929507477E-3</v>
      </c>
      <c r="K46" s="5" t="str">
        <f t="shared" si="11"/>
        <v/>
      </c>
      <c r="L46" s="5" t="str">
        <f t="shared" si="12"/>
        <v/>
      </c>
      <c r="M46" s="24">
        <f t="shared" si="7"/>
        <v>-2.1749161403066088E+16</v>
      </c>
      <c r="N46" s="24">
        <f t="shared" si="8"/>
        <v>1.6342986192398221</v>
      </c>
      <c r="O46" s="24">
        <f t="shared" si="9"/>
        <v>32775959683781.625</v>
      </c>
      <c r="P46" s="24">
        <f t="shared" si="10"/>
        <v>3.8553850657604771E-6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0.10723030752140698</v>
      </c>
      <c r="V46" s="24">
        <f t="shared" si="13"/>
        <v>14.425709655146504</v>
      </c>
      <c r="W46" s="63">
        <f>B46+([1]User!D$6-25)*[1]User!C$6*[1]Calc!V$6</f>
        <v>0.52352831560000002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0.52065799999999995</v>
      </c>
      <c r="C47" s="64">
        <v>0.129162</v>
      </c>
      <c r="D47" s="61">
        <f t="shared" si="0"/>
        <v>1.5250119100059543</v>
      </c>
      <c r="E47" s="49">
        <f t="shared" si="1"/>
        <v>0.18327323543996366</v>
      </c>
      <c r="F47" s="49">
        <f t="shared" si="2"/>
        <v>0.18327323543996366</v>
      </c>
      <c r="G47" s="49">
        <f t="shared" si="3"/>
        <v>1.5289018250724853</v>
      </c>
      <c r="H47" s="5" t="str">
        <f t="shared" si="6"/>
        <v/>
      </c>
      <c r="I47" s="24">
        <f t="shared" si="4"/>
        <v>-1.3222545626812132E-2</v>
      </c>
      <c r="J47" s="24">
        <f t="shared" si="5"/>
        <v>-6.8880777565931504E-3</v>
      </c>
      <c r="K47" s="5" t="str">
        <f t="shared" si="11"/>
        <v/>
      </c>
      <c r="L47" s="5" t="str">
        <f t="shared" si="12"/>
        <v/>
      </c>
      <c r="M47" s="24">
        <f t="shared" si="7"/>
        <v>-2.0234680953657084E+16</v>
      </c>
      <c r="N47" s="24">
        <f t="shared" si="8"/>
        <v>1.5289018250724853</v>
      </c>
      <c r="O47" s="24">
        <f t="shared" si="9"/>
        <v>29685910136798.25</v>
      </c>
      <c r="P47" s="24">
        <f t="shared" si="10"/>
        <v>3.7326264323267017E-6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9.9662012410999756E-2</v>
      </c>
      <c r="V47" s="24">
        <f t="shared" si="13"/>
        <v>13.596225732562244</v>
      </c>
      <c r="W47" s="63">
        <f>B47+([1]User!D$6-25)*[1]User!C$6*[1]Calc!V$6</f>
        <v>0.52093431559999992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0.51813200000000004</v>
      </c>
      <c r="C48" s="64">
        <v>0.12088699999999999</v>
      </c>
      <c r="D48" s="61">
        <f t="shared" si="0"/>
        <v>1.4273092299971337</v>
      </c>
      <c r="E48" s="49">
        <f t="shared" si="1"/>
        <v>0.15451807425863526</v>
      </c>
      <c r="F48" s="49">
        <f t="shared" si="2"/>
        <v>0.15451807425863526</v>
      </c>
      <c r="G48" s="49">
        <f t="shared" si="3"/>
        <v>1.4307540932052099</v>
      </c>
      <c r="H48" s="5" t="str">
        <f t="shared" si="6"/>
        <v/>
      </c>
      <c r="I48" s="24">
        <f t="shared" si="4"/>
        <v>-1.0768852330130245E-2</v>
      </c>
      <c r="J48" s="24">
        <f t="shared" si="5"/>
        <v>-5.5826625974079551E-3</v>
      </c>
      <c r="K48" s="5" t="str">
        <f t="shared" si="11"/>
        <v/>
      </c>
      <c r="L48" s="5" t="str">
        <f t="shared" si="12"/>
        <v/>
      </c>
      <c r="M48" s="24">
        <f t="shared" si="7"/>
        <v>-1.7919596379921806E+16</v>
      </c>
      <c r="N48" s="24">
        <f t="shared" si="8"/>
        <v>1.4307540932052099</v>
      </c>
      <c r="O48" s="24">
        <f t="shared" si="9"/>
        <v>26952493189508.75</v>
      </c>
      <c r="P48" s="24">
        <f t="shared" si="10"/>
        <v>3.6214100769362694E-6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9.286195754121522E-2</v>
      </c>
      <c r="V48" s="24">
        <f t="shared" si="13"/>
        <v>12.786220082822634</v>
      </c>
      <c r="W48" s="63">
        <f>B48+([1]User!D$6-25)*[1]User!C$6*[1]Calc!V$6</f>
        <v>0.5184083156</v>
      </c>
      <c r="AH48" s="24"/>
    </row>
    <row r="49" spans="1:34">
      <c r="A49" s="64">
        <v>5.8885999999999999E-3</v>
      </c>
      <c r="B49" s="59">
        <v>0.51571500000000003</v>
      </c>
      <c r="C49" s="64">
        <v>0.113177</v>
      </c>
      <c r="D49" s="61">
        <f t="shared" si="0"/>
        <v>1.3362774882608188</v>
      </c>
      <c r="E49" s="49">
        <f t="shared" si="1"/>
        <v>0.12589665208190678</v>
      </c>
      <c r="F49" s="49">
        <f t="shared" si="2"/>
        <v>0.12589665208190678</v>
      </c>
      <c r="G49" s="49">
        <f t="shared" si="3"/>
        <v>1.3392866280814029</v>
      </c>
      <c r="H49" s="5" t="str">
        <f t="shared" si="6"/>
        <v/>
      </c>
      <c r="I49" s="24">
        <f t="shared" si="4"/>
        <v>-8.4821657020350688E-3</v>
      </c>
      <c r="J49" s="24">
        <f t="shared" si="5"/>
        <v>-4.3767238397302731E-3</v>
      </c>
      <c r="K49" s="5" t="str">
        <f t="shared" si="11"/>
        <v/>
      </c>
      <c r="L49" s="5" t="str">
        <f t="shared" si="12"/>
        <v/>
      </c>
      <c r="M49" s="24">
        <f t="shared" si="7"/>
        <v>-1.5653036936038388E+16</v>
      </c>
      <c r="N49" s="24">
        <f t="shared" si="8"/>
        <v>1.3392866280814029</v>
      </c>
      <c r="O49" s="24">
        <f t="shared" si="9"/>
        <v>24569447601747.625</v>
      </c>
      <c r="P49" s="24">
        <f t="shared" si="10"/>
        <v>3.526676446942679E-6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8.6838448268360846E-2</v>
      </c>
      <c r="V49" s="24">
        <f t="shared" si="13"/>
        <v>11.982440622048488</v>
      </c>
      <c r="W49" s="63">
        <f>B49+([1]User!D$6-25)*[1]User!C$6*[1]Calc!V$6</f>
        <v>0.5159913156</v>
      </c>
      <c r="AH49" s="24"/>
    </row>
    <row r="50" spans="1:34">
      <c r="A50" s="64">
        <v>6.0340000000000003E-3</v>
      </c>
      <c r="B50" s="59">
        <v>0.51324899999999996</v>
      </c>
      <c r="C50" s="64">
        <v>0.105964</v>
      </c>
      <c r="D50" s="61">
        <f t="shared" si="0"/>
        <v>1.25111381081023</v>
      </c>
      <c r="E50" s="49">
        <f t="shared" si="1"/>
        <v>9.7296818213523525E-2</v>
      </c>
      <c r="F50" s="49">
        <f t="shared" si="2"/>
        <v>9.7296818213523525E-2</v>
      </c>
      <c r="G50" s="49">
        <f t="shared" si="3"/>
        <v>1.2539106780901172</v>
      </c>
      <c r="H50" s="5" t="str">
        <f t="shared" si="6"/>
        <v/>
      </c>
      <c r="I50" s="24">
        <f t="shared" si="4"/>
        <v>-6.347766952252934E-3</v>
      </c>
      <c r="J50" s="24">
        <f t="shared" si="5"/>
        <v>-3.2597390275109378E-3</v>
      </c>
      <c r="K50" s="5" t="str">
        <f t="shared" si="11"/>
        <v/>
      </c>
      <c r="L50" s="5" t="str">
        <f t="shared" si="12"/>
        <v/>
      </c>
      <c r="M50" s="24">
        <f t="shared" si="7"/>
        <v>-1.4548831043941546E+16</v>
      </c>
      <c r="N50" s="24">
        <f t="shared" si="8"/>
        <v>1.2539106780901172</v>
      </c>
      <c r="O50" s="24">
        <f t="shared" si="9"/>
        <v>22352142446079.5</v>
      </c>
      <c r="P50" s="24">
        <f t="shared" si="10"/>
        <v>3.4268596152153534E-6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8.1140560504499734E-2</v>
      </c>
      <c r="V50" s="24">
        <f t="shared" si="13"/>
        <v>11.244122999830271</v>
      </c>
      <c r="W50" s="63">
        <f>B50+([1]User!D$6-25)*[1]User!C$6*[1]Calc!V$6</f>
        <v>0.51352531559999992</v>
      </c>
      <c r="AH50" s="24"/>
    </row>
    <row r="51" spans="1:34">
      <c r="A51" s="64">
        <v>6.1793999999999998E-3</v>
      </c>
      <c r="B51" s="59">
        <v>0.51085499999999995</v>
      </c>
      <c r="C51" s="64">
        <v>9.9263799999999999E-2</v>
      </c>
      <c r="D51" s="61">
        <f t="shared" si="0"/>
        <v>1.1720047477775897</v>
      </c>
      <c r="E51" s="49">
        <f t="shared" si="1"/>
        <v>6.8929371007525816E-2</v>
      </c>
      <c r="F51" s="49">
        <f t="shared" si="2"/>
        <v>6.8929371007525816E-2</v>
      </c>
      <c r="G51" s="49">
        <f t="shared" si="3"/>
        <v>1.1744844457116466</v>
      </c>
      <c r="H51" s="5" t="str">
        <f t="shared" si="6"/>
        <v/>
      </c>
      <c r="I51" s="24">
        <f t="shared" si="4"/>
        <v>-4.3621111427911627E-3</v>
      </c>
      <c r="J51" s="24">
        <f t="shared" si="5"/>
        <v>-2.2296116072082661E-3</v>
      </c>
      <c r="K51" s="5" t="str">
        <f t="shared" si="11"/>
        <v/>
      </c>
      <c r="L51" s="5" t="str">
        <f t="shared" si="12"/>
        <v/>
      </c>
      <c r="M51" s="24">
        <f t="shared" si="7"/>
        <v>-1.2898969694428292E+16</v>
      </c>
      <c r="N51" s="24">
        <f t="shared" si="8"/>
        <v>1.1744844457116466</v>
      </c>
      <c r="O51" s="24">
        <f t="shared" si="9"/>
        <v>20388775407652.5</v>
      </c>
      <c r="P51" s="24">
        <f t="shared" si="10"/>
        <v>3.3372414583082707E-6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7.6007596632210309E-2</v>
      </c>
      <c r="V51" s="24">
        <f t="shared" si="13"/>
        <v>10.530830547149556</v>
      </c>
      <c r="W51" s="63">
        <f>B51+([1]User!D$6-25)*[1]User!C$6*[1]Calc!V$6</f>
        <v>0.51113131559999991</v>
      </c>
      <c r="AH51" s="24"/>
    </row>
    <row r="52" spans="1:34">
      <c r="A52" s="64">
        <v>6.3248000000000002E-3</v>
      </c>
      <c r="B52" s="59">
        <v>0.50856999999999997</v>
      </c>
      <c r="C52" s="64">
        <v>9.2884599999999998E-2</v>
      </c>
      <c r="D52" s="61">
        <f t="shared" si="0"/>
        <v>1.096685722241364</v>
      </c>
      <c r="E52" s="49">
        <f t="shared" si="1"/>
        <v>4.0082189423967365E-2</v>
      </c>
      <c r="F52" s="49">
        <f t="shared" si="2"/>
        <v>4.0082189423967365E-2</v>
      </c>
      <c r="G52" s="49">
        <f t="shared" si="3"/>
        <v>1.0988557574311408</v>
      </c>
      <c r="H52" s="5">
        <f t="shared" si="6"/>
        <v>-2.4713939357785195E-3</v>
      </c>
      <c r="I52" s="24">
        <f t="shared" si="4"/>
        <v>-2.4713939357785195E-3</v>
      </c>
      <c r="J52" s="24">
        <f t="shared" si="5"/>
        <v>-1.2575596986170825E-3</v>
      </c>
      <c r="K52" s="5">
        <f t="shared" si="11"/>
        <v>0.50884631559999993</v>
      </c>
      <c r="L52" s="5" t="str">
        <f t="shared" si="12"/>
        <v/>
      </c>
      <c r="M52" s="24">
        <f t="shared" si="7"/>
        <v>-1.1288156417899242E+16</v>
      </c>
      <c r="N52" s="24">
        <f t="shared" si="8"/>
        <v>1.0988557574311408</v>
      </c>
      <c r="O52" s="24">
        <f t="shared" si="9"/>
        <v>18674026462201.375</v>
      </c>
      <c r="P52" s="24">
        <f t="shared" si="10"/>
        <v>3.2669391071726263E-6</v>
      </c>
      <c r="Q52" s="5">
        <f t="shared" si="15"/>
        <v>0.50884631559999993</v>
      </c>
      <c r="R52" s="5" t="str">
        <f t="shared" si="16"/>
        <v/>
      </c>
      <c r="S52" s="5">
        <f t="shared" si="17"/>
        <v>4.0940687998528444E-2</v>
      </c>
      <c r="T52" s="5" t="str">
        <f t="shared" si="17"/>
        <v/>
      </c>
      <c r="U52" s="24">
        <f t="shared" si="14"/>
        <v>7.144638460104849E-2</v>
      </c>
      <c r="V52" s="24">
        <f t="shared" si="13"/>
        <v>9.8004179650472345</v>
      </c>
      <c r="W52" s="63">
        <f>B52+([1]User!D$6-25)*[1]User!C$6*[1]Calc!V$6</f>
        <v>0.50884631559999993</v>
      </c>
      <c r="AH52" s="24"/>
    </row>
    <row r="53" spans="1:34">
      <c r="A53" s="64">
        <v>6.4701999999999997E-3</v>
      </c>
      <c r="B53" s="59">
        <v>0.50631700000000002</v>
      </c>
      <c r="C53" s="64">
        <v>8.7013099999999996E-2</v>
      </c>
      <c r="D53" s="61">
        <f t="shared" si="0"/>
        <v>1.0273610955740782</v>
      </c>
      <c r="E53" s="49">
        <f t="shared" si="1"/>
        <v>1.1723115702697939E-2</v>
      </c>
      <c r="F53" s="49">
        <f t="shared" si="2"/>
        <v>1.1723115702697939E-2</v>
      </c>
      <c r="G53" s="49">
        <f t="shared" si="3"/>
        <v>1.0293249148846924</v>
      </c>
      <c r="H53" s="5">
        <f t="shared" si="6"/>
        <v>-7.3312287211730817E-4</v>
      </c>
      <c r="I53" s="24">
        <f t="shared" si="4"/>
        <v>-7.3312287211730817E-4</v>
      </c>
      <c r="J53" s="24">
        <f t="shared" si="5"/>
        <v>-3.7139514652810194E-4</v>
      </c>
      <c r="K53" s="5">
        <f t="shared" si="11"/>
        <v>0.50659331559999998</v>
      </c>
      <c r="L53" s="5" t="str">
        <f t="shared" si="12"/>
        <v/>
      </c>
      <c r="M53" s="24">
        <f t="shared" si="7"/>
        <v>-1.0215456255796168E+16</v>
      </c>
      <c r="N53" s="24">
        <f t="shared" si="8"/>
        <v>1.0293249148846924</v>
      </c>
      <c r="O53" s="24">
        <f t="shared" si="9"/>
        <v>17123052716803.5</v>
      </c>
      <c r="P53" s="24">
        <f t="shared" si="10"/>
        <v>3.1979558705688698E-6</v>
      </c>
      <c r="Q53" s="5">
        <f t="shared" si="15"/>
        <v>0.50659331559999998</v>
      </c>
      <c r="R53" s="5" t="str">
        <f t="shared" si="16"/>
        <v/>
      </c>
      <c r="S53" s="5">
        <f t="shared" si="17"/>
        <v>1.2552485032693706E-2</v>
      </c>
      <c r="T53" s="5" t="str">
        <f t="shared" si="17"/>
        <v/>
      </c>
      <c r="U53" s="24">
        <f t="shared" si="14"/>
        <v>6.7248258934025459E-2</v>
      </c>
      <c r="V53" s="24">
        <f t="shared" si="13"/>
        <v>9.1301122522866596</v>
      </c>
      <c r="W53" s="63">
        <f>B53+([1]User!D$6-25)*[1]User!C$6*[1]Calc!V$6</f>
        <v>0.50659331559999998</v>
      </c>
      <c r="AH53" s="24"/>
    </row>
    <row r="54" spans="1:34">
      <c r="A54" s="64">
        <v>6.6156000000000001E-3</v>
      </c>
      <c r="B54" s="59">
        <v>0.50418399999999997</v>
      </c>
      <c r="C54" s="64">
        <v>8.1519099999999997E-2</v>
      </c>
      <c r="D54" s="61">
        <f t="shared" si="0"/>
        <v>0.96249360023045771</v>
      </c>
      <c r="E54" s="49">
        <f t="shared" si="1"/>
        <v>-1.660214950137125E-2</v>
      </c>
      <c r="F54" s="49">
        <f t="shared" si="2"/>
        <v>-1.660214950137125E-2</v>
      </c>
      <c r="G54" s="49">
        <f t="shared" si="3"/>
        <v>0.96420760422693286</v>
      </c>
      <c r="H54" s="5">
        <f t="shared" si="6"/>
        <v>8.9480989432667857E-4</v>
      </c>
      <c r="I54" s="24">
        <f t="shared" si="4"/>
        <v>8.9480989432667857E-4</v>
      </c>
      <c r="J54" s="24">
        <f t="shared" si="5"/>
        <v>4.5139608169403886E-4</v>
      </c>
      <c r="K54" s="5">
        <f t="shared" si="11"/>
        <v>0.50446031559999993</v>
      </c>
      <c r="L54" s="5" t="str">
        <f t="shared" si="12"/>
        <v/>
      </c>
      <c r="M54" s="24">
        <f t="shared" si="7"/>
        <v>-8915959199308915</v>
      </c>
      <c r="N54" s="24">
        <f t="shared" si="8"/>
        <v>0.96420760422693286</v>
      </c>
      <c r="O54" s="24">
        <f t="shared" si="9"/>
        <v>15772411700210.875</v>
      </c>
      <c r="P54" s="24">
        <f t="shared" si="10"/>
        <v>3.1446427221236843E-6</v>
      </c>
      <c r="Q54" s="5">
        <f t="shared" si="15"/>
        <v>0.50446031559999993</v>
      </c>
      <c r="R54" s="5" t="str">
        <f t="shared" si="16"/>
        <v/>
      </c>
      <c r="S54" s="5">
        <f t="shared" si="17"/>
        <v>-1.5829447774424858E-2</v>
      </c>
      <c r="T54" s="5" t="str">
        <f t="shared" si="17"/>
        <v/>
      </c>
      <c r="U54" s="24">
        <f t="shared" si="14"/>
        <v>6.3527978665915391E-2</v>
      </c>
      <c r="V54" s="24">
        <f t="shared" si="13"/>
        <v>8.4705858438372843</v>
      </c>
      <c r="W54" s="63">
        <f>B54+([1]User!D$6-25)*[1]User!C$6*[1]Calc!V$6</f>
        <v>0.50446031559999993</v>
      </c>
      <c r="AH54" s="24"/>
    </row>
    <row r="55" spans="1:34">
      <c r="A55" s="64">
        <v>6.7609999999999996E-3</v>
      </c>
      <c r="B55" s="59">
        <v>0.50204599999999999</v>
      </c>
      <c r="C55" s="64">
        <v>7.6405299999999995E-2</v>
      </c>
      <c r="D55" s="61">
        <f t="shared" si="0"/>
        <v>0.90211511503056574</v>
      </c>
      <c r="E55" s="49">
        <f t="shared" si="1"/>
        <v>-4.4738040470613943E-2</v>
      </c>
      <c r="F55" s="49">
        <f t="shared" si="2"/>
        <v>-4.4738040470613943E-2</v>
      </c>
      <c r="G55" s="49">
        <f t="shared" si="3"/>
        <v>0.90369843967257779</v>
      </c>
      <c r="H55" s="5">
        <f t="shared" si="6"/>
        <v>2.4075390081855566E-3</v>
      </c>
      <c r="I55" s="24">
        <f t="shared" si="4"/>
        <v>2.4075390081855566E-3</v>
      </c>
      <c r="J55" s="24">
        <f t="shared" si="5"/>
        <v>1.2093605694890961E-3</v>
      </c>
      <c r="K55" s="5">
        <f t="shared" si="11"/>
        <v>0.50232231559999996</v>
      </c>
      <c r="L55" s="5" t="str">
        <f t="shared" si="12"/>
        <v/>
      </c>
      <c r="M55" s="24">
        <f t="shared" si="7"/>
        <v>-8236187276384242</v>
      </c>
      <c r="N55" s="24">
        <f t="shared" si="8"/>
        <v>0.90369843967257779</v>
      </c>
      <c r="O55" s="24">
        <f t="shared" si="9"/>
        <v>14524544541267.25</v>
      </c>
      <c r="P55" s="24">
        <f t="shared" si="10"/>
        <v>3.08974578248123E-6</v>
      </c>
      <c r="Q55" s="5">
        <f t="shared" si="15"/>
        <v>0.50232231559999996</v>
      </c>
      <c r="R55" s="5" t="str">
        <f t="shared" si="16"/>
        <v/>
      </c>
      <c r="S55" s="5">
        <f t="shared" si="17"/>
        <v>-4.397646757234315E-2</v>
      </c>
      <c r="T55" s="5" t="str">
        <f t="shared" si="17"/>
        <v/>
      </c>
      <c r="U55" s="24">
        <f t="shared" si="14"/>
        <v>6.0029885325027565E-2</v>
      </c>
      <c r="V55" s="24">
        <f t="shared" si="13"/>
        <v>7.8652769351260519</v>
      </c>
      <c r="W55" s="63">
        <f>B55+([1]User!D$6-25)*[1]User!C$6*[1]Calc!V$6</f>
        <v>0.50232231559999996</v>
      </c>
      <c r="X55" s="74" t="s">
        <v>77</v>
      </c>
      <c r="Y55" s="66"/>
      <c r="AH55" s="24"/>
    </row>
    <row r="56" spans="1:34">
      <c r="A56" s="64">
        <v>6.9064E-3</v>
      </c>
      <c r="B56" s="59">
        <v>0.49998799999999999</v>
      </c>
      <c r="C56" s="64">
        <v>7.1589600000000003E-2</v>
      </c>
      <c r="D56" s="61">
        <f t="shared" si="0"/>
        <v>0.84525628770507011</v>
      </c>
      <c r="E56" s="49">
        <f t="shared" si="1"/>
        <v>-7.3011589913912892E-2</v>
      </c>
      <c r="F56" s="49">
        <f t="shared" si="2"/>
        <v>-7.3011589913912892E-2</v>
      </c>
      <c r="G56" s="49">
        <f t="shared" si="3"/>
        <v>0.84666501252066273</v>
      </c>
      <c r="H56" s="5" t="str">
        <f t="shared" si="6"/>
        <v/>
      </c>
      <c r="I56" s="24">
        <f t="shared" si="4"/>
        <v>3.8333746869834324E-3</v>
      </c>
      <c r="J56" s="24">
        <f t="shared" si="5"/>
        <v>1.9177005642221309E-3</v>
      </c>
      <c r="K56" s="5" t="str">
        <f t="shared" si="11"/>
        <v/>
      </c>
      <c r="L56" s="5" t="str">
        <f t="shared" si="12"/>
        <v/>
      </c>
      <c r="M56" s="24">
        <f t="shared" si="7"/>
        <v>-7327948478946039</v>
      </c>
      <c r="N56" s="24">
        <f t="shared" si="8"/>
        <v>0.84666501252066273</v>
      </c>
      <c r="O56" s="24">
        <f t="shared" si="9"/>
        <v>13415939723008.125</v>
      </c>
      <c r="P56" s="24">
        <f t="shared" si="10"/>
        <v>3.0461637297054838E-6</v>
      </c>
      <c r="Q56" s="5" t="str">
        <f t="shared" si="15"/>
        <v/>
      </c>
      <c r="R56" s="5" t="str">
        <f t="shared" si="16"/>
        <v/>
      </c>
      <c r="S56" s="5" t="str">
        <f t="shared" si="17"/>
        <v/>
      </c>
      <c r="T56" s="5" t="str">
        <f t="shared" si="17"/>
        <v/>
      </c>
      <c r="U56" s="24">
        <f t="shared" si="14"/>
        <v>5.6866380667023583E-2</v>
      </c>
      <c r="V56" s="24">
        <f t="shared" si="13"/>
        <v>7.2763733460453164</v>
      </c>
      <c r="W56" s="63">
        <f>B56+([1]User!D$6-25)*[1]User!C$6*[1]Calc!V$6</f>
        <v>0.50026431559999995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0.49797799999999998</v>
      </c>
      <c r="C57" s="64">
        <v>6.7099099999999995E-2</v>
      </c>
      <c r="D57" s="61">
        <f t="shared" si="0"/>
        <v>0.79223708715164298</v>
      </c>
      <c r="E57" s="49">
        <f t="shared" si="1"/>
        <v>-0.10114483074225601</v>
      </c>
      <c r="F57" s="49">
        <f t="shared" si="2"/>
        <v>-0.10114483074225601</v>
      </c>
      <c r="G57" s="49">
        <f t="shared" si="3"/>
        <v>0.79351102741420443</v>
      </c>
      <c r="H57" s="5" t="str">
        <f t="shared" si="6"/>
        <v/>
      </c>
      <c r="I57" s="24">
        <f t="shared" si="4"/>
        <v>5.16222431464489E-3</v>
      </c>
      <c r="J57" s="24">
        <f t="shared" si="5"/>
        <v>2.5721005428670689E-3</v>
      </c>
      <c r="K57" s="5" t="str">
        <f t="shared" si="11"/>
        <v/>
      </c>
      <c r="L57" s="5" t="str">
        <f t="shared" si="12"/>
        <v/>
      </c>
      <c r="M57" s="24">
        <f t="shared" si="7"/>
        <v>-6626822006666103</v>
      </c>
      <c r="N57" s="24">
        <f t="shared" si="8"/>
        <v>0.79351102741420443</v>
      </c>
      <c r="O57" s="24">
        <f t="shared" si="9"/>
        <v>12414286289707.125</v>
      </c>
      <c r="P57" s="24">
        <f t="shared" si="10"/>
        <v>3.0075478649744805E-6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5.3956883837865906E-2</v>
      </c>
      <c r="V57" s="24">
        <f t="shared" si="13"/>
        <v>6.7240494308578667</v>
      </c>
      <c r="W57" s="63">
        <f>B57+([1]User!D$6-25)*[1]User!C$6*[1]Calc!V$6</f>
        <v>0.4982543156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0.49596499999999999</v>
      </c>
      <c r="C58" s="64">
        <v>6.2897999999999996E-2</v>
      </c>
      <c r="D58" s="61">
        <f t="shared" si="0"/>
        <v>0.74263482383018609</v>
      </c>
      <c r="E58" s="49">
        <f t="shared" si="1"/>
        <v>-0.1292246895797112</v>
      </c>
      <c r="F58" s="49">
        <f t="shared" si="2"/>
        <v>-0.1292246895797112</v>
      </c>
      <c r="G58" s="49">
        <f t="shared" si="3"/>
        <v>0.74381590307596035</v>
      </c>
      <c r="H58" s="5" t="str">
        <f t="shared" si="6"/>
        <v/>
      </c>
      <c r="I58" s="24">
        <f t="shared" si="4"/>
        <v>6.4046024231009906E-3</v>
      </c>
      <c r="J58" s="24">
        <f t="shared" si="5"/>
        <v>3.1782283323345834E-3</v>
      </c>
      <c r="K58" s="5" t="str">
        <f t="shared" si="11"/>
        <v/>
      </c>
      <c r="L58" s="5" t="str">
        <f t="shared" si="12"/>
        <v/>
      </c>
      <c r="M58" s="24">
        <f t="shared" si="7"/>
        <v>-6143774686715715</v>
      </c>
      <c r="N58" s="24">
        <f t="shared" si="8"/>
        <v>0.74381590307596035</v>
      </c>
      <c r="O58" s="24">
        <f t="shared" si="9"/>
        <v>11485549224142.5</v>
      </c>
      <c r="P58" s="24">
        <f t="shared" si="10"/>
        <v>2.9684522389455681E-6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5.121011675868329E-2</v>
      </c>
      <c r="V58" s="24">
        <f t="shared" si="13"/>
        <v>6.2137571096839501</v>
      </c>
      <c r="W58" s="63">
        <f>B58+([1]User!D$6-25)*[1]User!C$6*[1]Calc!V$6</f>
        <v>0.49624131560000001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0.49410799999999999</v>
      </c>
      <c r="C59" s="64">
        <v>5.89487E-2</v>
      </c>
      <c r="D59" s="61">
        <f t="shared" si="0"/>
        <v>0.69600555565389199</v>
      </c>
      <c r="E59" s="49">
        <f t="shared" si="1"/>
        <v>-0.15738729375122101</v>
      </c>
      <c r="F59" s="49">
        <f t="shared" si="2"/>
        <v>-0.15738729375122101</v>
      </c>
      <c r="G59" s="49">
        <f t="shared" si="3"/>
        <v>0.69702015326016131</v>
      </c>
      <c r="H59" s="5" t="str">
        <f t="shared" si="6"/>
        <v/>
      </c>
      <c r="I59" s="24">
        <f t="shared" si="4"/>
        <v>7.5744961684959672E-3</v>
      </c>
      <c r="J59" s="24">
        <f t="shared" si="5"/>
        <v>3.7447121042767013E-3</v>
      </c>
      <c r="K59" s="5" t="str">
        <f t="shared" si="11"/>
        <v/>
      </c>
      <c r="L59" s="5" t="str">
        <f t="shared" si="12"/>
        <v/>
      </c>
      <c r="M59" s="24">
        <f t="shared" si="7"/>
        <v>-5277765325995420</v>
      </c>
      <c r="N59" s="24">
        <f t="shared" si="8"/>
        <v>0.69702015326016131</v>
      </c>
      <c r="O59" s="24">
        <f t="shared" si="9"/>
        <v>10690106633061.625</v>
      </c>
      <c r="P59" s="24">
        <f t="shared" si="10"/>
        <v>2.9483596557827464E-6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4.8815333453201881E-2</v>
      </c>
      <c r="V59" s="24">
        <f t="shared" si="13"/>
        <v>5.7096049426433888</v>
      </c>
      <c r="W59" s="63">
        <f>B59+([1]User!D$6-25)*[1]User!C$6*[1]Calc!V$6</f>
        <v>0.49438431560000001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0.49219200000000002</v>
      </c>
      <c r="C60" s="64">
        <v>5.5283600000000002E-2</v>
      </c>
      <c r="D60" s="61">
        <f t="shared" si="0"/>
        <v>0.65273182846352007</v>
      </c>
      <c r="E60" s="49">
        <f t="shared" si="1"/>
        <v>-0.18526520975070254</v>
      </c>
      <c r="F60" s="49">
        <f t="shared" si="2"/>
        <v>-0.18526520975070254</v>
      </c>
      <c r="G60" s="49">
        <f t="shared" si="3"/>
        <v>0.6537043733479192</v>
      </c>
      <c r="H60" s="5" t="str">
        <f t="shared" si="6"/>
        <v/>
      </c>
      <c r="I60" s="24">
        <f t="shared" si="4"/>
        <v>8.6573906663020214E-3</v>
      </c>
      <c r="J60" s="24">
        <f t="shared" si="5"/>
        <v>4.2634905989249183E-3</v>
      </c>
      <c r="K60" s="5" t="str">
        <f t="shared" si="11"/>
        <v/>
      </c>
      <c r="L60" s="5" t="str">
        <f t="shared" si="12"/>
        <v/>
      </c>
      <c r="M60" s="24">
        <f t="shared" si="7"/>
        <v>-5059014171864052</v>
      </c>
      <c r="N60" s="24">
        <f t="shared" si="8"/>
        <v>0.6537043733479192</v>
      </c>
      <c r="O60" s="24">
        <f t="shared" si="9"/>
        <v>9926731531441.75</v>
      </c>
      <c r="P60" s="24">
        <f t="shared" si="10"/>
        <v>2.9192322208753293E-6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4.6475950798065289E-2</v>
      </c>
      <c r="V60" s="24">
        <f t="shared" si="13"/>
        <v>5.2627617261544986</v>
      </c>
      <c r="W60" s="63">
        <f>B60+([1]User!D$6-25)*[1]User!C$6*[1]Calc!V$6</f>
        <v>0.49246831560000004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0.49028100000000002</v>
      </c>
      <c r="C61" s="64">
        <v>5.1807199999999998E-2</v>
      </c>
      <c r="D61" s="61">
        <f t="shared" si="0"/>
        <v>0.6116860765864609</v>
      </c>
      <c r="E61" s="49">
        <f t="shared" si="1"/>
        <v>-0.21347140495338141</v>
      </c>
      <c r="F61" s="49">
        <f t="shared" si="2"/>
        <v>-0.21347140495338141</v>
      </c>
      <c r="G61" s="49">
        <f t="shared" si="3"/>
        <v>0.61258735968623179</v>
      </c>
      <c r="H61" s="5" t="str">
        <f t="shared" si="6"/>
        <v/>
      </c>
      <c r="I61" s="24">
        <f t="shared" si="4"/>
        <v>9.6853160078442056E-3</v>
      </c>
      <c r="J61" s="24">
        <f t="shared" si="5"/>
        <v>4.7512026215457623E-3</v>
      </c>
      <c r="K61" s="5" t="str">
        <f t="shared" si="11"/>
        <v/>
      </c>
      <c r="L61" s="5" t="str">
        <f t="shared" si="12"/>
        <v/>
      </c>
      <c r="M61" s="24">
        <f t="shared" si="7"/>
        <v>-4688322408296534</v>
      </c>
      <c r="N61" s="24">
        <f t="shared" si="8"/>
        <v>0.61258735968623179</v>
      </c>
      <c r="O61" s="24">
        <f t="shared" si="9"/>
        <v>9219336571632.625</v>
      </c>
      <c r="P61" s="24">
        <f t="shared" si="10"/>
        <v>2.8931796167626497E-6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4.426783547355477E-2</v>
      </c>
      <c r="V61" s="24">
        <f t="shared" si="13"/>
        <v>4.8398808846135575</v>
      </c>
      <c r="W61" s="63">
        <f>B61+([1]User!D$6-25)*[1]User!C$6*[1]Calc!V$6</f>
        <v>0.49055731560000004</v>
      </c>
      <c r="X61" s="75"/>
      <c r="Y61" s="66"/>
      <c r="AH61" s="24"/>
    </row>
    <row r="62" spans="1:34">
      <c r="A62" s="64">
        <v>7.7787999999999998E-3</v>
      </c>
      <c r="B62" s="59">
        <v>0.48847499999999999</v>
      </c>
      <c r="C62" s="64">
        <v>4.8551799999999999E-2</v>
      </c>
      <c r="D62" s="61">
        <f t="shared" si="0"/>
        <v>0.57324966516643505</v>
      </c>
      <c r="E62" s="49">
        <f t="shared" si="1"/>
        <v>-0.24165619026817109</v>
      </c>
      <c r="F62" s="49">
        <f t="shared" si="2"/>
        <v>-0.24165619026817109</v>
      </c>
      <c r="G62" s="49">
        <f t="shared" si="3"/>
        <v>0.57404423693102757</v>
      </c>
      <c r="H62" s="5" t="str">
        <f t="shared" si="6"/>
        <v/>
      </c>
      <c r="I62" s="24">
        <f t="shared" si="4"/>
        <v>1.0648894076724312E-2</v>
      </c>
      <c r="J62" s="24">
        <f t="shared" si="5"/>
        <v>5.204660989684055E-3</v>
      </c>
      <c r="K62" s="5" t="str">
        <f t="shared" si="11"/>
        <v/>
      </c>
      <c r="L62" s="5" t="str">
        <f t="shared" si="12"/>
        <v/>
      </c>
      <c r="M62" s="24">
        <f t="shared" si="7"/>
        <v>-4133228072162604</v>
      </c>
      <c r="N62" s="24">
        <f t="shared" si="8"/>
        <v>0.57404423693102757</v>
      </c>
      <c r="O62" s="24">
        <f t="shared" si="9"/>
        <v>8596951813008.875</v>
      </c>
      <c r="P62" s="24">
        <f t="shared" si="10"/>
        <v>2.8790081150686611E-6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4.2289232012724422E-2</v>
      </c>
      <c r="V62" s="24">
        <f t="shared" si="13"/>
        <v>4.4353835579655154</v>
      </c>
      <c r="W62" s="63">
        <f>B62+([1]User!D$6-25)*[1]User!C$6*[1]Calc!V$6</f>
        <v>0.48875131560000001</v>
      </c>
      <c r="X62" s="75"/>
      <c r="Y62" s="66"/>
      <c r="AH62" s="24"/>
    </row>
    <row r="63" spans="1:34">
      <c r="A63" s="64">
        <v>7.9241999999999993E-3</v>
      </c>
      <c r="B63" s="59">
        <v>0.48664200000000002</v>
      </c>
      <c r="C63" s="64">
        <v>4.5507899999999997E-2</v>
      </c>
      <c r="D63" s="61">
        <f t="shared" si="0"/>
        <v>0.53731042798470108</v>
      </c>
      <c r="E63" s="49">
        <f t="shared" si="1"/>
        <v>-0.26977473067220364</v>
      </c>
      <c r="F63" s="49">
        <f t="shared" si="2"/>
        <v>-0.26977473067220364</v>
      </c>
      <c r="G63" s="49">
        <f t="shared" si="3"/>
        <v>0.53806190929557163</v>
      </c>
      <c r="H63" s="5" t="str">
        <f t="shared" si="6"/>
        <v/>
      </c>
      <c r="I63" s="24">
        <f t="shared" si="4"/>
        <v>1.154845226761071E-2</v>
      </c>
      <c r="J63" s="24">
        <f t="shared" si="5"/>
        <v>5.6231529259320083E-3</v>
      </c>
      <c r="K63" s="5" t="str">
        <f t="shared" si="11"/>
        <v/>
      </c>
      <c r="L63" s="5" t="str">
        <f t="shared" si="12"/>
        <v/>
      </c>
      <c r="M63" s="24">
        <f t="shared" si="7"/>
        <v>-3909078812268879</v>
      </c>
      <c r="N63" s="24">
        <f t="shared" si="8"/>
        <v>0.53806190929557163</v>
      </c>
      <c r="O63" s="24">
        <f t="shared" si="9"/>
        <v>8007994316875.125</v>
      </c>
      <c r="P63" s="24">
        <f t="shared" si="10"/>
        <v>2.8611146800774729E-6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4.0382400076900381E-2</v>
      </c>
      <c r="V63" s="24">
        <f t="shared" si="13"/>
        <v>4.0686019328095648</v>
      </c>
      <c r="W63" s="63">
        <f>B63+([1]User!D$6-25)*[1]User!C$6*[1]Calc!V$6</f>
        <v>0.48691831560000004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0.484848</v>
      </c>
      <c r="C64" s="64">
        <v>4.2695700000000003E-2</v>
      </c>
      <c r="D64" s="61">
        <f t="shared" si="0"/>
        <v>0.50410686584321418</v>
      </c>
      <c r="E64" s="49">
        <f t="shared" si="1"/>
        <v>-0.29747738751024128</v>
      </c>
      <c r="F64" s="49">
        <f t="shared" si="2"/>
        <v>-0.29747738751024128</v>
      </c>
      <c r="G64" s="49">
        <f t="shared" si="3"/>
        <v>0.50479322217771094</v>
      </c>
      <c r="H64" s="5" t="str">
        <f t="shared" si="6"/>
        <v/>
      </c>
      <c r="I64" s="24">
        <f t="shared" si="4"/>
        <v>1.2380169445557226E-2</v>
      </c>
      <c r="J64" s="24">
        <f t="shared" si="5"/>
        <v>6.005921229287981E-3</v>
      </c>
      <c r="K64" s="5" t="str">
        <f t="shared" si="11"/>
        <v/>
      </c>
      <c r="L64" s="5" t="str">
        <f t="shared" si="12"/>
        <v/>
      </c>
      <c r="M64" s="24">
        <f t="shared" si="7"/>
        <v>-3570309688393717.5</v>
      </c>
      <c r="N64" s="24">
        <f t="shared" si="8"/>
        <v>0.50479322217771094</v>
      </c>
      <c r="O64" s="24">
        <f t="shared" si="9"/>
        <v>7470472658496.25</v>
      </c>
      <c r="P64" s="24">
        <f t="shared" si="10"/>
        <v>2.8449741414391171E-6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3.8609496520287931E-2</v>
      </c>
      <c r="V64" s="24">
        <f t="shared" si="13"/>
        <v>3.7338587643223371</v>
      </c>
      <c r="W64" s="63">
        <f>B64+([1]User!D$6-25)*[1]User!C$6*[1]Calc!V$6</f>
        <v>0.48512431560000002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0.48305500000000001</v>
      </c>
      <c r="C65" s="64">
        <v>4.0031999999999998E-2</v>
      </c>
      <c r="D65" s="61">
        <f t="shared" si="0"/>
        <v>0.47265663880520864</v>
      </c>
      <c r="E65" s="49">
        <f t="shared" si="1"/>
        <v>-0.32545423774658028</v>
      </c>
      <c r="F65" s="49">
        <f t="shared" si="2"/>
        <v>-0.32545423774658028</v>
      </c>
      <c r="G65" s="49">
        <f t="shared" si="3"/>
        <v>0.4732967805581777</v>
      </c>
      <c r="H65" s="5" t="str">
        <f t="shared" si="6"/>
        <v/>
      </c>
      <c r="I65" s="24">
        <f t="shared" si="4"/>
        <v>1.3167580486045558E-2</v>
      </c>
      <c r="J65" s="24">
        <f t="shared" si="5"/>
        <v>6.3643039995892872E-3</v>
      </c>
      <c r="K65" s="5" t="str">
        <f t="shared" si="11"/>
        <v/>
      </c>
      <c r="L65" s="5" t="str">
        <f t="shared" si="12"/>
        <v/>
      </c>
      <c r="M65" s="24">
        <f t="shared" si="7"/>
        <v>-3329909243492889</v>
      </c>
      <c r="N65" s="24">
        <f t="shared" si="8"/>
        <v>0.4732967805581777</v>
      </c>
      <c r="O65" s="24">
        <f t="shared" si="9"/>
        <v>6969142539836.75</v>
      </c>
      <c r="P65" s="24">
        <f t="shared" si="10"/>
        <v>2.8306720368522232E-6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3.6924750435325726E-2</v>
      </c>
      <c r="V65" s="24">
        <f t="shared" si="13"/>
        <v>3.4208501592551244</v>
      </c>
      <c r="W65" s="63">
        <f>B65+([1]User!D$6-25)*[1]User!C$6*[1]Calc!V$6</f>
        <v>0.48333131560000003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0.48121399999999998</v>
      </c>
      <c r="C66" s="64">
        <v>3.7505999999999998E-2</v>
      </c>
      <c r="D66" s="61">
        <f t="shared" si="0"/>
        <v>0.4428322315904315</v>
      </c>
      <c r="E66" s="49">
        <f t="shared" si="1"/>
        <v>-0.35376077647345938</v>
      </c>
      <c r="F66" s="49">
        <f t="shared" si="2"/>
        <v>-0.35376077647345938</v>
      </c>
      <c r="G66" s="49">
        <f t="shared" si="3"/>
        <v>0.44344443441420567</v>
      </c>
      <c r="H66" s="5" t="str">
        <f t="shared" si="6"/>
        <v/>
      </c>
      <c r="I66" s="24">
        <f t="shared" si="4"/>
        <v>1.3913889139644859E-2</v>
      </c>
      <c r="J66" s="24">
        <f t="shared" si="5"/>
        <v>6.6994028730710158E-3</v>
      </c>
      <c r="K66" s="5" t="str">
        <f t="shared" si="11"/>
        <v/>
      </c>
      <c r="L66" s="5" t="str">
        <f t="shared" si="12"/>
        <v/>
      </c>
      <c r="M66" s="24">
        <f t="shared" si="7"/>
        <v>-3184575654256039.5</v>
      </c>
      <c r="N66" s="24">
        <f t="shared" si="8"/>
        <v>0.44344443441420567</v>
      </c>
      <c r="O66" s="24">
        <f t="shared" si="9"/>
        <v>6489233152798.375</v>
      </c>
      <c r="P66" s="24">
        <f t="shared" si="10"/>
        <v>2.8131826323221441E-6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3.5280577928494788E-2</v>
      </c>
      <c r="V66" s="24">
        <f t="shared" si="13"/>
        <v>3.1323566628516635</v>
      </c>
      <c r="W66" s="63">
        <f>B66+([1]User!D$6-25)*[1]User!C$6*[1]Calc!V$6</f>
        <v>0.4814903156</v>
      </c>
      <c r="Y66" s="66"/>
      <c r="AH66" s="24"/>
    </row>
    <row r="67" spans="1:34">
      <c r="A67" s="64">
        <v>8.5058000000000009E-3</v>
      </c>
      <c r="B67" s="59">
        <v>0.47939399999999999</v>
      </c>
      <c r="C67" s="64">
        <v>3.5144500000000002E-2</v>
      </c>
      <c r="D67" s="61">
        <f t="shared" si="0"/>
        <v>0.41495007100543707</v>
      </c>
      <c r="E67" s="49">
        <f t="shared" si="1"/>
        <v>-0.38200415676100008</v>
      </c>
      <c r="F67" s="49">
        <f t="shared" si="2"/>
        <v>-0.38200415676100008</v>
      </c>
      <c r="G67" s="49">
        <f t="shared" si="3"/>
        <v>0.41551421875639233</v>
      </c>
      <c r="H67" s="5" t="str">
        <f t="shared" si="6"/>
        <v/>
      </c>
      <c r="I67" s="24">
        <f t="shared" si="4"/>
        <v>1.4612144531090193E-2</v>
      </c>
      <c r="J67" s="24">
        <f t="shared" si="5"/>
        <v>7.0090119788208472E-3</v>
      </c>
      <c r="K67" s="5" t="str">
        <f t="shared" si="11"/>
        <v/>
      </c>
      <c r="L67" s="5" t="str">
        <f t="shared" si="12"/>
        <v/>
      </c>
      <c r="M67" s="24">
        <f t="shared" si="7"/>
        <v>-2934601284619395</v>
      </c>
      <c r="N67" s="24">
        <f t="shared" si="8"/>
        <v>0.41551421875639233</v>
      </c>
      <c r="O67" s="24">
        <f t="shared" si="9"/>
        <v>6047166715011.875</v>
      </c>
      <c r="P67" s="24">
        <f t="shared" si="10"/>
        <v>2.7977558331774859E-6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3.3735783997317102E-2</v>
      </c>
      <c r="V67" s="24">
        <f t="shared" si="13"/>
        <v>2.86595777087628</v>
      </c>
      <c r="W67" s="63">
        <f>B67+([1]User!D$6-25)*[1]User!C$6*[1]Calc!V$6</f>
        <v>0.47967031560000001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0.47758699999999998</v>
      </c>
      <c r="C68" s="64">
        <v>3.2878400000000002E-2</v>
      </c>
      <c r="D68" s="61">
        <f t="shared" si="0"/>
        <v>0.38819429539601252</v>
      </c>
      <c r="E68" s="49">
        <f t="shared" si="1"/>
        <v>-0.41095085095753919</v>
      </c>
      <c r="F68" s="49">
        <f t="shared" si="2"/>
        <v>-0.41095085095753919</v>
      </c>
      <c r="G68" s="49">
        <f t="shared" si="3"/>
        <v>0.38871664505102005</v>
      </c>
      <c r="H68" s="5" t="str">
        <f t="shared" si="6"/>
        <v/>
      </c>
      <c r="I68" s="24">
        <f t="shared" si="4"/>
        <v>1.5282083873724499E-2</v>
      </c>
      <c r="J68" s="24">
        <f t="shared" si="5"/>
        <v>7.3027472691752811E-3</v>
      </c>
      <c r="K68" s="5" t="str">
        <f t="shared" si="11"/>
        <v/>
      </c>
      <c r="L68" s="5" t="str">
        <f t="shared" si="12"/>
        <v/>
      </c>
      <c r="M68" s="24">
        <f t="shared" si="7"/>
        <v>-2717174651516562.5</v>
      </c>
      <c r="N68" s="24">
        <f t="shared" si="8"/>
        <v>0.38871664505102005</v>
      </c>
      <c r="O68" s="24">
        <f t="shared" si="9"/>
        <v>5637949563062.5</v>
      </c>
      <c r="P68" s="24">
        <f t="shared" si="10"/>
        <v>2.7882506134021555E-6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3.2276967527551666E-2</v>
      </c>
      <c r="V68" s="24">
        <f t="shared" si="13"/>
        <v>2.6110618954270342</v>
      </c>
      <c r="W68" s="63">
        <f>B68+([1]User!D$6-25)*[1]User!C$6*[1]Calc!V$6</f>
        <v>0.4778633156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0.47570099999999998</v>
      </c>
      <c r="C69" s="64">
        <v>3.0757400000000001E-2</v>
      </c>
      <c r="D69" s="61">
        <f t="shared" si="0"/>
        <v>0.36315171119073053</v>
      </c>
      <c r="E69" s="49">
        <f t="shared" si="1"/>
        <v>-0.43991190507840622</v>
      </c>
      <c r="F69" s="49">
        <f t="shared" si="2"/>
        <v>-0.43991190507840622</v>
      </c>
      <c r="G69" s="49">
        <f t="shared" si="3"/>
        <v>0.36365856760122406</v>
      </c>
      <c r="H69" s="5" t="str">
        <f t="shared" si="6"/>
        <v/>
      </c>
      <c r="I69" s="24">
        <f t="shared" si="4"/>
        <v>1.5908535809969399E-2</v>
      </c>
      <c r="J69" s="24">
        <f t="shared" si="5"/>
        <v>7.5721021699557065E-3</v>
      </c>
      <c r="K69" s="5" t="str">
        <f t="shared" si="11"/>
        <v/>
      </c>
      <c r="L69" s="5" t="str">
        <f t="shared" si="12"/>
        <v/>
      </c>
      <c r="M69" s="24">
        <f t="shared" si="7"/>
        <v>-2636581411223135.5</v>
      </c>
      <c r="N69" s="24">
        <f t="shared" si="8"/>
        <v>0.36365856760122406</v>
      </c>
      <c r="O69" s="24">
        <f t="shared" si="9"/>
        <v>5240248956977.875</v>
      </c>
      <c r="P69" s="24">
        <f t="shared" si="10"/>
        <v>2.7701408662921757E-6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3.0829625284446858E-2</v>
      </c>
      <c r="V69" s="24">
        <f t="shared" si="13"/>
        <v>2.3834812050545757</v>
      </c>
      <c r="W69" s="63">
        <f>B69+([1]User!D$6-25)*[1]User!C$6*[1]Calc!V$6</f>
        <v>0.47597731560000001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0.47384399999999999</v>
      </c>
      <c r="C70" s="64">
        <v>2.8804900000000001E-2</v>
      </c>
      <c r="D70" s="61">
        <f t="shared" si="0"/>
        <v>0.34009860149680643</v>
      </c>
      <c r="E70" s="49">
        <f t="shared" si="1"/>
        <v>-0.4683951539051745</v>
      </c>
      <c r="F70" s="49">
        <f t="shared" si="2"/>
        <v>-0.4683951539051745</v>
      </c>
      <c r="G70" s="49">
        <f t="shared" si="3"/>
        <v>0.34056308156593462</v>
      </c>
      <c r="H70" s="5" t="str">
        <f t="shared" si="6"/>
        <v/>
      </c>
      <c r="I70" s="24">
        <f t="shared" si="4"/>
        <v>1.6485922960851634E-2</v>
      </c>
      <c r="J70" s="24">
        <f t="shared" si="5"/>
        <v>7.8163109971562637E-3</v>
      </c>
      <c r="K70" s="5" t="str">
        <f t="shared" si="11"/>
        <v/>
      </c>
      <c r="L70" s="5" t="str">
        <f t="shared" si="12"/>
        <v/>
      </c>
      <c r="M70" s="24">
        <f t="shared" si="7"/>
        <v>-2416146843155288</v>
      </c>
      <c r="N70" s="24">
        <f t="shared" si="8"/>
        <v>0.34056308156593462</v>
      </c>
      <c r="O70" s="24">
        <f t="shared" si="9"/>
        <v>4875999003444.25</v>
      </c>
      <c r="P70" s="24">
        <f t="shared" si="10"/>
        <v>2.7523889087215841E-6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2.9475490440659013E-2</v>
      </c>
      <c r="V70" s="24">
        <f t="shared" si="13"/>
        <v>2.1779211083173089</v>
      </c>
      <c r="W70" s="63">
        <f>B70+([1]User!D$6-25)*[1]User!C$6*[1]Calc!V$6</f>
        <v>0.47412031560000001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0.47190500000000002</v>
      </c>
      <c r="C71" s="64">
        <v>2.6951900000000001E-2</v>
      </c>
      <c r="D71" s="61">
        <f t="shared" si="0"/>
        <v>0.31822028535706692</v>
      </c>
      <c r="E71" s="49">
        <f t="shared" si="1"/>
        <v>-0.49727213915255769</v>
      </c>
      <c r="F71" s="49">
        <f t="shared" si="2"/>
        <v>-0.49727213915255769</v>
      </c>
      <c r="G71" s="49">
        <f t="shared" si="3"/>
        <v>0.3186702236548612</v>
      </c>
      <c r="H71" s="5" t="str">
        <f t="shared" si="6"/>
        <v/>
      </c>
      <c r="I71" s="24">
        <f t="shared" si="4"/>
        <v>1.7033244408628471E-2</v>
      </c>
      <c r="J71" s="24">
        <f t="shared" si="5"/>
        <v>8.0427797538025359E-3</v>
      </c>
      <c r="K71" s="5" t="str">
        <f t="shared" si="11"/>
        <v/>
      </c>
      <c r="L71" s="5" t="str">
        <f t="shared" si="12"/>
        <v/>
      </c>
      <c r="M71" s="24">
        <f t="shared" si="7"/>
        <v>-2340503005588093</v>
      </c>
      <c r="N71" s="24">
        <f t="shared" si="8"/>
        <v>0.3186702236548612</v>
      </c>
      <c r="O71" s="24">
        <f t="shared" si="9"/>
        <v>4522580005486.625</v>
      </c>
      <c r="P71" s="24">
        <f t="shared" si="10"/>
        <v>2.7282774345317655E-6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2.8132474589481694E-2</v>
      </c>
      <c r="V71" s="24">
        <f t="shared" si="13"/>
        <v>1.9903754570792802</v>
      </c>
      <c r="W71" s="63">
        <f>B71+([1]User!D$6-25)*[1]User!C$6*[1]Calc!V$6</f>
        <v>0.47218131560000004</v>
      </c>
      <c r="AH71" s="24"/>
    </row>
    <row r="72" spans="1:34">
      <c r="A72" s="64">
        <v>9.2327999999999993E-3</v>
      </c>
      <c r="B72" s="59">
        <v>0.46997499999999998</v>
      </c>
      <c r="C72" s="64">
        <v>2.5246600000000001E-2</v>
      </c>
      <c r="D72" s="61">
        <f t="shared" si="0"/>
        <v>0.29808585874449395</v>
      </c>
      <c r="E72" s="49">
        <f t="shared" si="1"/>
        <v>-0.52565862649976591</v>
      </c>
      <c r="F72" s="49">
        <f t="shared" si="2"/>
        <v>-0.52565862649976591</v>
      </c>
      <c r="G72" s="49">
        <f t="shared" si="3"/>
        <v>0.29850147231295049</v>
      </c>
      <c r="H72" s="5" t="str">
        <f t="shared" si="6"/>
        <v/>
      </c>
      <c r="I72" s="24">
        <f t="shared" si="4"/>
        <v>1.753746319217624E-2</v>
      </c>
      <c r="J72" s="24">
        <f t="shared" si="5"/>
        <v>8.2470151384074521E-3</v>
      </c>
      <c r="K72" s="5" t="str">
        <f t="shared" si="11"/>
        <v/>
      </c>
      <c r="L72" s="5" t="str">
        <f t="shared" si="12"/>
        <v/>
      </c>
      <c r="M72" s="24">
        <f t="shared" si="7"/>
        <v>-2161951562924107</v>
      </c>
      <c r="N72" s="24">
        <f t="shared" si="8"/>
        <v>0.29850147231295049</v>
      </c>
      <c r="O72" s="24">
        <f t="shared" si="9"/>
        <v>4196174817585.25</v>
      </c>
      <c r="P72" s="24">
        <f t="shared" si="10"/>
        <v>2.7024075984686222E-6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2.6863585586603077E-2</v>
      </c>
      <c r="V72" s="24">
        <f t="shared" si="13"/>
        <v>1.8220257698136233</v>
      </c>
      <c r="W72" s="63">
        <f>B72+([1]User!D$6-25)*[1]User!C$6*[1]Calc!V$6</f>
        <v>0.4702513156</v>
      </c>
      <c r="AH72" s="24"/>
    </row>
    <row r="73" spans="1:34">
      <c r="A73" s="64">
        <v>9.3781999999999997E-3</v>
      </c>
      <c r="B73" s="59">
        <v>0.46797899999999998</v>
      </c>
      <c r="C73" s="64">
        <v>2.3638699999999999E-2</v>
      </c>
      <c r="D73" s="61">
        <f t="shared" ref="D73:D133" si="18">C73/$A$6</f>
        <v>0.2791014310482785</v>
      </c>
      <c r="E73" s="49">
        <f t="shared" ref="E73:E104" si="19">IF(D73&gt;0,LOG10(D73),-3)</f>
        <v>-0.55423793672965138</v>
      </c>
      <c r="F73" s="49">
        <f t="shared" ref="F73:F103" si="20">IF($D73&gt;0,LOG10(D73),-3)</f>
        <v>-0.55423793672965138</v>
      </c>
      <c r="G73" s="49">
        <f t="shared" ref="G73:G133" si="21">IF(N73&lt;0.001, 0.001, N73)</f>
        <v>0.27949928821200687</v>
      </c>
      <c r="H73" s="5" t="str">
        <f t="shared" si="6"/>
        <v/>
      </c>
      <c r="I73" s="24">
        <f t="shared" ref="I73:I133" si="22">B$6-G73*B$6</f>
        <v>1.8012517794699829E-2</v>
      </c>
      <c r="J73" s="24">
        <f t="shared" ref="J73:J133" si="23">W73*I73</f>
        <v>8.4344572047077848E-3</v>
      </c>
      <c r="K73" s="5" t="str">
        <f t="shared" si="11"/>
        <v/>
      </c>
      <c r="L73" s="5" t="str">
        <f t="shared" si="12"/>
        <v/>
      </c>
      <c r="M73" s="24">
        <f t="shared" si="7"/>
        <v>-2069585745570001.7</v>
      </c>
      <c r="N73" s="24">
        <f t="shared" si="8"/>
        <v>0.27949928821200687</v>
      </c>
      <c r="O73" s="24">
        <f t="shared" si="9"/>
        <v>3883305387948.75</v>
      </c>
      <c r="P73" s="24">
        <f t="shared" si="10"/>
        <v>2.6709428584054543E-6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2.5618472526614769E-2</v>
      </c>
      <c r="V73" s="24">
        <f t="shared" si="13"/>
        <v>1.6689539209533437</v>
      </c>
      <c r="W73" s="63">
        <f>B73+([1]User!D$6-25)*[1]User!C$6*[1]Calc!V$6</f>
        <v>0.4682553156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0.46593600000000002</v>
      </c>
      <c r="C74" s="64">
        <v>2.2126799999999999E-2</v>
      </c>
      <c r="D74" s="61">
        <f t="shared" si="18"/>
        <v>0.26125047250986932</v>
      </c>
      <c r="E74" s="49">
        <f t="shared" si="19"/>
        <v>-0.58294291539479071</v>
      </c>
      <c r="F74" s="49">
        <f t="shared" si="20"/>
        <v>-0.58294291539479071</v>
      </c>
      <c r="G74" s="49">
        <f t="shared" si="21"/>
        <v>0.26162671307518315</v>
      </c>
      <c r="H74" s="5" t="str">
        <f t="shared" ref="H74:H133" si="24">IF(K74="","",I74)</f>
        <v/>
      </c>
      <c r="I74" s="24">
        <f t="shared" si="22"/>
        <v>1.8459332173120423E-2</v>
      </c>
      <c r="J74" s="24">
        <f t="shared" si="23"/>
        <v>8.6059679968600537E-3</v>
      </c>
      <c r="K74" s="5" t="str">
        <f t="shared" si="11"/>
        <v/>
      </c>
      <c r="L74" s="5" t="str">
        <f t="shared" si="12"/>
        <v/>
      </c>
      <c r="M74" s="24">
        <f t="shared" si="7"/>
        <v>-1957139852860199</v>
      </c>
      <c r="N74" s="24">
        <f t="shared" si="8"/>
        <v>0.26162671307518315</v>
      </c>
      <c r="O74" s="24">
        <f t="shared" si="9"/>
        <v>3587157536760.25</v>
      </c>
      <c r="P74" s="24">
        <f t="shared" si="10"/>
        <v>2.6357979915782633E-6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2.4410672631869378E-2</v>
      </c>
      <c r="V74" s="24">
        <f t="shared" si="13"/>
        <v>1.5291361889185562</v>
      </c>
      <c r="W74" s="63">
        <f>B74+([1]User!D$6-25)*[1]User!C$6*[1]Calc!V$6</f>
        <v>0.46621231560000004</v>
      </c>
      <c r="AH74" s="24"/>
    </row>
    <row r="75" spans="1:34">
      <c r="A75" s="64">
        <v>9.6690000000000005E-3</v>
      </c>
      <c r="B75" s="59">
        <v>0.46387299999999998</v>
      </c>
      <c r="C75" s="64">
        <v>2.0686099999999999E-2</v>
      </c>
      <c r="D75" s="61">
        <f t="shared" si="18"/>
        <v>0.24424017026349984</v>
      </c>
      <c r="E75" s="49">
        <f t="shared" si="19"/>
        <v>-0.61218290595606728</v>
      </c>
      <c r="F75" s="49">
        <f t="shared" si="20"/>
        <v>-0.61218290595606728</v>
      </c>
      <c r="G75" s="49">
        <f t="shared" si="21"/>
        <v>0.24459090439916284</v>
      </c>
      <c r="H75" s="5" t="str">
        <f t="shared" si="24"/>
        <v/>
      </c>
      <c r="I75" s="24">
        <f t="shared" si="22"/>
        <v>1.888522739002093E-2</v>
      </c>
      <c r="J75" s="24">
        <f t="shared" si="23"/>
        <v>8.765565368028588E-3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-1824459715267417</v>
      </c>
      <c r="N75" s="24">
        <f t="shared" ref="N75:N131" si="26">IF($X$76,D75-1.602E-19*$P$6*M75/$B$6,D75)</f>
        <v>0.24459090439916284</v>
      </c>
      <c r="O75" s="24">
        <f t="shared" ref="O75:O133" si="27">(SQRT($X$21^2+296000000000000000000*EXP(38.921*W75))-$X$21)/2</f>
        <v>3310974004053.875</v>
      </c>
      <c r="P75" s="24">
        <f t="shared" ref="P75:P131" si="28">O75/(($B$6*D75)/(1.602E-19*$P$6)-M75)</f>
        <v>2.602311169758672E-6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2.3255426031419019E-2</v>
      </c>
      <c r="V75" s="24">
        <f t="shared" si="13"/>
        <v>1.3973833849692427</v>
      </c>
      <c r="W75" s="63">
        <f>B75+([1]User!D$6-25)*[1]User!C$6*[1]Calc!V$6</f>
        <v>0.4641493156</v>
      </c>
      <c r="X75" s="9" t="s">
        <v>91</v>
      </c>
      <c r="AH75" s="24"/>
    </row>
    <row r="76" spans="1:34">
      <c r="A76" s="64">
        <v>9.8143999999999992E-3</v>
      </c>
      <c r="B76" s="59">
        <v>0.46176200000000001</v>
      </c>
      <c r="C76" s="64">
        <v>1.9322700000000002E-2</v>
      </c>
      <c r="D76" s="61">
        <f t="shared" si="18"/>
        <v>0.2281425468285723</v>
      </c>
      <c r="E76" s="49">
        <f t="shared" si="19"/>
        <v>-0.64179371459281365</v>
      </c>
      <c r="F76" s="49">
        <f t="shared" si="20"/>
        <v>-0.64179371459281365</v>
      </c>
      <c r="G76" s="49">
        <f t="shared" si="21"/>
        <v>0.22847324264644595</v>
      </c>
      <c r="H76" s="5" t="str">
        <f t="shared" si="24"/>
        <v/>
      </c>
      <c r="I76" s="24">
        <f t="shared" si="22"/>
        <v>1.9288168933838851E-2</v>
      </c>
      <c r="J76" s="24">
        <f t="shared" si="23"/>
        <v>8.9118730851991505E-3</v>
      </c>
      <c r="K76" s="5" t="str">
        <f t="shared" si="11"/>
        <v/>
      </c>
      <c r="L76" s="5" t="str">
        <f t="shared" si="12"/>
        <v/>
      </c>
      <c r="M76" s="24">
        <f t="shared" si="25"/>
        <v>-1720223771710584.3</v>
      </c>
      <c r="N76" s="24">
        <f t="shared" si="26"/>
        <v>0.22847324264644595</v>
      </c>
      <c r="O76" s="24">
        <f t="shared" si="27"/>
        <v>3050320308459.375</v>
      </c>
      <c r="P76" s="24">
        <f t="shared" si="28"/>
        <v>2.5665744019121439E-6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2.2136280145584684E-2</v>
      </c>
      <c r="V76" s="24">
        <f t="shared" si="13"/>
        <v>1.2758136125960176</v>
      </c>
      <c r="W76" s="63">
        <f>B76+([1]User!D$6-25)*[1]User!C$6*[1]Calc!V$6</f>
        <v>0.46203831560000003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0.45961999999999997</v>
      </c>
      <c r="C77" s="64">
        <v>1.80634E-2</v>
      </c>
      <c r="D77" s="61">
        <f t="shared" si="18"/>
        <v>0.21327402901164083</v>
      </c>
      <c r="E77" s="49">
        <f t="shared" si="19"/>
        <v>-0.67106202661174141</v>
      </c>
      <c r="F77" s="49">
        <f t="shared" si="20"/>
        <v>-0.67106202661174141</v>
      </c>
      <c r="G77" s="49">
        <f t="shared" si="21"/>
        <v>0.21358283675173179</v>
      </c>
      <c r="H77" s="5" t="str">
        <f t="shared" si="24"/>
        <v/>
      </c>
      <c r="I77" s="24">
        <f t="shared" si="22"/>
        <v>1.9660429081206708E-2</v>
      </c>
      <c r="J77" s="24">
        <f t="shared" si="23"/>
        <v>9.0417588975620581E-3</v>
      </c>
      <c r="K77" s="5" t="str">
        <f t="shared" si="11"/>
        <v/>
      </c>
      <c r="L77" s="5" t="str">
        <f t="shared" si="12"/>
        <v/>
      </c>
      <c r="M77" s="24">
        <f t="shared" si="25"/>
        <v>-1606365689195502.2</v>
      </c>
      <c r="N77" s="24">
        <f t="shared" si="26"/>
        <v>0.21358283675173179</v>
      </c>
      <c r="O77" s="24">
        <f t="shared" si="27"/>
        <v>2806767195065.625</v>
      </c>
      <c r="P77" s="24">
        <f t="shared" si="28"/>
        <v>2.5262934690141516E-6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2.1061903543832469E-2</v>
      </c>
      <c r="V77" s="24">
        <f t="shared" si="13"/>
        <v>1.1673366068135913</v>
      </c>
      <c r="W77" s="63">
        <f>B77+([1]User!D$6-25)*[1]User!C$6*[1]Calc!V$6</f>
        <v>0.45989631559999999</v>
      </c>
      <c r="AH77" s="24"/>
    </row>
    <row r="78" spans="1:34">
      <c r="A78" s="64">
        <v>1.01052E-2</v>
      </c>
      <c r="B78" s="59">
        <v>0.45740900000000001</v>
      </c>
      <c r="C78" s="64">
        <v>1.6888E-2</v>
      </c>
      <c r="D78" s="61">
        <f t="shared" si="18"/>
        <v>0.1993961160107505</v>
      </c>
      <c r="E78" s="49">
        <f t="shared" si="19"/>
        <v>-0.70028330546030626</v>
      </c>
      <c r="F78" s="49">
        <f t="shared" si="20"/>
        <v>-0.70028330546030626</v>
      </c>
      <c r="G78" s="49">
        <f t="shared" si="21"/>
        <v>0.19968867435793847</v>
      </c>
      <c r="H78" s="5" t="str">
        <f t="shared" si="24"/>
        <v/>
      </c>
      <c r="I78" s="24">
        <f t="shared" si="22"/>
        <v>2.000778314105154E-2</v>
      </c>
      <c r="J78" s="24">
        <f t="shared" si="23"/>
        <v>9.1572685413685347E-3</v>
      </c>
      <c r="K78" s="5" t="str">
        <f t="shared" si="11"/>
        <v/>
      </c>
      <c r="L78" s="5" t="str">
        <f t="shared" si="12"/>
        <v/>
      </c>
      <c r="M78" s="24">
        <f t="shared" si="25"/>
        <v>-1521839092738083.2</v>
      </c>
      <c r="N78" s="24">
        <f t="shared" si="26"/>
        <v>0.19968867435793847</v>
      </c>
      <c r="O78" s="24">
        <f t="shared" si="27"/>
        <v>2575713543992.75</v>
      </c>
      <c r="P78" s="24">
        <f t="shared" si="28"/>
        <v>2.479635729413523E-6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2.001363401264079E-2</v>
      </c>
      <c r="V78" s="24">
        <f t="shared" si="13"/>
        <v>1.070008817515929</v>
      </c>
      <c r="W78" s="63">
        <f>B78+([1]User!D$6-25)*[1]User!C$6*[1]Calc!V$6</f>
        <v>0.45768531560000003</v>
      </c>
      <c r="AH78" s="24"/>
    </row>
    <row r="79" spans="1:34">
      <c r="A79" s="64">
        <v>1.02506E-2</v>
      </c>
      <c r="B79" s="59">
        <v>0.45513900000000002</v>
      </c>
      <c r="C79" s="64">
        <v>1.5799299999999999E-2</v>
      </c>
      <c r="D79" s="61">
        <f t="shared" si="18"/>
        <v>0.1865418673430039</v>
      </c>
      <c r="E79" s="49">
        <f t="shared" si="19"/>
        <v>-0.72922368012648642</v>
      </c>
      <c r="F79" s="49">
        <f t="shared" si="20"/>
        <v>-0.72922368012648642</v>
      </c>
      <c r="G79" s="49">
        <f t="shared" si="21"/>
        <v>0.18681690988683716</v>
      </c>
      <c r="H79" s="5" t="str">
        <f t="shared" si="24"/>
        <v/>
      </c>
      <c r="I79" s="24">
        <f t="shared" si="22"/>
        <v>2.0329577252829072E-2</v>
      </c>
      <c r="J79" s="24">
        <f t="shared" si="23"/>
        <v>9.258400840611733E-3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-1430724843077642.2</v>
      </c>
      <c r="N79" s="24">
        <f t="shared" si="26"/>
        <v>0.18681690988683716</v>
      </c>
      <c r="O79" s="24">
        <f t="shared" si="27"/>
        <v>2358238287823.875</v>
      </c>
      <c r="P79" s="24">
        <f t="shared" si="28"/>
        <v>2.426695360317615E-6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1.8997579753266516E-2</v>
      </c>
      <c r="V79" s="24">
        <f t="shared" si="13"/>
        <v>0.98338481574712078</v>
      </c>
      <c r="W79" s="63">
        <f>B79+([1]User!D$6-25)*[1]User!C$6*[1]Calc!V$6</f>
        <v>0.45541531560000004</v>
      </c>
      <c r="AH79" s="24"/>
    </row>
    <row r="80" spans="1:34">
      <c r="A80" s="64">
        <v>1.0396000000000001E-2</v>
      </c>
      <c r="B80" s="59">
        <v>0.45294499999999999</v>
      </c>
      <c r="C80" s="64">
        <v>1.4748900000000001E-2</v>
      </c>
      <c r="D80" s="61">
        <f t="shared" si="18"/>
        <v>0.17413982564134048</v>
      </c>
      <c r="E80" s="49">
        <f t="shared" si="19"/>
        <v>-0.75910189471653211</v>
      </c>
      <c r="F80" s="49">
        <f t="shared" si="20"/>
        <v>-0.75910189471653211</v>
      </c>
      <c r="G80" s="49">
        <f t="shared" si="21"/>
        <v>0.17438396167388645</v>
      </c>
      <c r="H80" s="5" t="str">
        <f t="shared" si="24"/>
        <v/>
      </c>
      <c r="I80" s="24">
        <f t="shared" si="22"/>
        <v>2.0640400958152838E-2</v>
      </c>
      <c r="J80" s="24">
        <f t="shared" si="23"/>
        <v>9.3546696767655303E-3</v>
      </c>
      <c r="K80" s="5" t="str">
        <f t="shared" si="29"/>
        <v/>
      </c>
      <c r="L80" s="5" t="str">
        <f t="shared" si="12"/>
        <v/>
      </c>
      <c r="M80" s="24">
        <f t="shared" si="25"/>
        <v>-1269954393185419.5</v>
      </c>
      <c r="N80" s="24">
        <f t="shared" si="26"/>
        <v>0.17438396167388645</v>
      </c>
      <c r="O80" s="24">
        <f t="shared" si="27"/>
        <v>2165487095435</v>
      </c>
      <c r="P80" s="24">
        <f t="shared" si="28"/>
        <v>2.3872220543132848E-6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1.8069896569434619E-2</v>
      </c>
      <c r="V80" s="24">
        <f t="shared" si="13"/>
        <v>0.89697069904301174</v>
      </c>
      <c r="W80" s="63">
        <f>B80+([1]User!D$6-25)*[1]User!C$6*[1]Calc!V$6</f>
        <v>0.45322131560000001</v>
      </c>
      <c r="AH80" s="24"/>
    </row>
    <row r="81" spans="1:34">
      <c r="A81" s="64">
        <v>1.0541399999999999E-2</v>
      </c>
      <c r="B81" s="59">
        <v>0.45057799999999998</v>
      </c>
      <c r="C81" s="64">
        <v>1.3768300000000001E-2</v>
      </c>
      <c r="D81" s="61">
        <f t="shared" si="18"/>
        <v>0.16256191047316532</v>
      </c>
      <c r="E81" s="49">
        <f t="shared" si="19"/>
        <v>-0.78898120541562589</v>
      </c>
      <c r="F81" s="49">
        <f t="shared" si="20"/>
        <v>-0.78898120541562589</v>
      </c>
      <c r="G81" s="49">
        <f t="shared" si="21"/>
        <v>0.16280217474815267</v>
      </c>
      <c r="H81" s="5" t="str">
        <f t="shared" si="24"/>
        <v/>
      </c>
      <c r="I81" s="24">
        <f t="shared" si="22"/>
        <v>2.0929945631296184E-2</v>
      </c>
      <c r="J81" s="24">
        <f t="shared" si="23"/>
        <v>9.4363563131432508E-3</v>
      </c>
      <c r="K81" s="5" t="str">
        <f t="shared" si="29"/>
        <v/>
      </c>
      <c r="L81" s="5" t="str">
        <f t="shared" si="12"/>
        <v/>
      </c>
      <c r="M81" s="24">
        <f t="shared" si="25"/>
        <v>-1249814164520201.2</v>
      </c>
      <c r="N81" s="24">
        <f t="shared" si="26"/>
        <v>0.16280217474815267</v>
      </c>
      <c r="O81" s="24">
        <f t="shared" si="27"/>
        <v>1975143268611.25</v>
      </c>
      <c r="P81" s="24">
        <f t="shared" si="28"/>
        <v>2.3322878981512814E-6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1.7125200843313731E-2</v>
      </c>
      <c r="V81" s="24">
        <f t="shared" si="13"/>
        <v>0.82202297769048727</v>
      </c>
      <c r="W81" s="63">
        <f>B81+([1]User!D$6-25)*[1]User!C$6*[1]Calc!V$6</f>
        <v>0.4508543156</v>
      </c>
      <c r="AH81" s="24"/>
    </row>
    <row r="82" spans="1:34">
      <c r="A82" s="64">
        <v>1.06868E-2</v>
      </c>
      <c r="B82" s="59">
        <v>0.44825999999999999</v>
      </c>
      <c r="C82" s="64">
        <v>1.2864199999999999E-2</v>
      </c>
      <c r="D82" s="61">
        <f t="shared" si="18"/>
        <v>0.15188722854011702</v>
      </c>
      <c r="E82" s="49">
        <f t="shared" si="19"/>
        <v>-0.81847874231719231</v>
      </c>
      <c r="F82" s="49">
        <f t="shared" si="20"/>
        <v>-0.81847874231719231</v>
      </c>
      <c r="G82" s="49">
        <f t="shared" si="21"/>
        <v>0.15210226750830338</v>
      </c>
      <c r="H82" s="5" t="str">
        <f t="shared" si="24"/>
        <v/>
      </c>
      <c r="I82" s="24">
        <f t="shared" si="22"/>
        <v>2.1197443312292417E-2</v>
      </c>
      <c r="J82" s="24">
        <f t="shared" si="23"/>
        <v>9.5078231234355017E-3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-1118596380495003.9</v>
      </c>
      <c r="N82" s="24">
        <f t="shared" si="26"/>
        <v>0.15210226750830338</v>
      </c>
      <c r="O82" s="24">
        <f t="shared" si="27"/>
        <v>1804946262166</v>
      </c>
      <c r="P82" s="24">
        <f t="shared" si="28"/>
        <v>2.2812471840358968E-6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1.6252972799021739E-2</v>
      </c>
      <c r="V82" s="24">
        <f t="shared" ref="V82:V145" si="31">((U82)-G82)*((U82)-G82)*U$22/U82</f>
        <v>0.75321641411044371</v>
      </c>
      <c r="W82" s="63">
        <f>B82+([1]User!D$6-25)*[1]User!C$6*[1]Calc!V$6</f>
        <v>0.44853631560000001</v>
      </c>
      <c r="AH82" s="24"/>
    </row>
    <row r="83" spans="1:34">
      <c r="A83" s="64">
        <v>1.08322E-2</v>
      </c>
      <c r="B83" s="59">
        <v>0.44586700000000001</v>
      </c>
      <c r="C83" s="64">
        <v>1.19965E-2</v>
      </c>
      <c r="D83" s="61">
        <f t="shared" si="18"/>
        <v>0.1416423203294036</v>
      </c>
      <c r="E83" s="49">
        <f t="shared" si="19"/>
        <v>-0.84880696741235773</v>
      </c>
      <c r="F83" s="49">
        <f t="shared" si="20"/>
        <v>-0.84880696741235773</v>
      </c>
      <c r="G83" s="49">
        <f t="shared" si="21"/>
        <v>0.14184461574892579</v>
      </c>
      <c r="H83" s="5" t="str">
        <f t="shared" si="24"/>
        <v/>
      </c>
      <c r="I83" s="24">
        <f t="shared" si="22"/>
        <v>2.1453884606276855E-2</v>
      </c>
      <c r="J83" s="24">
        <f t="shared" si="23"/>
        <v>9.5715072107441564E-3</v>
      </c>
      <c r="K83" s="5" t="str">
        <f t="shared" si="29"/>
        <v/>
      </c>
      <c r="L83" s="5" t="str">
        <f t="shared" si="30"/>
        <v/>
      </c>
      <c r="M83" s="24">
        <f t="shared" si="25"/>
        <v>-1052306593436295.9</v>
      </c>
      <c r="N83" s="24">
        <f t="shared" si="26"/>
        <v>0.14184461574892579</v>
      </c>
      <c r="O83" s="24">
        <f t="shared" si="27"/>
        <v>1644596960586.375</v>
      </c>
      <c r="P83" s="24">
        <f t="shared" si="28"/>
        <v>2.228898982410046E-6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1.5403917616818917E-2</v>
      </c>
      <c r="V83" s="24">
        <f t="shared" si="31"/>
        <v>0.68846266079940011</v>
      </c>
      <c r="W83" s="63">
        <f>B83+([1]User!D$6-25)*[1]User!C$6*[1]Calc!V$6</f>
        <v>0.44614331560000003</v>
      </c>
      <c r="AH83" s="24"/>
    </row>
    <row r="84" spans="1:34">
      <c r="A84" s="64">
        <v>1.0977600000000001E-2</v>
      </c>
      <c r="B84" s="59">
        <v>0.44344499999999998</v>
      </c>
      <c r="C84" s="64">
        <v>1.1209999999999999E-2</v>
      </c>
      <c r="D84" s="61">
        <f t="shared" si="18"/>
        <v>0.13235613811466798</v>
      </c>
      <c r="E84" s="49">
        <f t="shared" si="19"/>
        <v>-0.87825591316493312</v>
      </c>
      <c r="F84" s="49">
        <f t="shared" si="20"/>
        <v>-0.87825591316493312</v>
      </c>
      <c r="G84" s="49">
        <f t="shared" si="21"/>
        <v>0.13254250123502734</v>
      </c>
      <c r="H84" s="5" t="str">
        <f t="shared" si="24"/>
        <v/>
      </c>
      <c r="I84" s="24">
        <f t="shared" si="22"/>
        <v>2.1686437469124319E-2</v>
      </c>
      <c r="J84" s="24">
        <f t="shared" si="23"/>
        <v>9.6227345644769764E-3</v>
      </c>
      <c r="K84" s="5" t="str">
        <f t="shared" si="29"/>
        <v/>
      </c>
      <c r="L84" s="5" t="str">
        <f t="shared" si="30"/>
        <v/>
      </c>
      <c r="M84" s="24">
        <f t="shared" si="25"/>
        <v>-969429465040316.62</v>
      </c>
      <c r="N84" s="24">
        <f t="shared" si="26"/>
        <v>0.13254250123502734</v>
      </c>
      <c r="O84" s="24">
        <f t="shared" si="27"/>
        <v>1496790509436</v>
      </c>
      <c r="P84" s="24">
        <f t="shared" si="28"/>
        <v>2.1709489775188737E-6</v>
      </c>
      <c r="Q84" s="5" t="str">
        <f t="shared" si="15"/>
        <v/>
      </c>
      <c r="R84" s="5">
        <f t="shared" si="16"/>
        <v>0.4437213156</v>
      </c>
      <c r="S84" s="5" t="str">
        <f t="shared" si="17"/>
        <v/>
      </c>
      <c r="T84" s="5">
        <f t="shared" si="17"/>
        <v>-0.87764483801291127</v>
      </c>
      <c r="U84" s="24">
        <f t="shared" si="32"/>
        <v>1.4594320416229907E-2</v>
      </c>
      <c r="V84" s="24">
        <f t="shared" si="31"/>
        <v>0.63231928135692184</v>
      </c>
      <c r="W84" s="63">
        <f>B84+([1]User!D$6-25)*[1]User!C$6*[1]Calc!V$6</f>
        <v>0.4437213156</v>
      </c>
      <c r="AH84" s="24"/>
    </row>
    <row r="85" spans="1:34">
      <c r="A85" s="64">
        <v>1.1122999999999999E-2</v>
      </c>
      <c r="B85" s="59">
        <v>0.44097599999999998</v>
      </c>
      <c r="C85" s="64">
        <v>1.04578E-2</v>
      </c>
      <c r="D85" s="61">
        <f t="shared" si="18"/>
        <v>0.12347493498444022</v>
      </c>
      <c r="E85" s="49">
        <f t="shared" si="19"/>
        <v>-0.90842119384352515</v>
      </c>
      <c r="F85" s="49">
        <f t="shared" si="20"/>
        <v>-0.90842119384352515</v>
      </c>
      <c r="G85" s="49">
        <f t="shared" si="21"/>
        <v>0.12364753824344217</v>
      </c>
      <c r="H85" s="5" t="str">
        <f t="shared" si="24"/>
        <v/>
      </c>
      <c r="I85" s="24">
        <f t="shared" si="22"/>
        <v>2.1908811543913949E-2</v>
      </c>
      <c r="J85" s="24">
        <f t="shared" si="23"/>
        <v>9.6673138257960412E-3</v>
      </c>
      <c r="K85" s="5" t="str">
        <f t="shared" si="29"/>
        <v/>
      </c>
      <c r="L85" s="5" t="str">
        <f t="shared" si="30"/>
        <v/>
      </c>
      <c r="M85" s="24">
        <f t="shared" si="25"/>
        <v>-897852991062984.75</v>
      </c>
      <c r="N85" s="24">
        <f t="shared" si="26"/>
        <v>0.12364753824344217</v>
      </c>
      <c r="O85" s="24">
        <f t="shared" si="27"/>
        <v>1359768946514.5</v>
      </c>
      <c r="P85" s="24">
        <f t="shared" si="28"/>
        <v>2.1140896615611452E-6</v>
      </c>
      <c r="Q85" s="5" t="str">
        <f t="shared" si="15"/>
        <v/>
      </c>
      <c r="R85" s="5">
        <f t="shared" si="16"/>
        <v>0.4412523156</v>
      </c>
      <c r="S85" s="5" t="str">
        <f t="shared" si="17"/>
        <v/>
      </c>
      <c r="T85" s="5">
        <f t="shared" si="17"/>
        <v>-0.90781452578818056</v>
      </c>
      <c r="U85" s="24">
        <f t="shared" si="32"/>
        <v>1.3817171964411743E-2</v>
      </c>
      <c r="V85" s="24">
        <f t="shared" si="31"/>
        <v>0.57911326018315268</v>
      </c>
      <c r="W85" s="63">
        <f>B85+([1]User!D$6-25)*[1]User!C$6*[1]Calc!V$6</f>
        <v>0.4412523156</v>
      </c>
      <c r="AH85" s="24"/>
    </row>
    <row r="86" spans="1:34">
      <c r="A86" s="64">
        <v>1.12684E-2</v>
      </c>
      <c r="B86" s="59">
        <v>0.43845800000000001</v>
      </c>
      <c r="C86" s="64">
        <v>9.7404499999999995E-3</v>
      </c>
      <c r="D86" s="61">
        <f t="shared" si="18"/>
        <v>0.11500520477243691</v>
      </c>
      <c r="E86" s="49">
        <f t="shared" si="19"/>
        <v>-0.93928250440465988</v>
      </c>
      <c r="F86" s="49">
        <f t="shared" si="20"/>
        <v>-0.93928250440465988</v>
      </c>
      <c r="G86" s="49">
        <f t="shared" si="21"/>
        <v>0.11516482642499305</v>
      </c>
      <c r="H86" s="5" t="str">
        <f t="shared" si="24"/>
        <v/>
      </c>
      <c r="I86" s="24">
        <f t="shared" si="22"/>
        <v>2.2120879339375177E-2</v>
      </c>
      <c r="J86" s="24">
        <f t="shared" si="23"/>
        <v>9.7051888574309492E-3</v>
      </c>
      <c r="K86" s="5" t="str">
        <f t="shared" si="29"/>
        <v/>
      </c>
      <c r="L86" s="5" t="str">
        <f t="shared" si="30"/>
        <v/>
      </c>
      <c r="M86" s="24">
        <f t="shared" si="25"/>
        <v>-830324867645347.87</v>
      </c>
      <c r="N86" s="24">
        <f t="shared" si="26"/>
        <v>0.11516482642499305</v>
      </c>
      <c r="O86" s="24">
        <f t="shared" si="27"/>
        <v>1232929198191</v>
      </c>
      <c r="P86" s="24">
        <f t="shared" si="28"/>
        <v>2.0580789848592186E-6</v>
      </c>
      <c r="Q86" s="5" t="str">
        <f t="shared" ref="Q86:Q132" si="33">IF(G86&gt;0.85,IF(G86&lt;1.15,W86,""),"")</f>
        <v/>
      </c>
      <c r="R86" s="5">
        <f t="shared" si="16"/>
        <v>0.43873431560000004</v>
      </c>
      <c r="S86" s="5" t="str">
        <f t="shared" si="17"/>
        <v/>
      </c>
      <c r="T86" s="5">
        <f t="shared" si="17"/>
        <v>-0.93868014263193023</v>
      </c>
      <c r="U86" s="24">
        <f t="shared" si="32"/>
        <v>1.3071390779044484E-2</v>
      </c>
      <c r="V86" s="24">
        <f t="shared" si="31"/>
        <v>0.52894637788874055</v>
      </c>
      <c r="W86" s="63">
        <f>B86+([1]User!D$6-25)*[1]User!C$6*[1]Calc!V$6</f>
        <v>0.43873431560000004</v>
      </c>
      <c r="AH86" s="24"/>
    </row>
    <row r="87" spans="1:34">
      <c r="A87" s="64">
        <v>1.14138E-2</v>
      </c>
      <c r="B87" s="59">
        <v>0.43588500000000002</v>
      </c>
      <c r="C87" s="64">
        <v>9.0869499999999999E-3</v>
      </c>
      <c r="D87" s="61">
        <f t="shared" si="18"/>
        <v>0.1072893496200787</v>
      </c>
      <c r="E87" s="49">
        <f t="shared" si="19"/>
        <v>-0.9694433873611612</v>
      </c>
      <c r="F87" s="49">
        <f t="shared" si="20"/>
        <v>-0.9694433873611612</v>
      </c>
      <c r="G87" s="49">
        <f t="shared" si="21"/>
        <v>0.10743693697173727</v>
      </c>
      <c r="H87" s="5" t="str">
        <f t="shared" si="24"/>
        <v/>
      </c>
      <c r="I87" s="24">
        <f t="shared" si="22"/>
        <v>2.2314076575706568E-2</v>
      </c>
      <c r="J87" s="24">
        <f t="shared" si="23"/>
        <v>9.7325369956593206E-3</v>
      </c>
      <c r="K87" s="5" t="str">
        <f t="shared" si="29"/>
        <v/>
      </c>
      <c r="L87" s="5" t="str">
        <f t="shared" si="30"/>
        <v/>
      </c>
      <c r="M87" s="24">
        <f t="shared" si="25"/>
        <v>-767724467637174.25</v>
      </c>
      <c r="N87" s="24">
        <f t="shared" si="26"/>
        <v>0.10743693697173727</v>
      </c>
      <c r="O87" s="24">
        <f t="shared" si="27"/>
        <v>1115523863088.25</v>
      </c>
      <c r="P87" s="24">
        <f t="shared" si="28"/>
        <v>1.9960389181283026E-6</v>
      </c>
      <c r="Q87" s="5" t="str">
        <f t="shared" si="33"/>
        <v/>
      </c>
      <c r="R87" s="5">
        <f t="shared" ref="R87:R132" si="34">IF(G87&gt;0.06,IF(G87&lt;0.14,W87,""),"")</f>
        <v>0.43616131560000004</v>
      </c>
      <c r="S87" s="5" t="str">
        <f t="shared" ref="S87:T131" si="35">IF(Q87="","",LOG10($G87))</f>
        <v/>
      </c>
      <c r="T87" s="5">
        <f t="shared" si="35"/>
        <v>-0.96884638190333072</v>
      </c>
      <c r="U87" s="24">
        <f t="shared" si="32"/>
        <v>1.2354887273936846E-2</v>
      </c>
      <c r="V87" s="24">
        <f t="shared" si="31"/>
        <v>0.48539588634918579</v>
      </c>
      <c r="W87" s="63">
        <f>B87+([1]User!D$6-25)*[1]User!C$6*[1]Calc!V$6</f>
        <v>0.43616131560000004</v>
      </c>
      <c r="AH87" s="24"/>
    </row>
    <row r="88" spans="1:34">
      <c r="A88" s="64">
        <v>1.15592E-2</v>
      </c>
      <c r="B88" s="59">
        <v>0.433365</v>
      </c>
      <c r="C88" s="64">
        <v>8.4851600000000003E-3</v>
      </c>
      <c r="D88" s="61">
        <f t="shared" si="18"/>
        <v>0.10018403290678468</v>
      </c>
      <c r="E88" s="49">
        <f t="shared" si="19"/>
        <v>-0.99920148977657575</v>
      </c>
      <c r="F88" s="49">
        <f t="shared" si="20"/>
        <v>-0.99920148977657575</v>
      </c>
      <c r="G88" s="49">
        <f t="shared" si="21"/>
        <v>0.1003150933680193</v>
      </c>
      <c r="H88" s="5" t="str">
        <f t="shared" si="24"/>
        <v/>
      </c>
      <c r="I88" s="24">
        <f t="shared" si="22"/>
        <v>2.2492122665799519E-2</v>
      </c>
      <c r="J88" s="24">
        <f t="shared" si="23"/>
        <v>9.7535136634338826E-3</v>
      </c>
      <c r="K88" s="5" t="str">
        <f t="shared" si="29"/>
        <v/>
      </c>
      <c r="L88" s="5" t="str">
        <f t="shared" si="30"/>
        <v/>
      </c>
      <c r="M88" s="24">
        <f t="shared" si="25"/>
        <v>-681754375960350</v>
      </c>
      <c r="N88" s="24">
        <f t="shared" si="26"/>
        <v>0.1003150933680193</v>
      </c>
      <c r="O88" s="24">
        <f t="shared" si="27"/>
        <v>1011373994493.25</v>
      </c>
      <c r="P88" s="24">
        <f t="shared" si="28"/>
        <v>1.9381583585642758E-6</v>
      </c>
      <c r="Q88" s="5" t="str">
        <f t="shared" si="33"/>
        <v/>
      </c>
      <c r="R88" s="5">
        <f t="shared" si="34"/>
        <v>0.43364131560000002</v>
      </c>
      <c r="S88" s="5" t="str">
        <f t="shared" si="35"/>
        <v/>
      </c>
      <c r="T88" s="5">
        <f t="shared" si="35"/>
        <v>-0.99863371829273651</v>
      </c>
      <c r="U88" s="24">
        <f t="shared" si="32"/>
        <v>1.1694827553248369E-2</v>
      </c>
      <c r="V88" s="24">
        <f t="shared" si="31"/>
        <v>0.44546140499467829</v>
      </c>
      <c r="W88" s="63">
        <f>B88+([1]User!D$6-25)*[1]User!C$6*[1]Calc!V$6</f>
        <v>0.43364131560000002</v>
      </c>
      <c r="AH88" s="24"/>
    </row>
    <row r="89" spans="1:34">
      <c r="A89" s="64">
        <v>1.1704600000000001E-2</v>
      </c>
      <c r="B89" s="59">
        <v>0.43086799999999997</v>
      </c>
      <c r="C89" s="64">
        <v>7.9256799999999992E-3</v>
      </c>
      <c r="D89" s="61">
        <f t="shared" si="18"/>
        <v>9.3578269110852957E-2</v>
      </c>
      <c r="E89" s="49">
        <f t="shared" si="19"/>
        <v>-1.028824992084183</v>
      </c>
      <c r="F89" s="49">
        <f t="shared" si="20"/>
        <v>-1.028824992084183</v>
      </c>
      <c r="G89" s="49">
        <f t="shared" si="21"/>
        <v>9.3696120422958051E-2</v>
      </c>
      <c r="H89" s="5" t="str">
        <f t="shared" si="24"/>
        <v/>
      </c>
      <c r="I89" s="24">
        <f t="shared" si="22"/>
        <v>2.265759698942605E-2</v>
      </c>
      <c r="J89" s="24">
        <f t="shared" si="23"/>
        <v>9.7686941471467146E-3</v>
      </c>
      <c r="K89" s="5" t="str">
        <f t="shared" si="29"/>
        <v/>
      </c>
      <c r="L89" s="5" t="str">
        <f t="shared" si="30"/>
        <v/>
      </c>
      <c r="M89" s="24">
        <f t="shared" si="25"/>
        <v>-613042613946617.12</v>
      </c>
      <c r="N89" s="24">
        <f t="shared" si="26"/>
        <v>9.3696120422958051E-2</v>
      </c>
      <c r="O89" s="24">
        <f t="shared" si="27"/>
        <v>917763006563.25</v>
      </c>
      <c r="P89" s="24">
        <f t="shared" si="28"/>
        <v>1.8830103059260597E-6</v>
      </c>
      <c r="Q89" s="5" t="str">
        <f t="shared" si="33"/>
        <v/>
      </c>
      <c r="R89" s="5">
        <f t="shared" si="34"/>
        <v>0.43114431559999999</v>
      </c>
      <c r="S89" s="5" t="str">
        <f t="shared" si="35"/>
        <v/>
      </c>
      <c r="T89" s="5">
        <f t="shared" si="35"/>
        <v>-1.0282783911163089</v>
      </c>
      <c r="U89" s="24">
        <f t="shared" si="32"/>
        <v>1.1078809629458626E-2</v>
      </c>
      <c r="V89" s="24">
        <f t="shared" si="31"/>
        <v>0.40868323013716157</v>
      </c>
      <c r="W89" s="63">
        <f>B89+([1]User!D$6-25)*[1]User!C$6*[1]Calc!V$6</f>
        <v>0.43114431559999999</v>
      </c>
      <c r="AH89" s="24"/>
    </row>
    <row r="90" spans="1:34">
      <c r="A90" s="64">
        <v>1.1849999999999999E-2</v>
      </c>
      <c r="B90" s="59">
        <v>0.428288</v>
      </c>
      <c r="C90" s="64">
        <v>7.3668800000000001E-3</v>
      </c>
      <c r="D90" s="61">
        <f t="shared" si="18"/>
        <v>8.698053405478906E-2</v>
      </c>
      <c r="E90" s="49">
        <f t="shared" si="19"/>
        <v>-1.0605779301227882</v>
      </c>
      <c r="F90" s="49">
        <f t="shared" si="20"/>
        <v>-1.0605779301227882</v>
      </c>
      <c r="G90" s="49">
        <f t="shared" si="21"/>
        <v>8.7090681401436817E-2</v>
      </c>
      <c r="H90" s="5" t="str">
        <f t="shared" si="24"/>
        <v/>
      </c>
      <c r="I90" s="24">
        <f t="shared" si="22"/>
        <v>2.2822732964964079E-2</v>
      </c>
      <c r="J90" s="24">
        <f t="shared" si="23"/>
        <v>9.7810089332513901E-3</v>
      </c>
      <c r="K90" s="5" t="str">
        <f t="shared" si="29"/>
        <v/>
      </c>
      <c r="L90" s="5" t="str">
        <f t="shared" si="30"/>
        <v/>
      </c>
      <c r="M90" s="24">
        <f t="shared" si="25"/>
        <v>-572967887264676.87</v>
      </c>
      <c r="N90" s="24">
        <f t="shared" si="26"/>
        <v>8.7090681401436817E-2</v>
      </c>
      <c r="O90" s="24">
        <f t="shared" si="27"/>
        <v>830127291839.5</v>
      </c>
      <c r="P90" s="24">
        <f t="shared" si="28"/>
        <v>1.832385141731049E-6</v>
      </c>
      <c r="Q90" s="5" t="str">
        <f t="shared" si="33"/>
        <v/>
      </c>
      <c r="R90" s="5">
        <f t="shared" si="34"/>
        <v>0.42856431560000002</v>
      </c>
      <c r="S90" s="5" t="str">
        <f t="shared" si="35"/>
        <v/>
      </c>
      <c r="T90" s="5">
        <f t="shared" si="35"/>
        <v>-1.0600283114956695</v>
      </c>
      <c r="U90" s="24">
        <f t="shared" si="32"/>
        <v>1.0479476697789064E-2</v>
      </c>
      <c r="V90" s="24">
        <f t="shared" si="31"/>
        <v>0.3715205106891355</v>
      </c>
      <c r="W90" s="63">
        <f>B90+([1]User!D$6-25)*[1]User!C$6*[1]Calc!V$6</f>
        <v>0.42856431560000002</v>
      </c>
      <c r="AH90" s="24"/>
    </row>
    <row r="91" spans="1:34">
      <c r="A91" s="64">
        <v>1.19954E-2</v>
      </c>
      <c r="B91" s="59">
        <v>0.42571500000000001</v>
      </c>
      <c r="C91" s="64">
        <v>6.8873299999999997E-3</v>
      </c>
      <c r="D91" s="61">
        <f t="shared" si="18"/>
        <v>8.1318501402434989E-2</v>
      </c>
      <c r="E91" s="49">
        <f t="shared" si="19"/>
        <v>-1.0898106334605859</v>
      </c>
      <c r="F91" s="49">
        <f t="shared" si="20"/>
        <v>-1.0898106334605859</v>
      </c>
      <c r="G91" s="49">
        <f t="shared" si="21"/>
        <v>8.1417892192895275E-2</v>
      </c>
      <c r="H91" s="5" t="str">
        <f t="shared" si="24"/>
        <v/>
      </c>
      <c r="I91" s="24">
        <f t="shared" si="22"/>
        <v>2.296455269517762E-2</v>
      </c>
      <c r="J91" s="24">
        <f t="shared" si="23"/>
        <v>9.7827000147842399E-3</v>
      </c>
      <c r="K91" s="5" t="str">
        <f t="shared" si="29"/>
        <v/>
      </c>
      <c r="L91" s="5" t="str">
        <f t="shared" si="30"/>
        <v/>
      </c>
      <c r="M91" s="24">
        <f t="shared" si="25"/>
        <v>-517014099356487.62</v>
      </c>
      <c r="N91" s="24">
        <f t="shared" si="26"/>
        <v>8.1417892192895275E-2</v>
      </c>
      <c r="O91" s="24">
        <f t="shared" si="27"/>
        <v>751060254859.75</v>
      </c>
      <c r="P91" s="24">
        <f t="shared" si="28"/>
        <v>1.7733672477317906E-6</v>
      </c>
      <c r="Q91" s="5" t="str">
        <f t="shared" si="33"/>
        <v/>
      </c>
      <c r="R91" s="5">
        <f t="shared" si="34"/>
        <v>0.42599131560000003</v>
      </c>
      <c r="S91" s="5" t="str">
        <f t="shared" si="35"/>
        <v/>
      </c>
      <c r="T91" s="5">
        <f t="shared" si="35"/>
        <v>-1.0892801451504757</v>
      </c>
      <c r="U91" s="24">
        <f t="shared" si="32"/>
        <v>9.9169381673212351E-3</v>
      </c>
      <c r="V91" s="24">
        <f t="shared" si="31"/>
        <v>0.34196674596335541</v>
      </c>
      <c r="W91" s="63">
        <f>B91+([1]User!D$6-25)*[1]User!C$6*[1]Calc!V$6</f>
        <v>0.42599131560000003</v>
      </c>
      <c r="AH91" s="24"/>
    </row>
    <row r="92" spans="1:34">
      <c r="A92" s="64">
        <v>1.21408E-2</v>
      </c>
      <c r="B92" s="59">
        <v>0.42311100000000001</v>
      </c>
      <c r="C92" s="64">
        <v>6.4178600000000001E-3</v>
      </c>
      <c r="D92" s="61">
        <f t="shared" si="18"/>
        <v>7.5775483011650588E-2</v>
      </c>
      <c r="E92" s="49">
        <f t="shared" si="19"/>
        <v>-1.1204712866511883</v>
      </c>
      <c r="F92" s="49">
        <f t="shared" si="20"/>
        <v>-1.1204712866511883</v>
      </c>
      <c r="G92" s="49">
        <f t="shared" si="21"/>
        <v>7.5866384636001705E-2</v>
      </c>
      <c r="H92" s="5" t="str">
        <f t="shared" si="24"/>
        <v/>
      </c>
      <c r="I92" s="24">
        <f t="shared" si="22"/>
        <v>2.310334038409996E-2</v>
      </c>
      <c r="J92" s="24">
        <f t="shared" si="23"/>
        <v>9.781661266617156E-3</v>
      </c>
      <c r="K92" s="5" t="str">
        <f t="shared" si="29"/>
        <v/>
      </c>
      <c r="L92" s="5" t="str">
        <f t="shared" si="30"/>
        <v/>
      </c>
      <c r="M92" s="24">
        <f t="shared" si="25"/>
        <v>-472854891547624</v>
      </c>
      <c r="N92" s="24">
        <f t="shared" si="26"/>
        <v>7.5866384636001705E-2</v>
      </c>
      <c r="O92" s="24">
        <f t="shared" si="27"/>
        <v>678701810501.125</v>
      </c>
      <c r="P92" s="24">
        <f t="shared" si="28"/>
        <v>1.719781912328285E-6</v>
      </c>
      <c r="Q92" s="5" t="str">
        <f t="shared" si="33"/>
        <v/>
      </c>
      <c r="R92" s="5">
        <f t="shared" si="34"/>
        <v>0.42338731560000004</v>
      </c>
      <c r="S92" s="5" t="str">
        <f t="shared" si="35"/>
        <v/>
      </c>
      <c r="T92" s="5">
        <f t="shared" si="35"/>
        <v>-1.1199506114683668</v>
      </c>
      <c r="U92" s="24">
        <f t="shared" si="32"/>
        <v>9.3810410210472088E-3</v>
      </c>
      <c r="V92" s="24">
        <f t="shared" si="31"/>
        <v>0.31256374973278711</v>
      </c>
      <c r="W92" s="63">
        <f>B92+([1]User!D$6-25)*[1]User!C$6*[1]Calc!V$6</f>
        <v>0.42338731560000004</v>
      </c>
      <c r="AH92" s="24"/>
    </row>
    <row r="93" spans="1:34">
      <c r="A93" s="64">
        <v>1.2286200000000001E-2</v>
      </c>
      <c r="B93" s="59">
        <v>0.42045900000000003</v>
      </c>
      <c r="C93" s="64">
        <v>5.9665200000000003E-3</v>
      </c>
      <c r="D93" s="61">
        <f t="shared" si="18"/>
        <v>7.0446524994106058E-2</v>
      </c>
      <c r="E93" s="49">
        <f t="shared" si="19"/>
        <v>-1.1521404250259695</v>
      </c>
      <c r="F93" s="49">
        <f t="shared" si="20"/>
        <v>-1.1521404250259695</v>
      </c>
      <c r="G93" s="49">
        <f t="shared" si="21"/>
        <v>7.0530030268311047E-2</v>
      </c>
      <c r="H93" s="5" t="str">
        <f t="shared" si="24"/>
        <v/>
      </c>
      <c r="I93" s="24">
        <f t="shared" si="22"/>
        <v>2.3236749243292224E-2</v>
      </c>
      <c r="J93" s="24">
        <f t="shared" si="23"/>
        <v>9.7765210263946155E-3</v>
      </c>
      <c r="K93" s="5" t="str">
        <f t="shared" si="29"/>
        <v/>
      </c>
      <c r="L93" s="5" t="str">
        <f t="shared" si="30"/>
        <v/>
      </c>
      <c r="M93" s="24">
        <f t="shared" si="25"/>
        <v>-434380327741281.94</v>
      </c>
      <c r="N93" s="24">
        <f t="shared" si="26"/>
        <v>7.0530030268311047E-2</v>
      </c>
      <c r="O93" s="24">
        <f t="shared" si="27"/>
        <v>612167495507</v>
      </c>
      <c r="P93" s="24">
        <f t="shared" si="28"/>
        <v>1.668552797844755E-6</v>
      </c>
      <c r="Q93" s="5" t="str">
        <f t="shared" si="33"/>
        <v/>
      </c>
      <c r="R93" s="5">
        <f t="shared" si="34"/>
        <v>0.42073531560000005</v>
      </c>
      <c r="S93" s="5" t="str">
        <f t="shared" si="35"/>
        <v/>
      </c>
      <c r="T93" s="5">
        <f t="shared" si="35"/>
        <v>-1.151625929775735</v>
      </c>
      <c r="U93" s="24">
        <f t="shared" si="32"/>
        <v>8.8675583760987539E-3</v>
      </c>
      <c r="V93" s="24">
        <f t="shared" si="31"/>
        <v>0.284430138598249</v>
      </c>
      <c r="W93" s="63">
        <f>B93+([1]User!D$6-25)*[1]User!C$6*[1]Calc!V$6</f>
        <v>0.42073531560000005</v>
      </c>
      <c r="AH93" s="24"/>
    </row>
    <row r="94" spans="1:34">
      <c r="A94" s="64">
        <v>1.2431599999999999E-2</v>
      </c>
      <c r="B94" s="59">
        <v>0.41778999999999999</v>
      </c>
      <c r="C94" s="64">
        <v>5.5534599999999996E-3</v>
      </c>
      <c r="D94" s="61">
        <f t="shared" si="18"/>
        <v>6.5569537803236752E-2</v>
      </c>
      <c r="E94" s="49">
        <f t="shared" si="19"/>
        <v>-1.1832978776452323</v>
      </c>
      <c r="F94" s="49">
        <f t="shared" si="20"/>
        <v>-1.1832978776452323</v>
      </c>
      <c r="G94" s="49">
        <f t="shared" si="21"/>
        <v>6.5645292212222178E-2</v>
      </c>
      <c r="H94" s="5" t="str">
        <f t="shared" si="24"/>
        <v/>
      </c>
      <c r="I94" s="24">
        <f t="shared" si="22"/>
        <v>2.3358867694694446E-2</v>
      </c>
      <c r="J94" s="24">
        <f t="shared" si="23"/>
        <v>9.7655557537087729E-3</v>
      </c>
      <c r="K94" s="5" t="str">
        <f t="shared" si="29"/>
        <v/>
      </c>
      <c r="L94" s="5" t="str">
        <f t="shared" si="30"/>
        <v/>
      </c>
      <c r="M94" s="24">
        <f t="shared" si="25"/>
        <v>-394061636420212.37</v>
      </c>
      <c r="N94" s="24">
        <f t="shared" si="26"/>
        <v>6.5645292212222178E-2</v>
      </c>
      <c r="O94" s="24">
        <f t="shared" si="27"/>
        <v>551788266725.125</v>
      </c>
      <c r="P94" s="24">
        <f t="shared" si="28"/>
        <v>1.6158931253182582E-6</v>
      </c>
      <c r="Q94" s="5" t="str">
        <f t="shared" si="33"/>
        <v/>
      </c>
      <c r="R94" s="5">
        <f t="shared" si="34"/>
        <v>0.41806631560000002</v>
      </c>
      <c r="S94" s="5" t="str">
        <f t="shared" si="35"/>
        <v/>
      </c>
      <c r="T94" s="5">
        <f t="shared" si="35"/>
        <v>-1.1827964141223422</v>
      </c>
      <c r="U94" s="24">
        <f t="shared" si="32"/>
        <v>8.3815246868797644E-3</v>
      </c>
      <c r="V94" s="24">
        <f t="shared" si="31"/>
        <v>0.25952226054369953</v>
      </c>
      <c r="W94" s="63">
        <f>B94+([1]User!D$6-25)*[1]User!C$6*[1]Calc!V$6</f>
        <v>0.41806631560000002</v>
      </c>
      <c r="AH94" s="24"/>
    </row>
    <row r="95" spans="1:34">
      <c r="A95" s="64">
        <v>1.2577E-2</v>
      </c>
      <c r="B95" s="59">
        <v>0.41513600000000001</v>
      </c>
      <c r="C95" s="64">
        <v>5.1578600000000002E-3</v>
      </c>
      <c r="D95" s="61">
        <f t="shared" si="18"/>
        <v>6.0898700315443484E-2</v>
      </c>
      <c r="E95" s="49">
        <f t="shared" si="19"/>
        <v>-1.2153919758704776</v>
      </c>
      <c r="F95" s="49">
        <f t="shared" si="20"/>
        <v>-1.2153919758704776</v>
      </c>
      <c r="G95" s="49">
        <f t="shared" si="21"/>
        <v>6.0966640902539407E-2</v>
      </c>
      <c r="H95" s="5" t="str">
        <f t="shared" si="24"/>
        <v/>
      </c>
      <c r="I95" s="24">
        <f t="shared" si="22"/>
        <v>2.3475833977436515E-2</v>
      </c>
      <c r="J95" s="24">
        <f t="shared" si="23"/>
        <v>9.7521505532080621E-3</v>
      </c>
      <c r="K95" s="5" t="str">
        <f t="shared" si="29"/>
        <v/>
      </c>
      <c r="L95" s="5" t="str">
        <f t="shared" si="30"/>
        <v/>
      </c>
      <c r="M95" s="24">
        <f t="shared" si="25"/>
        <v>-353415455139003</v>
      </c>
      <c r="N95" s="24">
        <f t="shared" si="26"/>
        <v>6.0966640902539407E-2</v>
      </c>
      <c r="O95" s="24">
        <f t="shared" si="27"/>
        <v>497652821474.625</v>
      </c>
      <c r="P95" s="24">
        <f t="shared" si="28"/>
        <v>1.5691987779549302E-6</v>
      </c>
      <c r="Q95" s="5" t="str">
        <f t="shared" si="33"/>
        <v/>
      </c>
      <c r="R95" s="5">
        <f t="shared" si="34"/>
        <v>0.41541231560000003</v>
      </c>
      <c r="S95" s="5" t="str">
        <f t="shared" si="35"/>
        <v/>
      </c>
      <c r="T95" s="5">
        <f t="shared" si="35"/>
        <v>-1.2149077327733822</v>
      </c>
      <c r="U95" s="24">
        <f t="shared" si="32"/>
        <v>7.9267970884674081E-3</v>
      </c>
      <c r="V95" s="24">
        <f t="shared" si="31"/>
        <v>0.23542064213572286</v>
      </c>
      <c r="W95" s="63">
        <f>B95+([1]User!D$6-25)*[1]User!C$6*[1]Calc!V$6</f>
        <v>0.41541231560000003</v>
      </c>
      <c r="AH95" s="24"/>
    </row>
    <row r="96" spans="1:34">
      <c r="A96" s="64">
        <v>1.27224E-2</v>
      </c>
      <c r="B96" s="59">
        <v>0.38207000000000002</v>
      </c>
      <c r="C96" s="64">
        <v>2.5404899999999998E-3</v>
      </c>
      <c r="D96" s="61">
        <f t="shared" si="18"/>
        <v>2.9995490215783484E-2</v>
      </c>
      <c r="E96" s="49">
        <f t="shared" si="19"/>
        <v>-1.5229440360012385</v>
      </c>
      <c r="F96" s="49">
        <f t="shared" si="20"/>
        <v>-1.5229440360012385</v>
      </c>
      <c r="G96" s="49">
        <f t="shared" si="21"/>
        <v>3.0229314565637211E-2</v>
      </c>
      <c r="H96" s="5" t="str">
        <f t="shared" si="24"/>
        <v/>
      </c>
      <c r="I96" s="24">
        <f t="shared" si="22"/>
        <v>2.424426713585907E-2</v>
      </c>
      <c r="J96" s="24">
        <f t="shared" si="23"/>
        <v>9.2697062138178809E-3</v>
      </c>
      <c r="K96" s="5" t="str">
        <f t="shared" si="29"/>
        <v/>
      </c>
      <c r="L96" s="5">
        <f t="shared" si="30"/>
        <v>0.38234631560000004</v>
      </c>
      <c r="M96" s="24">
        <f t="shared" si="25"/>
        <v>-1216314762035606</v>
      </c>
      <c r="N96" s="24">
        <f t="shared" si="26"/>
        <v>3.0229314565637211E-2</v>
      </c>
      <c r="O96" s="24">
        <f t="shared" si="27"/>
        <v>137437782230.25</v>
      </c>
      <c r="P96" s="24">
        <f t="shared" si="28"/>
        <v>8.740204545020361E-7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4.0348594696036511E-3</v>
      </c>
      <c r="V96" s="24">
        <f t="shared" si="31"/>
        <v>0.11280494340196637</v>
      </c>
      <c r="W96" s="63">
        <f>B96+([1]User!D$6-25)*[1]User!C$6*[1]Calc!V$6</f>
        <v>0.38234631560000004</v>
      </c>
      <c r="AH96" s="24"/>
    </row>
    <row r="97" spans="1:34">
      <c r="A97" s="64">
        <v>1.28678E-2</v>
      </c>
      <c r="B97" s="59">
        <v>0.32686599999999999</v>
      </c>
      <c r="C97" s="64">
        <v>4.8124300000000001E-4</v>
      </c>
      <c r="D97" s="61">
        <f t="shared" si="18"/>
        <v>5.6820218532307913E-3</v>
      </c>
      <c r="E97" s="49">
        <f t="shared" si="19"/>
        <v>-2.2454971002999371</v>
      </c>
      <c r="F97" s="49">
        <f t="shared" si="20"/>
        <v>-2.2454971002999371</v>
      </c>
      <c r="G97" s="49">
        <f t="shared" si="21"/>
        <v>5.7275650152843558E-3</v>
      </c>
      <c r="H97" s="5" t="str">
        <f t="shared" si="24"/>
        <v/>
      </c>
      <c r="I97" s="24">
        <f t="shared" si="22"/>
        <v>2.4856810874617892E-2</v>
      </c>
      <c r="J97" s="24">
        <f t="shared" si="23"/>
        <v>8.1317146679537582E-3</v>
      </c>
      <c r="K97" s="5" t="str">
        <f t="shared" si="29"/>
        <v/>
      </c>
      <c r="L97" s="5" t="str">
        <f t="shared" si="30"/>
        <v/>
      </c>
      <c r="M97" s="24">
        <f t="shared" si="25"/>
        <v>-236907834236184.69</v>
      </c>
      <c r="N97" s="24">
        <f t="shared" si="26"/>
        <v>5.7275650152843558E-3</v>
      </c>
      <c r="O97" s="24">
        <f t="shared" si="27"/>
        <v>16033080338.375</v>
      </c>
      <c r="P97" s="24">
        <f t="shared" si="28"/>
        <v>5.3813433038720184E-7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1.3913593128534493E-3</v>
      </c>
      <c r="V97" s="24">
        <f t="shared" si="31"/>
        <v>8.9643387855499919E-3</v>
      </c>
      <c r="W97" s="63">
        <f>B97+([1]User!D$6-25)*[1]User!C$6*[1]Calc!V$6</f>
        <v>0.32714231560000001</v>
      </c>
      <c r="AH97" s="24"/>
    </row>
    <row r="98" spans="1:34">
      <c r="A98" s="64">
        <v>1.3013200000000001E-2</v>
      </c>
      <c r="B98" s="59">
        <v>0.29954900000000001</v>
      </c>
      <c r="C98" s="64">
        <v>1.5549800000000001E-4</v>
      </c>
      <c r="D98" s="61">
        <f t="shared" si="18"/>
        <v>1.8359602822974705E-3</v>
      </c>
      <c r="E98" s="49">
        <f t="shared" si="19"/>
        <v>-2.7361367182140892</v>
      </c>
      <c r="F98" s="49">
        <f t="shared" si="20"/>
        <v>-2.7361367182140892</v>
      </c>
      <c r="G98" s="49">
        <f t="shared" si="21"/>
        <v>1.8437432893262751E-3</v>
      </c>
      <c r="H98" s="5" t="str">
        <f t="shared" si="24"/>
        <v/>
      </c>
      <c r="I98" s="24">
        <f t="shared" si="22"/>
        <v>2.4953906417766843E-2</v>
      </c>
      <c r="J98" s="24">
        <f t="shared" si="23"/>
        <v>7.4818128671598101E-3</v>
      </c>
      <c r="K98" s="5" t="str">
        <f t="shared" si="29"/>
        <v/>
      </c>
      <c r="L98" s="5" t="str">
        <f t="shared" si="30"/>
        <v/>
      </c>
      <c r="M98" s="24">
        <f t="shared" si="25"/>
        <v>-40485887582212.516</v>
      </c>
      <c r="N98" s="24">
        <f t="shared" si="26"/>
        <v>1.8437432893262751E-3</v>
      </c>
      <c r="O98" s="24">
        <f t="shared" si="27"/>
        <v>5537016774.5</v>
      </c>
      <c r="P98" s="24">
        <f t="shared" si="28"/>
        <v>5.7732337841828145E-7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8.4274183692294418E-4</v>
      </c>
      <c r="V98" s="24">
        <f t="shared" si="31"/>
        <v>7.8870150367671454E-4</v>
      </c>
      <c r="W98" s="63">
        <f>B98+([1]User!D$6-25)*[1]User!C$6*[1]Calc!V$6</f>
        <v>0.29982531560000003</v>
      </c>
      <c r="AH98" s="24"/>
    </row>
    <row r="99" spans="1:34">
      <c r="A99" s="64">
        <v>1.3158599999999999E-2</v>
      </c>
      <c r="B99" s="59">
        <v>0.28451100000000001</v>
      </c>
      <c r="C99" s="64">
        <v>4.8707600000000001E-5</v>
      </c>
      <c r="D99" s="61">
        <f t="shared" si="18"/>
        <v>5.7508919115379145E-4</v>
      </c>
      <c r="E99" s="49">
        <f t="shared" si="19"/>
        <v>-3.2402647949242329</v>
      </c>
      <c r="F99" s="49">
        <f t="shared" si="20"/>
        <v>-3.2402647949242329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7.1125632071100007E-3</v>
      </c>
      <c r="K99" s="5" t="str">
        <f t="shared" si="29"/>
        <v/>
      </c>
      <c r="L99" s="5" t="str">
        <f t="shared" si="30"/>
        <v/>
      </c>
      <c r="M99" s="24">
        <f t="shared" si="25"/>
        <v>-12412868437375.238</v>
      </c>
      <c r="N99" s="24">
        <f t="shared" si="26"/>
        <v>5.7747544098219242E-4</v>
      </c>
      <c r="O99" s="24">
        <f t="shared" si="27"/>
        <v>3083802578.625</v>
      </c>
      <c r="P99" s="24">
        <f t="shared" si="28"/>
        <v>1.0265894714181464E-6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6.4456773162967576E-4</v>
      </c>
      <c r="V99" s="24">
        <f t="shared" si="31"/>
        <v>1.300118549014609E-4</v>
      </c>
      <c r="W99" s="63">
        <f>B99+([1]User!D$6-25)*[1]User!C$6*[1]Calc!V$6</f>
        <v>0.28478731560000003</v>
      </c>
      <c r="AH99" s="24"/>
    </row>
    <row r="100" spans="1:34">
      <c r="A100" s="64">
        <v>1.3304E-2</v>
      </c>
      <c r="B100" s="59">
        <v>0.27723199999999998</v>
      </c>
      <c r="C100" s="64">
        <v>1.51257E-5</v>
      </c>
      <c r="D100" s="61">
        <f t="shared" si="18"/>
        <v>1.7858869208573001E-4</v>
      </c>
      <c r="E100" s="49">
        <f t="shared" si="19"/>
        <v>-3.7481460433211717</v>
      </c>
      <c r="F100" s="49">
        <f t="shared" si="20"/>
        <v>-3.7481460433211717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6.93077018211E-3</v>
      </c>
      <c r="K100" s="5" t="str">
        <f t="shared" si="29"/>
        <v/>
      </c>
      <c r="L100" s="5" t="str">
        <f t="shared" si="30"/>
        <v/>
      </c>
      <c r="M100" s="24">
        <f t="shared" si="25"/>
        <v>-4526015108702.4072</v>
      </c>
      <c r="N100" s="24">
        <f t="shared" si="26"/>
        <v>1.7945877323022696E-4</v>
      </c>
      <c r="O100" s="24">
        <f t="shared" si="27"/>
        <v>2322996545.5</v>
      </c>
      <c r="P100" s="24">
        <f t="shared" si="28"/>
        <v>2.4884425980891633E-6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5.6739253668095467E-4</v>
      </c>
      <c r="V100" s="24">
        <f t="shared" si="31"/>
        <v>2.1879742389656315E-4</v>
      </c>
      <c r="W100" s="63">
        <f>B100+([1]User!D$6-25)*[1]User!C$6*[1]Calc!V$6</f>
        <v>0.2775083156</v>
      </c>
      <c r="AH100" s="24"/>
    </row>
    <row r="101" spans="1:34">
      <c r="A101" s="64">
        <v>1.34494E-2</v>
      </c>
      <c r="B101" s="59">
        <v>0.27442499999999997</v>
      </c>
      <c r="C101" s="64">
        <v>3.0361699999999998E-6</v>
      </c>
      <c r="D101" s="61">
        <f t="shared" si="18"/>
        <v>3.5847969300589782E-5</v>
      </c>
      <c r="E101" s="49">
        <f t="shared" si="19"/>
        <v>-4.4455354410150694</v>
      </c>
      <c r="F101" s="49">
        <f t="shared" si="20"/>
        <v>-4.4455354410150694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6.8606653571099997E-3</v>
      </c>
      <c r="K101" s="5" t="str">
        <f t="shared" si="29"/>
        <v/>
      </c>
      <c r="L101" s="5" t="str">
        <f t="shared" si="30"/>
        <v/>
      </c>
      <c r="M101" s="24">
        <f t="shared" si="25"/>
        <v>-1564730732518.8767</v>
      </c>
      <c r="N101" s="24">
        <f t="shared" si="26"/>
        <v>3.6148773136609211E-5</v>
      </c>
      <c r="O101" s="24">
        <f t="shared" si="27"/>
        <v>2082578675.125</v>
      </c>
      <c r="P101" s="24">
        <f t="shared" si="28"/>
        <v>1.1075200892518688E-5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5.4038597323207457E-4</v>
      </c>
      <c r="V101" s="24">
        <f t="shared" si="31"/>
        <v>2.5931061135448896E-4</v>
      </c>
      <c r="W101" s="63">
        <f>B101+([1]User!D$6-25)*[1]User!C$6*[1]Calc!V$6</f>
        <v>0.2747013156</v>
      </c>
      <c r="AH101" s="24"/>
    </row>
    <row r="102" spans="1:34">
      <c r="A102" s="64">
        <v>1.3594800000000001E-2</v>
      </c>
      <c r="B102" s="59">
        <v>0.27348600000000001</v>
      </c>
      <c r="C102" s="64">
        <v>-1.44264E-5</v>
      </c>
      <c r="D102" s="61">
        <f t="shared" si="18"/>
        <v>-1.7033207768933509E-4</v>
      </c>
      <c r="E102" s="49">
        <f t="shared" si="19"/>
        <v>-3</v>
      </c>
      <c r="F102" s="49">
        <f t="shared" si="20"/>
        <v>-3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6.8372138321100007E-3</v>
      </c>
      <c r="K102" s="5" t="str">
        <f t="shared" si="29"/>
        <v/>
      </c>
      <c r="L102" s="5" t="str">
        <f t="shared" si="30"/>
        <v/>
      </c>
      <c r="M102" s="24">
        <f t="shared" si="25"/>
        <v>-504650551112.47687</v>
      </c>
      <c r="N102" s="24">
        <f t="shared" si="26"/>
        <v>-1.7023506366738923E-4</v>
      </c>
      <c r="O102" s="24">
        <f t="shared" si="27"/>
        <v>2007841174.5</v>
      </c>
      <c r="P102" s="24">
        <f t="shared" si="28"/>
        <v>-2.2673788764225133E-6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5.3166955035144001E-4</v>
      </c>
      <c r="V102" s="24">
        <f t="shared" si="31"/>
        <v>2.7365337624141086E-4</v>
      </c>
      <c r="W102" s="63">
        <f>B102+([1]User!D$6-25)*[1]User!C$6*[1]Calc!V$6</f>
        <v>0.27376231560000003</v>
      </c>
      <c r="AH102" s="24"/>
    </row>
    <row r="103" spans="1:34">
      <c r="A103" s="64">
        <v>1.3740199999999999E-2</v>
      </c>
      <c r="B103" s="59">
        <v>0.27327800000000002</v>
      </c>
      <c r="C103" s="64">
        <v>-9.0533300000000006E-6</v>
      </c>
      <c r="D103" s="61">
        <f t="shared" si="18"/>
        <v>-1.0689239927543865E-4</v>
      </c>
      <c r="E103" s="49">
        <f t="shared" si="19"/>
        <v>-3</v>
      </c>
      <c r="F103" s="49">
        <f t="shared" si="20"/>
        <v>-3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6.8320190321100012E-3</v>
      </c>
      <c r="K103" s="5" t="str">
        <f t="shared" si="29"/>
        <v/>
      </c>
      <c r="L103" s="5" t="str">
        <f t="shared" si="30"/>
        <v/>
      </c>
      <c r="M103" s="24">
        <f t="shared" si="25"/>
        <v>-110884959720.08418</v>
      </c>
      <c r="N103" s="24">
        <f t="shared" si="26"/>
        <v>-1.0687108275078206E-4</v>
      </c>
      <c r="O103" s="24">
        <f t="shared" si="27"/>
        <v>1991652198.375</v>
      </c>
      <c r="P103" s="24">
        <f t="shared" si="28"/>
        <v>-3.5825894971837754E-6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5.2975975343048183E-4</v>
      </c>
      <c r="V103" s="24">
        <f t="shared" si="31"/>
        <v>2.7688436935915717E-4</v>
      </c>
      <c r="W103" s="63">
        <f>B103+([1]User!D$6-25)*[1]User!C$6*[1]Calc!V$6</f>
        <v>0.27355431560000004</v>
      </c>
      <c r="AH103" s="24"/>
    </row>
    <row r="104" spans="1:34">
      <c r="A104" s="64">
        <v>1.38856E-2</v>
      </c>
      <c r="B104" s="59">
        <v>0.273206</v>
      </c>
      <c r="C104" s="64">
        <v>-3.6802200000000001E-6</v>
      </c>
      <c r="D104" s="61">
        <f t="shared" si="18"/>
        <v>-4.3452248582726442E-5</v>
      </c>
      <c r="E104" s="49">
        <f t="shared" si="19"/>
        <v>-3</v>
      </c>
      <c r="F104" s="49">
        <f>IF($D104&gt;0,LOG10(D104),-3)</f>
        <v>-3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6.8302208321100004E-3</v>
      </c>
      <c r="K104" s="5" t="str">
        <f t="shared" si="29"/>
        <v/>
      </c>
      <c r="L104" s="5" t="str">
        <f t="shared" si="30"/>
        <v/>
      </c>
      <c r="M104" s="24">
        <f t="shared" si="25"/>
        <v>-38275844274.074005</v>
      </c>
      <c r="N104" s="24">
        <f t="shared" si="26"/>
        <v>-4.3444890434423196E-5</v>
      </c>
      <c r="O104" s="24">
        <f t="shared" si="27"/>
        <v>1986078787.375</v>
      </c>
      <c r="P104" s="24">
        <f t="shared" si="28"/>
        <v>-8.788232224023539E-6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5.2910042991050998E-4</v>
      </c>
      <c r="V104" s="24">
        <f t="shared" si="31"/>
        <v>2.7800735227425971E-4</v>
      </c>
      <c r="W104" s="63">
        <f>B104+([1]User!D$6-25)*[1]User!C$6*[1]Calc!V$6</f>
        <v>0.27348231560000003</v>
      </c>
      <c r="AH104" s="24"/>
    </row>
    <row r="105" spans="1:34">
      <c r="A105" s="64">
        <v>1.4031E-2</v>
      </c>
      <c r="B105" s="59">
        <v>0.273065</v>
      </c>
      <c r="C105" s="64">
        <v>-1.10682E-5</v>
      </c>
      <c r="D105" s="61">
        <f t="shared" si="18"/>
        <v>-1.3068190971282501E-4</v>
      </c>
      <c r="E105" s="49">
        <f>IF(D105&gt;0,LOG10(D105),-3)</f>
        <v>-3</v>
      </c>
      <c r="F105" s="49">
        <f>IF($D105&gt;0,LOG10(D105),-3)</f>
        <v>-3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6.8266993571100007E-3</v>
      </c>
      <c r="K105" s="5" t="str">
        <f t="shared" si="29"/>
        <v/>
      </c>
      <c r="L105" s="5" t="str">
        <f t="shared" si="30"/>
        <v/>
      </c>
      <c r="M105" s="24">
        <f t="shared" si="25"/>
        <v>-74546636563.860474</v>
      </c>
      <c r="N105" s="24">
        <f t="shared" si="26"/>
        <v>-1.3066757886741199E-4</v>
      </c>
      <c r="O105" s="24">
        <f t="shared" si="27"/>
        <v>1975209329.25</v>
      </c>
      <c r="P105" s="24">
        <f t="shared" si="28"/>
        <v>-2.905956050814372E-6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5.2781186935623272E-4</v>
      </c>
      <c r="V105" s="24">
        <f t="shared" si="31"/>
        <v>2.8021332781575476E-4</v>
      </c>
      <c r="W105" s="63">
        <f>B105+([1]User!D$6-25)*[1]User!C$6*[1]Calc!V$6</f>
        <v>0.27334131560000002</v>
      </c>
      <c r="AH105" s="24"/>
    </row>
    <row r="106" spans="1:34">
      <c r="A106" s="64">
        <v>1.41764E-2</v>
      </c>
      <c r="B106" s="59">
        <v>0.27300400000000002</v>
      </c>
      <c r="C106" s="64">
        <v>-1.10682E-5</v>
      </c>
      <c r="D106" s="61">
        <f t="shared" si="18"/>
        <v>-1.3068190971282501E-4</v>
      </c>
      <c r="E106" s="49">
        <f>IF(D106&gt;0,LOG10(D106),-3)</f>
        <v>-3</v>
      </c>
      <c r="F106" s="49">
        <f>IF($D106&gt;0,LOG10(D106),-3)</f>
        <v>-3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6.8251758821100015E-3</v>
      </c>
      <c r="K106" s="5" t="str">
        <f t="shared" si="29"/>
        <v/>
      </c>
      <c r="L106" s="5" t="str">
        <f t="shared" si="30"/>
        <v/>
      </c>
      <c r="M106" s="24">
        <f t="shared" si="25"/>
        <v>-32174194637.166492</v>
      </c>
      <c r="N106" s="24">
        <f t="shared" si="26"/>
        <v>-1.3067572454564797E-4</v>
      </c>
      <c r="O106" s="24">
        <f t="shared" si="27"/>
        <v>1970525393.125</v>
      </c>
      <c r="P106" s="24">
        <f t="shared" si="28"/>
        <v>-2.8988842640166251E-6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5.2725547779724905E-4</v>
      </c>
      <c r="V106" s="24">
        <f t="shared" si="31"/>
        <v>2.8117047734105592E-4</v>
      </c>
      <c r="W106" s="63">
        <f>B106+([1]User!D$6-25)*[1]User!C$6*[1]Calc!V$6</f>
        <v>0.27328031560000005</v>
      </c>
      <c r="AH106" s="24"/>
    </row>
    <row r="107" spans="1:34">
      <c r="A107" s="64">
        <v>1.4321800000000001E-2</v>
      </c>
      <c r="B107" s="59">
        <v>0.273059</v>
      </c>
      <c r="C107" s="64">
        <v>-1.5769699999999999E-5</v>
      </c>
      <c r="D107" s="61">
        <f t="shared" si="18"/>
        <v>-1.8619238101934697E-4</v>
      </c>
      <c r="E107" s="49">
        <f>IF(D107&gt;0,LOG10(D107),-3)</f>
        <v>-3</v>
      </c>
      <c r="F107" s="49">
        <f t="shared" ref="F107:F133" si="36">IF($D107&gt;0,LOG10(D107),-3)</f>
        <v>-3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6.826549507110001E-3</v>
      </c>
      <c r="K107" s="5" t="str">
        <f t="shared" si="29"/>
        <v/>
      </c>
      <c r="L107" s="5" t="str">
        <f t="shared" si="30"/>
        <v/>
      </c>
      <c r="M107" s="24">
        <f t="shared" si="25"/>
        <v>29071685485.362469</v>
      </c>
      <c r="N107" s="24">
        <f t="shared" si="26"/>
        <v>-1.8619796976016467E-4</v>
      </c>
      <c r="O107" s="24">
        <f t="shared" si="27"/>
        <v>1974748120.875</v>
      </c>
      <c r="P107" s="24">
        <f t="shared" si="28"/>
        <v>-2.0388277017520266E-6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5.2775711366783915E-4</v>
      </c>
      <c r="V107" s="24">
        <f t="shared" si="31"/>
        <v>2.8030739889939863E-4</v>
      </c>
      <c r="W107" s="63">
        <f>B107+([1]User!D$6-25)*[1]User!C$6*[1]Calc!V$6</f>
        <v>0.27333531560000002</v>
      </c>
      <c r="AH107" s="24"/>
    </row>
    <row r="108" spans="1:34">
      <c r="A108" s="64">
        <v>1.44672E-2</v>
      </c>
      <c r="B108" s="59">
        <v>0.272955</v>
      </c>
      <c r="C108" s="64">
        <v>-1.7784599999999999E-5</v>
      </c>
      <c r="D108" s="61">
        <f t="shared" si="18"/>
        <v>-2.0998224566584517E-4</v>
      </c>
      <c r="E108" s="49">
        <f>IF(D108&gt;0,LOG10(D108),-3)</f>
        <v>-3</v>
      </c>
      <c r="F108" s="49">
        <f t="shared" si="36"/>
        <v>-3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6.8239521071100009E-3</v>
      </c>
      <c r="K108" s="5" t="str">
        <f t="shared" si="29"/>
        <v/>
      </c>
      <c r="L108" s="5" t="str">
        <f t="shared" si="30"/>
        <v/>
      </c>
      <c r="M108" s="24">
        <f t="shared" si="25"/>
        <v>-54749850233.933678</v>
      </c>
      <c r="N108" s="24">
        <f t="shared" si="26"/>
        <v>-2.0997172055463621E-4</v>
      </c>
      <c r="O108" s="24">
        <f t="shared" si="27"/>
        <v>1966770933</v>
      </c>
      <c r="P108" s="24">
        <f t="shared" si="28"/>
        <v>-1.8006807924476552E-6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5.2680900794017189E-4</v>
      </c>
      <c r="V108" s="24">
        <f t="shared" si="31"/>
        <v>2.8194055660809366E-4</v>
      </c>
      <c r="W108" s="63">
        <f>B108+([1]User!D$6-25)*[1]User!C$6*[1]Calc!V$6</f>
        <v>0.27323131560000002</v>
      </c>
      <c r="AH108" s="24"/>
    </row>
    <row r="109" spans="1:34">
      <c r="A109" s="60">
        <v>1.46126E-2</v>
      </c>
      <c r="B109" s="63">
        <v>0.27298600000000001</v>
      </c>
      <c r="C109" s="24">
        <v>-4.3518600000000004E-6</v>
      </c>
      <c r="D109" s="61">
        <f t="shared" si="18"/>
        <v>-5.1382282178028465E-5</v>
      </c>
      <c r="E109" s="49">
        <f t="shared" ref="E109:E133" si="37">IF(D109&gt;0,LOG10(D109),-3)</f>
        <v>-3</v>
      </c>
      <c r="F109" s="49">
        <f t="shared" si="36"/>
        <v>-3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6.8247263321100007E-3</v>
      </c>
      <c r="K109" s="5" t="str">
        <f t="shared" si="29"/>
        <v/>
      </c>
      <c r="L109" s="5" t="str">
        <f t="shared" si="30"/>
        <v/>
      </c>
      <c r="M109" s="24">
        <f t="shared" si="25"/>
        <v>16339369241.006681</v>
      </c>
      <c r="N109" s="24">
        <f t="shared" si="26"/>
        <v>-5.1385423258371355E-5</v>
      </c>
      <c r="O109" s="24">
        <f t="shared" si="27"/>
        <v>1969145371.625</v>
      </c>
      <c r="P109" s="24">
        <f t="shared" si="28"/>
        <v>-7.3668461255599259E-6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5.2709142007644361E-4</v>
      </c>
      <c r="V109" s="24">
        <f t="shared" si="31"/>
        <v>2.8145323713686378E-4</v>
      </c>
      <c r="W109" s="63">
        <f>B109+([1]User!D$6-25)*[1]User!C$6*[1]Calc!V$6</f>
        <v>0.27326231560000003</v>
      </c>
      <c r="AH109" s="24"/>
    </row>
    <row r="110" spans="1:34">
      <c r="A110" s="60">
        <v>1.4758E-2</v>
      </c>
      <c r="B110" s="63">
        <v>0.27297900000000003</v>
      </c>
      <c r="C110" s="24">
        <v>-1.1739899999999999E-5</v>
      </c>
      <c r="D110" s="61">
        <f t="shared" si="18"/>
        <v>-1.3861265172635063E-4</v>
      </c>
      <c r="E110" s="49">
        <f t="shared" si="37"/>
        <v>-3</v>
      </c>
      <c r="F110" s="49">
        <f t="shared" si="36"/>
        <v>-3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6.8245515071100014E-3</v>
      </c>
      <c r="K110" s="5" t="str">
        <f t="shared" si="29"/>
        <v/>
      </c>
      <c r="L110" s="5" t="str">
        <f t="shared" si="30"/>
        <v/>
      </c>
      <c r="M110" s="24">
        <f t="shared" si="25"/>
        <v>-3688529926.6056142</v>
      </c>
      <c r="N110" s="24">
        <f t="shared" si="26"/>
        <v>-1.3861194264335754E-4</v>
      </c>
      <c r="O110" s="24">
        <f t="shared" si="27"/>
        <v>1968608957.625</v>
      </c>
      <c r="P110" s="24">
        <f t="shared" si="28"/>
        <v>-2.7302509350695227E-6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5.2702763502877794E-4</v>
      </c>
      <c r="V110" s="24">
        <f t="shared" si="31"/>
        <v>2.8156323894041007E-4</v>
      </c>
      <c r="W110" s="63">
        <f>B110+([1]User!D$6-25)*[1]User!C$6*[1]Calc!V$6</f>
        <v>0.27325531560000005</v>
      </c>
      <c r="AH110" s="24"/>
    </row>
    <row r="111" spans="1:34">
      <c r="A111" s="60">
        <v>1.4903400000000001E-2</v>
      </c>
      <c r="B111" s="63">
        <v>0.27292300000000003</v>
      </c>
      <c r="C111" s="24">
        <v>-1.10682E-5</v>
      </c>
      <c r="D111" s="61">
        <f t="shared" si="18"/>
        <v>-1.3068190971282501E-4</v>
      </c>
      <c r="E111" s="49">
        <f t="shared" si="37"/>
        <v>-3</v>
      </c>
      <c r="F111" s="49">
        <f t="shared" si="36"/>
        <v>-3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6.8231529071100016E-3</v>
      </c>
      <c r="K111" s="5" t="str">
        <f t="shared" si="29"/>
        <v/>
      </c>
      <c r="L111" s="5" t="str">
        <f t="shared" si="30"/>
        <v/>
      </c>
      <c r="M111" s="24">
        <f t="shared" si="25"/>
        <v>-29443994163.301361</v>
      </c>
      <c r="N111" s="24">
        <f t="shared" si="26"/>
        <v>-1.3067624939938705E-4</v>
      </c>
      <c r="O111" s="24">
        <f t="shared" si="27"/>
        <v>1964322902.75</v>
      </c>
      <c r="P111" s="24">
        <f t="shared" si="28"/>
        <v>-2.8897480342470799E-6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5.2651766045358082E-4</v>
      </c>
      <c r="V111" s="24">
        <f t="shared" si="31"/>
        <v>2.8244405302466319E-4</v>
      </c>
      <c r="W111" s="63">
        <f>B111+([1]User!D$6-25)*[1]User!C$6*[1]Calc!V$6</f>
        <v>0.27319931560000005</v>
      </c>
      <c r="AH111" s="24"/>
    </row>
    <row r="112" spans="1:34">
      <c r="A112" s="60">
        <v>1.5048799999999999E-2</v>
      </c>
      <c r="B112" s="63">
        <v>0.27295799999999998</v>
      </c>
      <c r="C112" s="24">
        <v>3.0361699999999998E-6</v>
      </c>
      <c r="D112" s="61">
        <f t="shared" si="18"/>
        <v>3.5847969300589782E-5</v>
      </c>
      <c r="E112" s="49">
        <f t="shared" si="37"/>
        <v>-4.4455354410150694</v>
      </c>
      <c r="F112" s="49">
        <f t="shared" si="36"/>
        <v>-4.4455354410150694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6.8240270321100003E-3</v>
      </c>
      <c r="K112" s="5" t="str">
        <f t="shared" si="29"/>
        <v/>
      </c>
      <c r="L112" s="5" t="str">
        <f t="shared" si="30"/>
        <v/>
      </c>
      <c r="M112" s="24">
        <f t="shared" si="25"/>
        <v>18427581895.882992</v>
      </c>
      <c r="N112" s="24">
        <f t="shared" si="26"/>
        <v>3.5844426782246117E-5</v>
      </c>
      <c r="O112" s="24">
        <f t="shared" si="27"/>
        <v>1967000592.125</v>
      </c>
      <c r="P112" s="24">
        <f t="shared" si="28"/>
        <v>1.054937204400775E-5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5.2683633086527933E-4</v>
      </c>
      <c r="V112" s="24">
        <f t="shared" si="31"/>
        <v>2.8189337762014866E-4</v>
      </c>
      <c r="W112" s="63">
        <f>B112+([1]User!D$6-25)*[1]User!C$6*[1]Calc!V$6</f>
        <v>0.2732343156</v>
      </c>
      <c r="AH112" s="24"/>
    </row>
    <row r="113" spans="1:34">
      <c r="A113" s="5">
        <v>1.51942E-2</v>
      </c>
      <c r="B113" s="63">
        <v>0.27290199999999998</v>
      </c>
      <c r="C113" s="24">
        <v>-9.9366600000000003E-7</v>
      </c>
      <c r="D113" s="61">
        <f t="shared" si="18"/>
        <v>-1.1732185043340739E-5</v>
      </c>
      <c r="E113" s="49">
        <f t="shared" si="37"/>
        <v>-3</v>
      </c>
      <c r="F113" s="49">
        <f t="shared" si="36"/>
        <v>-3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6.8226284321100004E-3</v>
      </c>
      <c r="K113" s="5" t="str">
        <f t="shared" si="29"/>
        <v/>
      </c>
      <c r="L113" s="5" t="str">
        <f t="shared" si="30"/>
        <v/>
      </c>
      <c r="M113" s="24">
        <f t="shared" si="25"/>
        <v>-29419938272.381069</v>
      </c>
      <c r="N113" s="24">
        <f t="shared" si="26"/>
        <v>-1.1726529354407257E-5</v>
      </c>
      <c r="O113" s="24">
        <f t="shared" si="27"/>
        <v>1962718039</v>
      </c>
      <c r="P113" s="24">
        <f t="shared" si="28"/>
        <v>-3.2176009151041095E-5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5.2632656007109554E-4</v>
      </c>
      <c r="V113" s="24">
        <f t="shared" si="31"/>
        <v>2.8277472486064559E-4</v>
      </c>
      <c r="W113" s="63">
        <f>B113+([1]User!D$6-25)*[1]User!C$6*[1]Calc!V$6</f>
        <v>0.2731783156</v>
      </c>
      <c r="AH113" s="24"/>
    </row>
    <row r="114" spans="1:34">
      <c r="A114" s="5">
        <v>1.53396E-2</v>
      </c>
      <c r="B114" s="63">
        <v>0.27294200000000002</v>
      </c>
      <c r="C114" s="24">
        <v>7.7376399999999997E-6</v>
      </c>
      <c r="D114" s="61">
        <f t="shared" si="18"/>
        <v>9.1358086397999962E-5</v>
      </c>
      <c r="E114" s="49">
        <f t="shared" si="37"/>
        <v>-4.0392530058089644</v>
      </c>
      <c r="F114" s="49">
        <f t="shared" si="36"/>
        <v>-4.0392530058089644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6.8236274321100011E-3</v>
      </c>
      <c r="K114" s="5" t="str">
        <f t="shared" si="29"/>
        <v/>
      </c>
      <c r="L114" s="5" t="str">
        <f t="shared" si="30"/>
        <v/>
      </c>
      <c r="M114" s="24">
        <f t="shared" si="25"/>
        <v>21046982832.584457</v>
      </c>
      <c r="N114" s="24">
        <f t="shared" si="26"/>
        <v>9.1354040326020226E-5</v>
      </c>
      <c r="O114" s="24">
        <f t="shared" si="27"/>
        <v>1965776053</v>
      </c>
      <c r="P114" s="24">
        <f t="shared" si="28"/>
        <v>4.1366620138538421E-6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5.2669062662348597E-4</v>
      </c>
      <c r="V114" s="24">
        <f t="shared" si="31"/>
        <v>2.8214504603672915E-4</v>
      </c>
      <c r="W114" s="63">
        <f>B114+([1]User!D$6-25)*[1]User!C$6*[1]Calc!V$6</f>
        <v>0.27321831560000004</v>
      </c>
      <c r="AH114" s="24"/>
    </row>
    <row r="115" spans="1:34">
      <c r="A115" s="5">
        <v>1.5485000000000001E-2</v>
      </c>
      <c r="B115" s="63">
        <v>0.27293800000000001</v>
      </c>
      <c r="C115" s="24">
        <v>-1.24115E-5</v>
      </c>
      <c r="D115" s="61">
        <f t="shared" si="18"/>
        <v>-1.4654221304283689E-4</v>
      </c>
      <c r="E115" s="49">
        <f t="shared" si="37"/>
        <v>-3</v>
      </c>
      <c r="F115" s="49">
        <f t="shared" si="36"/>
        <v>-3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6.8235275321100013E-3</v>
      </c>
      <c r="K115" s="5" t="str">
        <f t="shared" si="29"/>
        <v/>
      </c>
      <c r="L115" s="5" t="str">
        <f t="shared" si="30"/>
        <v/>
      </c>
      <c r="M115" s="24">
        <f t="shared" si="25"/>
        <v>-2104370641.7399356</v>
      </c>
      <c r="N115" s="24">
        <f t="shared" si="26"/>
        <v>-1.4654180849862472E-4</v>
      </c>
      <c r="O115" s="24">
        <f t="shared" si="27"/>
        <v>1965470037.25</v>
      </c>
      <c r="P115" s="24">
        <f t="shared" si="28"/>
        <v>-2.5783901797860366E-6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5.2665420749512155E-4</v>
      </c>
      <c r="V115" s="24">
        <f t="shared" si="31"/>
        <v>2.8220798127499819E-4</v>
      </c>
      <c r="W115" s="63">
        <f>B115+([1]User!D$6-25)*[1]User!C$6*[1]Calc!V$6</f>
        <v>0.27321431560000004</v>
      </c>
      <c r="AH115" s="24"/>
    </row>
    <row r="116" spans="1:34">
      <c r="A116" s="5">
        <v>1.5630399999999999E-2</v>
      </c>
      <c r="B116" s="63">
        <v>0.27284399999999998</v>
      </c>
      <c r="C116" s="24">
        <v>-1.44264E-5</v>
      </c>
      <c r="D116" s="61">
        <f t="shared" si="18"/>
        <v>-1.7033207768933509E-4</v>
      </c>
      <c r="E116" s="49">
        <f t="shared" si="37"/>
        <v>-3</v>
      </c>
      <c r="F116" s="49">
        <f t="shared" si="36"/>
        <v>-3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6.8211798821099998E-3</v>
      </c>
      <c r="K116" s="5" t="str">
        <f t="shared" si="29"/>
        <v/>
      </c>
      <c r="L116" s="5" t="str">
        <f t="shared" si="30"/>
        <v/>
      </c>
      <c r="M116" s="24">
        <f t="shared" si="25"/>
        <v>-49272114697.128494</v>
      </c>
      <c r="N116" s="24">
        <f t="shared" si="26"/>
        <v>-1.7032260561800571E-4</v>
      </c>
      <c r="O116" s="24">
        <f t="shared" si="27"/>
        <v>1958292366.75</v>
      </c>
      <c r="P116" s="24">
        <f t="shared" si="28"/>
        <v>-2.2102886649605258E-6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5.2579915560582626E-4</v>
      </c>
      <c r="V116" s="24">
        <f t="shared" si="31"/>
        <v>2.8368904787040534E-4</v>
      </c>
      <c r="W116" s="63">
        <f>B116+([1]User!D$6-25)*[1]User!C$6*[1]Calc!V$6</f>
        <v>0.2731203156</v>
      </c>
      <c r="AH116" s="24"/>
    </row>
    <row r="117" spans="1:34">
      <c r="A117" s="5">
        <v>1.57758E-2</v>
      </c>
      <c r="B117" s="63">
        <v>0.27287499999999998</v>
      </c>
      <c r="C117" s="24">
        <v>-1.03966E-5</v>
      </c>
      <c r="D117" s="61">
        <f t="shared" si="18"/>
        <v>-1.2275234839633872E-4</v>
      </c>
      <c r="E117" s="49">
        <f t="shared" si="37"/>
        <v>-3</v>
      </c>
      <c r="F117" s="49">
        <f t="shared" si="36"/>
        <v>-3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6.8219541071100004E-3</v>
      </c>
      <c r="K117" s="5" t="str">
        <f t="shared" si="29"/>
        <v/>
      </c>
      <c r="L117" s="5" t="str">
        <f t="shared" si="30"/>
        <v/>
      </c>
      <c r="M117" s="24">
        <f t="shared" si="25"/>
        <v>16268931831.087824</v>
      </c>
      <c r="N117" s="24">
        <f t="shared" si="26"/>
        <v>-1.2275547593579392E-4</v>
      </c>
      <c r="O117" s="24">
        <f t="shared" si="27"/>
        <v>1960656569.375</v>
      </c>
      <c r="P117" s="24">
        <f t="shared" si="28"/>
        <v>-3.0704668449478583E-6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5.2608097177652975E-4</v>
      </c>
      <c r="V117" s="24">
        <f t="shared" si="31"/>
        <v>2.8320016819675194E-4</v>
      </c>
      <c r="W117" s="63">
        <f>B117+([1]User!D$6-25)*[1]User!C$6*[1]Calc!V$6</f>
        <v>0.2731513156</v>
      </c>
      <c r="AH117" s="24"/>
    </row>
    <row r="118" spans="1:34">
      <c r="A118" s="5">
        <v>1.59212E-2</v>
      </c>
      <c r="B118" s="63">
        <v>0.27287699999999998</v>
      </c>
      <c r="C118" s="24">
        <v>-3.6802200000000001E-6</v>
      </c>
      <c r="D118" s="61">
        <f t="shared" si="18"/>
        <v>-4.3452248582726442E-5</v>
      </c>
      <c r="E118" s="49">
        <f t="shared" si="37"/>
        <v>-3</v>
      </c>
      <c r="F118" s="49">
        <f t="shared" si="36"/>
        <v>-3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6.8220040571100003E-3</v>
      </c>
      <c r="K118" s="5" t="str">
        <f t="shared" si="29"/>
        <v/>
      </c>
      <c r="L118" s="5" t="str">
        <f t="shared" si="30"/>
        <v/>
      </c>
      <c r="M118" s="24">
        <f t="shared" si="25"/>
        <v>1049690211.8327408</v>
      </c>
      <c r="N118" s="24">
        <f t="shared" si="26"/>
        <v>-4.3452450375172767E-5</v>
      </c>
      <c r="O118" s="24">
        <f t="shared" si="27"/>
        <v>1960809196.5</v>
      </c>
      <c r="P118" s="24">
        <f t="shared" si="28"/>
        <v>-8.6749068621118281E-6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5.2609915917477539E-4</v>
      </c>
      <c r="V118" s="24">
        <f t="shared" si="31"/>
        <v>2.8316864253864998E-4</v>
      </c>
      <c r="W118" s="63">
        <f>B118+([1]User!D$6-25)*[1]User!C$6*[1]Calc!V$6</f>
        <v>0.2731533156</v>
      </c>
      <c r="AH118" s="24"/>
    </row>
    <row r="119" spans="1:34">
      <c r="A119" s="5">
        <v>1.60666E-2</v>
      </c>
      <c r="B119" s="63">
        <v>0.27287699999999998</v>
      </c>
      <c r="C119" s="24">
        <v>3.7077999999999999E-6</v>
      </c>
      <c r="D119" s="61">
        <f t="shared" si="18"/>
        <v>4.3777884826187862E-5</v>
      </c>
      <c r="E119" s="49">
        <f t="shared" si="37"/>
        <v>-4.3587452256485415</v>
      </c>
      <c r="F119" s="49">
        <f t="shared" si="36"/>
        <v>-4.3587452256485415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6.8220040571100003E-3</v>
      </c>
      <c r="K119" s="5" t="str">
        <f t="shared" si="29"/>
        <v/>
      </c>
      <c r="L119" s="5" t="str">
        <f t="shared" si="30"/>
        <v/>
      </c>
      <c r="M119" s="24">
        <f t="shared" si="25"/>
        <v>0</v>
      </c>
      <c r="N119" s="24">
        <f t="shared" si="26"/>
        <v>4.3777884826187862E-5</v>
      </c>
      <c r="O119" s="24">
        <f t="shared" si="27"/>
        <v>1960809196.5</v>
      </c>
      <c r="P119" s="24">
        <f t="shared" si="28"/>
        <v>8.6104196543929743E-6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5.2609915917477539E-4</v>
      </c>
      <c r="V119" s="24">
        <f t="shared" si="31"/>
        <v>2.8316864253864998E-4</v>
      </c>
      <c r="W119" s="63">
        <f>B119+([1]User!D$6-25)*[1]User!C$6*[1]Calc!V$6</f>
        <v>0.2731533156</v>
      </c>
      <c r="AH119" s="24"/>
    </row>
    <row r="120" spans="1:34">
      <c r="A120" s="5">
        <v>1.6212000000000001E-2</v>
      </c>
      <c r="B120" s="63">
        <v>0.27283299999999999</v>
      </c>
      <c r="C120" s="24">
        <v>-2.3369399999999999E-6</v>
      </c>
      <c r="D120" s="61">
        <f t="shared" si="18"/>
        <v>-2.7592181392122408E-5</v>
      </c>
      <c r="E120" s="49">
        <f t="shared" si="37"/>
        <v>-3</v>
      </c>
      <c r="F120" s="49">
        <f t="shared" si="36"/>
        <v>-3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6.8209051571100007E-3</v>
      </c>
      <c r="K120" s="5" t="str">
        <f t="shared" si="29"/>
        <v/>
      </c>
      <c r="L120" s="5" t="str">
        <f t="shared" si="30"/>
        <v/>
      </c>
      <c r="M120" s="24">
        <f t="shared" si="25"/>
        <v>-23053670970.109535</v>
      </c>
      <c r="N120" s="24">
        <f t="shared" si="26"/>
        <v>-2.7587749554415113E-5</v>
      </c>
      <c r="O120" s="24">
        <f t="shared" si="27"/>
        <v>1957454141.5</v>
      </c>
      <c r="P120" s="24">
        <f t="shared" si="28"/>
        <v>-1.3640147900419705E-5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5.2569919627650028E-4</v>
      </c>
      <c r="V120" s="24">
        <f t="shared" si="31"/>
        <v>2.8386262607184629E-4</v>
      </c>
      <c r="W120" s="63">
        <f>B120+([1]User!D$6-25)*[1]User!C$6*[1]Calc!V$6</f>
        <v>0.27310931560000001</v>
      </c>
      <c r="AH120" s="24"/>
    </row>
    <row r="121" spans="1:34">
      <c r="A121" s="5">
        <v>1.6357400000000001E-2</v>
      </c>
      <c r="B121" s="63">
        <v>0.27287499999999998</v>
      </c>
      <c r="C121" s="24">
        <v>-7.7100500000000008E-6</v>
      </c>
      <c r="D121" s="61">
        <f t="shared" si="18"/>
        <v>-9.1032332084834612E-5</v>
      </c>
      <c r="E121" s="49">
        <f t="shared" si="37"/>
        <v>-3</v>
      </c>
      <c r="F121" s="49">
        <f t="shared" si="36"/>
        <v>-3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6.8219541071100004E-3</v>
      </c>
      <c r="K121" s="5" t="str">
        <f t="shared" si="29"/>
        <v/>
      </c>
      <c r="L121" s="5" t="str">
        <f t="shared" si="30"/>
        <v/>
      </c>
      <c r="M121" s="24">
        <f t="shared" si="25"/>
        <v>22041778609.851524</v>
      </c>
      <c r="N121" s="24">
        <f t="shared" si="26"/>
        <v>-9.103656939635457E-5</v>
      </c>
      <c r="O121" s="24">
        <f t="shared" si="27"/>
        <v>1960656569.375</v>
      </c>
      <c r="P121" s="24">
        <f t="shared" si="28"/>
        <v>-4.1402770490574196E-6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5.2608097177652975E-4</v>
      </c>
      <c r="V121" s="24">
        <f t="shared" si="31"/>
        <v>2.8320016819675194E-4</v>
      </c>
      <c r="W121" s="63">
        <f>B121+([1]User!D$6-25)*[1]User!C$6*[1]Calc!V$6</f>
        <v>0.2731513156</v>
      </c>
      <c r="AH121" s="24"/>
    </row>
    <row r="122" spans="1:34">
      <c r="A122" s="5">
        <v>1.6502800000000001E-2</v>
      </c>
      <c r="B122" s="63">
        <v>0.27285900000000002</v>
      </c>
      <c r="C122" s="24">
        <v>2.36453E-6</v>
      </c>
      <c r="D122" s="61">
        <f t="shared" si="18"/>
        <v>2.7917935705287769E-5</v>
      </c>
      <c r="E122" s="49">
        <f t="shared" si="37"/>
        <v>-4.5541166972575606</v>
      </c>
      <c r="F122" s="49">
        <f t="shared" si="36"/>
        <v>-4.5541166972575606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6.8215545071100012E-3</v>
      </c>
      <c r="K122" s="5" t="str">
        <f t="shared" si="29"/>
        <v/>
      </c>
      <c r="L122" s="5" t="str">
        <f t="shared" si="30"/>
        <v/>
      </c>
      <c r="M122" s="24">
        <f t="shared" si="25"/>
        <v>-8391640650.735239</v>
      </c>
      <c r="N122" s="24">
        <f t="shared" si="26"/>
        <v>2.7919548914286466E-5</v>
      </c>
      <c r="O122" s="24">
        <f t="shared" si="27"/>
        <v>1959435979.625</v>
      </c>
      <c r="P122" s="24">
        <f t="shared" si="28"/>
        <v>1.3491692644445316E-5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5.2593549750858679E-4</v>
      </c>
      <c r="V122" s="24">
        <f t="shared" si="31"/>
        <v>2.8345243876632065E-4</v>
      </c>
      <c r="W122" s="63">
        <f>B122+([1]User!D$6-25)*[1]User!C$6*[1]Calc!V$6</f>
        <v>0.27313531560000004</v>
      </c>
      <c r="AH122" s="24"/>
    </row>
    <row r="123" spans="1:34">
      <c r="A123" s="5">
        <v>1.6648199999999998E-2</v>
      </c>
      <c r="B123" s="63">
        <v>0.27284799999999998</v>
      </c>
      <c r="C123" s="24">
        <v>-8.3816900000000007E-6</v>
      </c>
      <c r="D123" s="61">
        <f t="shared" si="18"/>
        <v>-9.8962365680136635E-5</v>
      </c>
      <c r="E123" s="49">
        <f t="shared" si="37"/>
        <v>-3</v>
      </c>
      <c r="F123" s="49">
        <f t="shared" si="36"/>
        <v>-3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6.8212797821100004E-3</v>
      </c>
      <c r="K123" s="5" t="str">
        <f t="shared" si="29"/>
        <v/>
      </c>
      <c r="L123" s="5" t="str">
        <f t="shared" si="30"/>
        <v/>
      </c>
      <c r="M123" s="24">
        <f t="shared" si="25"/>
        <v>-5766783486.2360668</v>
      </c>
      <c r="N123" s="24">
        <f t="shared" si="26"/>
        <v>-9.8961257073679242E-5</v>
      </c>
      <c r="O123" s="24">
        <f t="shared" si="27"/>
        <v>1958597264.875</v>
      </c>
      <c r="P123" s="24">
        <f t="shared" si="28"/>
        <v>-3.8047287325709737E-6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5.2583550964115393E-4</v>
      </c>
      <c r="V123" s="24">
        <f t="shared" si="31"/>
        <v>2.8362594213131553E-4</v>
      </c>
      <c r="W123" s="63">
        <f>B123+([1]User!D$6-25)*[1]User!C$6*[1]Calc!V$6</f>
        <v>0.2731243156</v>
      </c>
      <c r="AH123" s="24"/>
    </row>
    <row r="124" spans="1:34">
      <c r="A124" s="5">
        <v>1.6793599999999999E-2</v>
      </c>
      <c r="B124" s="63">
        <v>0.27283200000000002</v>
      </c>
      <c r="C124" s="24">
        <v>-9.9366600000000003E-7</v>
      </c>
      <c r="D124" s="61">
        <f t="shared" si="18"/>
        <v>-1.1732185043340739E-5</v>
      </c>
      <c r="E124" s="49">
        <f t="shared" si="37"/>
        <v>-3</v>
      </c>
      <c r="F124" s="49">
        <f t="shared" si="36"/>
        <v>-3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6.8208801821100012E-3</v>
      </c>
      <c r="K124" s="5" t="str">
        <f t="shared" si="29"/>
        <v/>
      </c>
      <c r="L124" s="5" t="str">
        <f t="shared" si="30"/>
        <v/>
      </c>
      <c r="M124" s="24">
        <f t="shared" si="25"/>
        <v>-8382826806.4870052</v>
      </c>
      <c r="N124" s="24">
        <f t="shared" si="26"/>
        <v>-1.173057352871546E-5</v>
      </c>
      <c r="O124" s="24">
        <f t="shared" si="27"/>
        <v>1957377957</v>
      </c>
      <c r="P124" s="24">
        <f t="shared" si="28"/>
        <v>-3.2077403336892481E-5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5.2569011010229381E-4</v>
      </c>
      <c r="V124" s="24">
        <f t="shared" si="31"/>
        <v>2.8387840862978257E-4</v>
      </c>
      <c r="W124" s="63">
        <f>B124+([1]User!D$6-25)*[1]User!C$6*[1]Calc!V$6</f>
        <v>0.27310831560000004</v>
      </c>
      <c r="AH124" s="24"/>
    </row>
    <row r="125" spans="1:34">
      <c r="A125" s="5">
        <v>1.6938999999999999E-2</v>
      </c>
      <c r="B125" s="63">
        <v>0.272816</v>
      </c>
      <c r="C125" s="24">
        <v>3.4961099999999999E-7</v>
      </c>
      <c r="D125" s="61">
        <f t="shared" si="18"/>
        <v>4.1278467263521133E-6</v>
      </c>
      <c r="E125" s="49">
        <f t="shared" si="37"/>
        <v>-5.3842764371403735</v>
      </c>
      <c r="F125" s="49">
        <f t="shared" si="36"/>
        <v>-5.3842764371403735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6.8204805821100011E-3</v>
      </c>
      <c r="K125" s="5" t="str">
        <f t="shared" si="29"/>
        <v/>
      </c>
      <c r="L125" s="5" t="str">
        <f t="shared" si="30"/>
        <v/>
      </c>
      <c r="M125" s="24">
        <f t="shared" si="25"/>
        <v>-8377608156.6380348</v>
      </c>
      <c r="N125" s="24">
        <f t="shared" si="26"/>
        <v>4.1294572377441453E-6</v>
      </c>
      <c r="O125" s="24">
        <f t="shared" si="27"/>
        <v>1956159408.375</v>
      </c>
      <c r="P125" s="24">
        <f t="shared" si="28"/>
        <v>9.1065741334917183E-5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5.2554475482842651E-4</v>
      </c>
      <c r="V125" s="24">
        <f t="shared" si="31"/>
        <v>2.8413099124535756E-4</v>
      </c>
      <c r="W125" s="63">
        <f>B125+([1]User!D$6-25)*[1]User!C$6*[1]Calc!V$6</f>
        <v>0.27309231560000002</v>
      </c>
      <c r="AH125" s="24"/>
    </row>
    <row r="126" spans="1:34">
      <c r="A126" s="5">
        <v>1.70844E-2</v>
      </c>
      <c r="B126" s="63">
        <v>0.27281300000000003</v>
      </c>
      <c r="C126" s="24">
        <v>1.0424199999999999E-5</v>
      </c>
      <c r="D126" s="61">
        <f t="shared" si="18"/>
        <v>1.2307822077920803E-4</v>
      </c>
      <c r="E126" s="49">
        <f t="shared" si="37"/>
        <v>-3.9098187905474027</v>
      </c>
      <c r="F126" s="49">
        <f t="shared" si="36"/>
        <v>-3.9098187905474027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6.8204056571100017E-3</v>
      </c>
      <c r="K126" s="5" t="str">
        <f t="shared" si="29"/>
        <v/>
      </c>
      <c r="L126" s="5" t="str">
        <f t="shared" si="30"/>
        <v/>
      </c>
      <c r="M126" s="24">
        <f t="shared" si="25"/>
        <v>-1570618129.0225687</v>
      </c>
      <c r="N126" s="24">
        <f t="shared" si="26"/>
        <v>1.2307852271483714E-4</v>
      </c>
      <c r="O126" s="24">
        <f t="shared" si="27"/>
        <v>1955931014.875</v>
      </c>
      <c r="P126" s="24">
        <f t="shared" si="28"/>
        <v>3.055026742324086E-6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5.2551750564137358E-4</v>
      </c>
      <c r="V126" s="24">
        <f t="shared" si="31"/>
        <v>2.8417836341354774E-4</v>
      </c>
      <c r="W126" s="63">
        <f>B126+([1]User!D$6-25)*[1]User!C$6*[1]Calc!V$6</f>
        <v>0.27308931560000005</v>
      </c>
      <c r="AH126" s="24"/>
    </row>
    <row r="127" spans="1:34">
      <c r="A127" s="5">
        <v>1.72298E-2</v>
      </c>
      <c r="B127" s="63">
        <v>0.27281</v>
      </c>
      <c r="C127" s="24">
        <v>-1.30832E-5</v>
      </c>
      <c r="D127" s="61">
        <f t="shared" si="18"/>
        <v>-1.5447295505636256E-4</v>
      </c>
      <c r="E127" s="49">
        <f t="shared" si="37"/>
        <v>-3</v>
      </c>
      <c r="F127" s="49">
        <f t="shared" si="36"/>
        <v>-3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6.8203307321100005E-3</v>
      </c>
      <c r="K127" s="5" t="str">
        <f t="shared" si="29"/>
        <v/>
      </c>
      <c r="L127" s="5" t="str">
        <f t="shared" si="30"/>
        <v/>
      </c>
      <c r="M127" s="24">
        <f t="shared" si="25"/>
        <v>-1570434750.1321082</v>
      </c>
      <c r="N127" s="24">
        <f t="shared" si="26"/>
        <v>-1.544726531559862E-4</v>
      </c>
      <c r="O127" s="24">
        <f t="shared" si="27"/>
        <v>1955702648.125</v>
      </c>
      <c r="P127" s="24">
        <f t="shared" si="28"/>
        <v>-2.4338565396161217E-6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5.2549025800992428E-4</v>
      </c>
      <c r="V127" s="24">
        <f t="shared" si="31"/>
        <v>2.8422573966432549E-4</v>
      </c>
      <c r="W127" s="63">
        <f>B127+([1]User!D$6-25)*[1]User!C$6*[1]Calc!V$6</f>
        <v>0.27308631560000002</v>
      </c>
      <c r="AH127" s="24"/>
    </row>
    <row r="128" spans="1:34">
      <c r="A128" s="5">
        <v>1.73752E-2</v>
      </c>
      <c r="B128" s="63">
        <v>0.27281300000000003</v>
      </c>
      <c r="C128" s="24">
        <v>2.36453E-6</v>
      </c>
      <c r="D128" s="61">
        <f t="shared" si="18"/>
        <v>2.7917935705287769E-5</v>
      </c>
      <c r="E128" s="49">
        <f t="shared" si="37"/>
        <v>-4.5541166972575606</v>
      </c>
      <c r="F128" s="49">
        <f t="shared" si="36"/>
        <v>-4.5541166972575606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6.8204056571100017E-3</v>
      </c>
      <c r="K128" s="5" t="str">
        <f t="shared" si="29"/>
        <v/>
      </c>
      <c r="L128" s="5" t="str">
        <f t="shared" si="30"/>
        <v/>
      </c>
      <c r="M128" s="24">
        <f t="shared" si="25"/>
        <v>1570618129.051631</v>
      </c>
      <c r="N128" s="24">
        <f t="shared" si="26"/>
        <v>2.7917633769658641E-5</v>
      </c>
      <c r="O128" s="24">
        <f t="shared" si="27"/>
        <v>1955931014.875</v>
      </c>
      <c r="P128" s="24">
        <f t="shared" si="28"/>
        <v>1.346848308857114E-5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5.2551750564137358E-4</v>
      </c>
      <c r="V128" s="24">
        <f t="shared" si="31"/>
        <v>2.8417836341354774E-4</v>
      </c>
      <c r="W128" s="63">
        <f>B128+([1]User!D$6-25)*[1]User!C$6*[1]Calc!V$6</f>
        <v>0.27308931560000005</v>
      </c>
      <c r="AH128" s="24"/>
    </row>
    <row r="129" spans="1:34">
      <c r="A129" s="5">
        <v>1.7520600000000001E-2</v>
      </c>
      <c r="B129" s="63">
        <v>0.27276</v>
      </c>
      <c r="C129" s="24">
        <v>7.7376399999999997E-6</v>
      </c>
      <c r="D129" s="61">
        <f t="shared" si="18"/>
        <v>9.1358086397999962E-5</v>
      </c>
      <c r="E129" s="49">
        <f t="shared" si="37"/>
        <v>-4.0392530058089644</v>
      </c>
      <c r="F129" s="49">
        <f t="shared" si="36"/>
        <v>-4.0392530058089644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6.8190819821100004E-3</v>
      </c>
      <c r="K129" s="5" t="str">
        <f t="shared" si="29"/>
        <v/>
      </c>
      <c r="L129" s="5" t="str">
        <f t="shared" si="30"/>
        <v/>
      </c>
      <c r="M129" s="24">
        <f t="shared" si="25"/>
        <v>-27690408001.208069</v>
      </c>
      <c r="N129" s="24">
        <f t="shared" si="26"/>
        <v>9.136340960203412E-5</v>
      </c>
      <c r="O129" s="24">
        <f t="shared" si="27"/>
        <v>1951900458.625</v>
      </c>
      <c r="P129" s="24">
        <f t="shared" si="28"/>
        <v>4.1070418212338232E-6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5.25036359753701E-4</v>
      </c>
      <c r="V129" s="24">
        <f t="shared" si="31"/>
        <v>2.8501594494139169E-4</v>
      </c>
      <c r="W129" s="63">
        <f>B129+([1]User!D$6-25)*[1]User!C$6*[1]Calc!V$6</f>
        <v>0.27303631560000002</v>
      </c>
      <c r="AH129" s="24"/>
    </row>
    <row r="130" spans="1:34">
      <c r="A130" s="5">
        <v>1.7666000000000001E-2</v>
      </c>
      <c r="B130" s="63">
        <v>0.27283600000000002</v>
      </c>
      <c r="C130" s="24">
        <v>-9.9366600000000003E-7</v>
      </c>
      <c r="D130" s="61">
        <f t="shared" si="18"/>
        <v>-1.1732185043340739E-5</v>
      </c>
      <c r="E130" s="49">
        <f t="shared" si="37"/>
        <v>-3</v>
      </c>
      <c r="F130" s="49">
        <f t="shared" si="36"/>
        <v>-3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6.820980082110001E-3</v>
      </c>
      <c r="K130" s="5" t="str">
        <f t="shared" si="29"/>
        <v/>
      </c>
      <c r="L130" s="5" t="str">
        <f t="shared" si="30"/>
        <v/>
      </c>
      <c r="M130" s="24">
        <f t="shared" si="25"/>
        <v>39824626890.007477</v>
      </c>
      <c r="N130" s="24">
        <f t="shared" si="26"/>
        <v>-1.1739840929614074E-5</v>
      </c>
      <c r="O130" s="24">
        <f t="shared" si="27"/>
        <v>1957682712.875</v>
      </c>
      <c r="P130" s="24">
        <f t="shared" si="28"/>
        <v>-3.2057071895561155E-5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5.257264558366163E-4</v>
      </c>
      <c r="V130" s="24">
        <f t="shared" si="31"/>
        <v>2.8381528111950943E-4</v>
      </c>
      <c r="W130" s="63">
        <f>B130+([1]User!D$6-25)*[1]User!C$6*[1]Calc!V$6</f>
        <v>0.27311231560000004</v>
      </c>
      <c r="AH130" s="24"/>
    </row>
    <row r="131" spans="1:34">
      <c r="A131" s="5">
        <v>1.7811400000000002E-2</v>
      </c>
      <c r="B131" s="63">
        <v>0.27275500000000003</v>
      </c>
      <c r="C131" s="24">
        <v>-9.7249700000000005E-6</v>
      </c>
      <c r="D131" s="61">
        <f t="shared" si="18"/>
        <v>-1.1482243287074066E-4</v>
      </c>
      <c r="E131" s="49">
        <f t="shared" si="37"/>
        <v>-3</v>
      </c>
      <c r="F131" s="49">
        <f t="shared" si="36"/>
        <v>-3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6.818957107110001E-3</v>
      </c>
      <c r="K131" s="5" t="str">
        <f t="shared" si="29"/>
        <v/>
      </c>
      <c r="L131" s="5" t="str">
        <f t="shared" si="30"/>
        <v/>
      </c>
      <c r="M131" s="24">
        <f t="shared" si="25"/>
        <v>-42311068068.208496</v>
      </c>
      <c r="N131" s="24">
        <f t="shared" si="26"/>
        <v>-1.1481429899101522E-4</v>
      </c>
      <c r="O131" s="24">
        <f t="shared" si="27"/>
        <v>1951520646.375</v>
      </c>
      <c r="P131" s="24">
        <f t="shared" si="28"/>
        <v>-3.267540126587265E-6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5.2499099367632159E-4</v>
      </c>
      <c r="V131" s="24">
        <f t="shared" si="31"/>
        <v>2.8509502785250418E-4</v>
      </c>
      <c r="W131" s="63">
        <f>B131+([1]User!D$6-25)*[1]User!C$6*[1]Calc!V$6</f>
        <v>0.27303131560000005</v>
      </c>
      <c r="AH131" s="24"/>
    </row>
    <row r="132" spans="1:34">
      <c r="A132" s="5">
        <v>1.7956799999999998E-2</v>
      </c>
      <c r="B132" s="63">
        <v>0.27276600000000001</v>
      </c>
      <c r="C132" s="24">
        <v>2.36453E-6</v>
      </c>
      <c r="D132" s="61">
        <f t="shared" si="18"/>
        <v>2.7917935705287769E-5</v>
      </c>
      <c r="E132" s="49">
        <f t="shared" si="37"/>
        <v>-4.5541166972575606</v>
      </c>
      <c r="F132" s="49">
        <f t="shared" si="36"/>
        <v>-4.5541166972575606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6.8192318321100009E-3</v>
      </c>
      <c r="K132" s="5" t="str">
        <f t="shared" si="29"/>
        <v/>
      </c>
      <c r="M132" s="24">
        <f t="shared" si="25"/>
        <v>5748408054.2161713</v>
      </c>
      <c r="N132" s="24">
        <f>IF($X$76,D132-1.602E-19*$P$6*M132/$B$6,D132)</f>
        <v>2.7916830631323426E-5</v>
      </c>
      <c r="O132" s="24">
        <f t="shared" si="27"/>
        <v>1952356330.75</v>
      </c>
      <c r="P132" s="24">
        <f>O132/(($B$6*D132)/(1.602E-19*$P$6)-M132)</f>
        <v>1.3444254685639703E-5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5.2509080474447448E-4</v>
      </c>
      <c r="V132" s="24">
        <f t="shared" si="31"/>
        <v>2.8492106042105189E-4</v>
      </c>
      <c r="W132" s="63">
        <f>B132+([1]User!D$6-25)*[1]User!C$6*[1]Calc!V$6</f>
        <v>0.27304231560000003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-3494094506.1643443</v>
      </c>
      <c r="N133" s="24">
        <f>IF($X$76,D133-1.602E-19*$P$6*M133/$B$6,D133)</f>
        <v>6.7170472786503344E-10</v>
      </c>
      <c r="O133" s="24">
        <f t="shared" si="27"/>
        <v>47857.25</v>
      </c>
      <c r="P133" s="24">
        <f>O133/(($B$6*D133)/(1.602E-19*$P$6)-M133)</f>
        <v>1.3696610070382864E-5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0.27850521442699278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-0.27050800000000003</v>
      </c>
      <c r="D150" s="5" t="s">
        <v>104</v>
      </c>
      <c r="O150" s="66"/>
    </row>
    <row r="152" spans="1:15">
      <c r="A152" s="5" t="s">
        <v>105</v>
      </c>
      <c r="B152" s="5">
        <v>0.71235700000000002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-0.273729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H508"/>
  <sheetViews>
    <sheetView workbookViewId="0">
      <selection sqref="A1:XFD1048576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0.709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0.54395833333333332</v>
      </c>
      <c r="K3" s="21"/>
      <c r="M3" s="23"/>
      <c r="Q3" s="24">
        <f>100*(SUM(V22:V132))</f>
        <v>128583.26501040954</v>
      </c>
      <c r="R3" s="24">
        <f>100*SUM(V114:V132)</f>
        <v>60.201047853893044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1.8221406334377943</v>
      </c>
      <c r="D6" s="36">
        <f>INTERCEPT(K$15:K$102,H$15:H$102)</f>
        <v>0.51415362568836831</v>
      </c>
      <c r="E6" s="36">
        <f>INDEX(W9:W133,MATCH(O6,J9:J133,0))</f>
        <v>0.41864231560000004</v>
      </c>
      <c r="F6" s="36">
        <f>INDEX(I9:I133,MATCH(O6,J9:J133,0))</f>
        <v>2.3005081757391833E-2</v>
      </c>
      <c r="G6" s="37">
        <f>E6*F6/B6/D6</f>
        <v>0.74926249403279976</v>
      </c>
      <c r="H6" s="38">
        <f>1000*MAX(J20:J110)</f>
        <v>9.6309006974818363</v>
      </c>
      <c r="I6" s="35">
        <f>-SLOPE(K20:K129,I20:I129)</f>
        <v>1.9471793644025093</v>
      </c>
      <c r="J6" s="39">
        <f>AVERAGE(L20:L131)/(0.025*$B$6)</f>
        <v>590.51250495999989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1.3941316439673495</v>
      </c>
      <c r="O6" s="42">
        <f>MAX(J16:J132)</f>
        <v>9.6309006974818357E-3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0.51421443990687898</v>
      </c>
      <c r="T6" s="44">
        <f>(LOG(0.1)-INTERCEPT(T25:T120,R25:R120))/SLOPE(T25:T120,R25:R120)</f>
        <v>0.4268154229521135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103832.44842940464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1.8221406334377943</v>
      </c>
      <c r="T7" s="49">
        <f>SLOPE(R25:R120, T25:T120)/0.06</f>
        <v>1.3941316439673495</v>
      </c>
      <c r="X7" s="47"/>
      <c r="Y7" s="5">
        <f>1/Y6</f>
        <v>9.6309006974818362E-6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0.60519999999999996</v>
      </c>
      <c r="C9" s="60">
        <v>0.56500600000000001</v>
      </c>
      <c r="D9" s="61">
        <f t="shared" ref="D9:D72" si="0">C9/$A$6</f>
        <v>6.6710091143279309</v>
      </c>
      <c r="E9" s="49">
        <f t="shared" ref="E9:E72" si="1">IF(D9&gt;0,LOG10(D9),-3)</f>
        <v>0.82419153401184309</v>
      </c>
      <c r="F9" s="49">
        <f t="shared" ref="F9:F72" si="2">IF($D9&gt;0,LOG10(D9),-3)</f>
        <v>0.82419153401184309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0.63669100000000001</v>
      </c>
      <c r="C10" s="60">
        <v>0.69570600000000005</v>
      </c>
      <c r="D10" s="61">
        <f t="shared" si="0"/>
        <v>8.2141801447995721</v>
      </c>
      <c r="E10" s="49">
        <f t="shared" si="1"/>
        <v>0.91456422311399321</v>
      </c>
      <c r="F10" s="49">
        <f t="shared" si="2"/>
        <v>0.91456422311399321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1440194274532160</v>
      </c>
      <c r="P10" s="24" t="e">
        <f>O10/(($B$6*D10)/(1.602E-19*$P$6)-M10)</f>
        <v>#DIV/0!</v>
      </c>
      <c r="W10" s="63">
        <f>B10+([1]User!D$6-25)*[1]User!C$6*[1]Calc!V$6</f>
        <v>0.63696731559999997</v>
      </c>
      <c r="AH10" s="24"/>
    </row>
    <row r="11" spans="1:34">
      <c r="A11" s="24">
        <v>3.634E-4</v>
      </c>
      <c r="B11" s="59">
        <v>0.64043000000000005</v>
      </c>
      <c r="C11" s="64">
        <v>0.71072900000000006</v>
      </c>
      <c r="D11" s="61">
        <f t="shared" si="0"/>
        <v>8.3915562610258583</v>
      </c>
      <c r="E11" s="49">
        <f t="shared" si="1"/>
        <v>0.92384251063794987</v>
      </c>
      <c r="F11" s="49">
        <f t="shared" si="2"/>
        <v>0.92384251063794987</v>
      </c>
      <c r="G11" s="49">
        <f t="shared" si="3"/>
        <v>8.1884351138104137</v>
      </c>
      <c r="H11" s="5" t="str">
        <f t="shared" si="6"/>
        <v/>
      </c>
      <c r="I11" s="24">
        <f t="shared" si="4"/>
        <v>-0.17971087784526035</v>
      </c>
      <c r="J11" s="24">
        <f t="shared" si="5"/>
        <v>-0.11514189441747844</v>
      </c>
      <c r="M11" s="24">
        <f t="shared" ref="M11:M74" si="7">2.88E+21*(EXP(38.921*W11)/SQRT($X$21^2+296000000000000000000*EXP(38.921*W11)))*SLOPE(W10:W11,A10:A11)</f>
        <v>1.0566018893853777E+18</v>
      </c>
      <c r="N11" s="24">
        <f t="shared" ref="N11:N74" si="8">IF($X$76,D11-1.602E-19*$P$6*M11/$B$6,D11)</f>
        <v>8.1884351138104137</v>
      </c>
      <c r="O11" s="24">
        <f t="shared" ref="O11:O74" si="9">(SQRT($X$21^2+296000000000000000000*EXP(38.921*W11))-$X$21)/2</f>
        <v>1587772607245746.5</v>
      </c>
      <c r="P11" s="24">
        <f t="shared" ref="P11:P74" si="10">O11/(($B$6*D11)/(1.602E-19*$P$6)-M11)</f>
        <v>3.7276158603506922E-5</v>
      </c>
      <c r="W11" s="63">
        <f>B11+([1]User!D$6-25)*[1]User!C$6*[1]Calc!V$6</f>
        <v>0.64070631560000002</v>
      </c>
      <c r="X11" s="5" t="s">
        <v>62</v>
      </c>
      <c r="AH11" s="24"/>
    </row>
    <row r="12" spans="1:34">
      <c r="A12" s="24">
        <v>5.0880000000000001E-4</v>
      </c>
      <c r="B12" s="59">
        <v>0.63869500000000001</v>
      </c>
      <c r="C12" s="64">
        <v>0.70988399999999996</v>
      </c>
      <c r="D12" s="61">
        <f t="shared" si="0"/>
        <v>8.3815793710430828</v>
      </c>
      <c r="E12" s="49">
        <f t="shared" si="1"/>
        <v>0.92332586200741118</v>
      </c>
      <c r="F12" s="49">
        <f t="shared" si="2"/>
        <v>0.92332586200741118</v>
      </c>
      <c r="G12" s="49">
        <f t="shared" si="3"/>
        <v>8.4723596324764383</v>
      </c>
      <c r="H12" s="5" t="str">
        <f t="shared" si="6"/>
        <v/>
      </c>
      <c r="I12" s="24">
        <f>B$6-G12*B$6</f>
        <v>-0.18680899081191096</v>
      </c>
      <c r="J12" s="24">
        <f t="shared" si="5"/>
        <v>-0.11936558662499505</v>
      </c>
      <c r="M12" s="24">
        <f t="shared" si="7"/>
        <v>-4.7222358215436525E+17</v>
      </c>
      <c r="N12" s="24">
        <f t="shared" si="8"/>
        <v>8.4723596324764383</v>
      </c>
      <c r="O12" s="24">
        <f t="shared" si="9"/>
        <v>1517800832203458</v>
      </c>
      <c r="P12" s="24">
        <f t="shared" si="10"/>
        <v>3.4439287830078334E-5</v>
      </c>
      <c r="W12" s="63">
        <f>B12+([1]User!D$6-25)*[1]User!C$6*[1]Calc!V$6</f>
        <v>0.63897131559999998</v>
      </c>
      <c r="X12" s="62">
        <f>MAX(B9:B133)</f>
        <v>0.64043000000000005</v>
      </c>
      <c r="AH12" s="24"/>
    </row>
    <row r="13" spans="1:34">
      <c r="A13" s="24">
        <v>6.5419999999999996E-4</v>
      </c>
      <c r="B13" s="59">
        <v>0.63618799999999998</v>
      </c>
      <c r="C13" s="64">
        <v>0.70508999999999999</v>
      </c>
      <c r="D13" s="61">
        <f t="shared" si="0"/>
        <v>8.3249767549751343</v>
      </c>
      <c r="E13" s="49">
        <f t="shared" si="1"/>
        <v>0.92038302954170581</v>
      </c>
      <c r="F13" s="49">
        <f t="shared" si="2"/>
        <v>0.92038302954170581</v>
      </c>
      <c r="G13" s="49">
        <f t="shared" si="3"/>
        <v>8.4491712052156114</v>
      </c>
      <c r="H13" s="5" t="str">
        <f t="shared" si="6"/>
        <v/>
      </c>
      <c r="I13" s="24">
        <f t="shared" si="4"/>
        <v>-0.18622928013039031</v>
      </c>
      <c r="J13" s="24">
        <f t="shared" si="5"/>
        <v>-0.11852829132286953</v>
      </c>
      <c r="M13" s="24">
        <f t="shared" si="7"/>
        <v>-6.4603854681896294E+17</v>
      </c>
      <c r="N13" s="24">
        <f t="shared" si="8"/>
        <v>8.4491712052156114</v>
      </c>
      <c r="O13" s="24">
        <f t="shared" si="9"/>
        <v>1421242341807640</v>
      </c>
      <c r="P13" s="24">
        <f t="shared" si="10"/>
        <v>3.2336855432689558E-5</v>
      </c>
      <c r="W13" s="63">
        <f>B13+([1]User!D$6-25)*[1]User!C$6*[1]Calc!V$6</f>
        <v>0.63646431559999994</v>
      </c>
      <c r="AH13" s="24"/>
    </row>
    <row r="14" spans="1:34">
      <c r="A14" s="24">
        <v>7.9960000000000003E-4</v>
      </c>
      <c r="B14" s="59">
        <v>0.63360000000000005</v>
      </c>
      <c r="C14" s="64">
        <v>0.69943999999999995</v>
      </c>
      <c r="D14" s="61">
        <f t="shared" si="0"/>
        <v>8.2582673722500779</v>
      </c>
      <c r="E14" s="49">
        <f t="shared" si="1"/>
        <v>0.91688893962042972</v>
      </c>
      <c r="F14" s="49">
        <f t="shared" si="2"/>
        <v>0.91688893962042972</v>
      </c>
      <c r="G14" s="49">
        <f t="shared" si="3"/>
        <v>8.3793723520176293</v>
      </c>
      <c r="H14" s="5" t="str">
        <f t="shared" si="6"/>
        <v/>
      </c>
      <c r="I14" s="24">
        <f>B$6-G14*B$6</f>
        <v>-0.18448430880044075</v>
      </c>
      <c r="J14" s="24">
        <f t="shared" si="5"/>
        <v>-0.11694023394843604</v>
      </c>
      <c r="M14" s="24">
        <f t="shared" si="7"/>
        <v>-6.2996764340174515E+17</v>
      </c>
      <c r="N14" s="24">
        <f t="shared" si="8"/>
        <v>8.3793723520176293</v>
      </c>
      <c r="O14" s="24">
        <f t="shared" si="9"/>
        <v>1326975127373258.5</v>
      </c>
      <c r="P14" s="24">
        <f t="shared" si="10"/>
        <v>3.0443532972348627E-5</v>
      </c>
      <c r="W14" s="63">
        <f>B14+([1]User!D$6-25)*[1]User!C$6*[1]Calc!V$6</f>
        <v>0.63387631560000002</v>
      </c>
      <c r="X14" s="9" t="s">
        <v>63</v>
      </c>
      <c r="AH14" s="24"/>
    </row>
    <row r="15" spans="1:34">
      <c r="A15" s="24">
        <v>9.4499999999999998E-4</v>
      </c>
      <c r="B15" s="59">
        <v>0.63095199999999996</v>
      </c>
      <c r="C15" s="64">
        <v>0.693191</v>
      </c>
      <c r="D15" s="61">
        <f t="shared" si="0"/>
        <v>8.1844856142591276</v>
      </c>
      <c r="E15" s="49">
        <f t="shared" si="1"/>
        <v>0.91299138968458304</v>
      </c>
      <c r="F15" s="49">
        <f t="shared" si="2"/>
        <v>0.91299138968458304</v>
      </c>
      <c r="G15" s="49">
        <f>IF(N15&lt;0.001, 0.001, N15)</f>
        <v>8.3013067223880146</v>
      </c>
      <c r="H15" s="5" t="str">
        <f t="shared" si="6"/>
        <v/>
      </c>
      <c r="I15" s="24">
        <f t="shared" si="4"/>
        <v>-0.18253266805970039</v>
      </c>
      <c r="J15" s="24">
        <f t="shared" si="5"/>
        <v>-0.11521978860129858</v>
      </c>
      <c r="K15" s="5" t="str">
        <f t="shared" ref="K15:K78" si="11">IF(G15&gt;0.85,IF(G15&lt;1.1,W15,""),"")</f>
        <v/>
      </c>
      <c r="M15" s="24">
        <f t="shared" si="7"/>
        <v>-6.076836669209673E+17</v>
      </c>
      <c r="N15" s="24">
        <f t="shared" si="8"/>
        <v>8.3013067223880146</v>
      </c>
      <c r="O15" s="24">
        <f t="shared" si="9"/>
        <v>1235952604304961</v>
      </c>
      <c r="P15" s="24">
        <f t="shared" si="10"/>
        <v>2.862194309852414E-5</v>
      </c>
      <c r="W15" s="63">
        <f>B15+([1]User!D$6-25)*[1]User!C$6*[1]Calc!V$6</f>
        <v>0.63122831559999992</v>
      </c>
      <c r="X15" s="9">
        <f>AVERAGE(B9:B133)</f>
        <v>0.40267667200000012</v>
      </c>
      <c r="AH15" s="24"/>
    </row>
    <row r="16" spans="1:34">
      <c r="A16" s="24">
        <v>1.0904E-3</v>
      </c>
      <c r="B16" s="59">
        <v>0.62820900000000002</v>
      </c>
      <c r="C16" s="64">
        <v>0.68645100000000003</v>
      </c>
      <c r="D16" s="61">
        <f t="shared" si="0"/>
        <v>8.1049066338048128</v>
      </c>
      <c r="E16" s="49">
        <f t="shared" si="1"/>
        <v>0.90874801626572832</v>
      </c>
      <c r="F16" s="49">
        <f t="shared" si="2"/>
        <v>0.90874801626572832</v>
      </c>
      <c r="G16" s="49">
        <f t="shared" si="3"/>
        <v>8.2186709367046245</v>
      </c>
      <c r="H16" s="5" t="str">
        <f t="shared" si="6"/>
        <v/>
      </c>
      <c r="I16" s="24">
        <f t="shared" si="4"/>
        <v>-0.18046677341761563</v>
      </c>
      <c r="J16" s="24">
        <f t="shared" si="5"/>
        <v>-0.11342071704668386</v>
      </c>
      <c r="K16" s="5" t="str">
        <f t="shared" si="11"/>
        <v/>
      </c>
      <c r="M16" s="24">
        <f t="shared" si="7"/>
        <v>-5.9178268258329101E+17</v>
      </c>
      <c r="N16" s="24">
        <f t="shared" si="8"/>
        <v>8.2186709367046245</v>
      </c>
      <c r="O16" s="24">
        <f t="shared" si="9"/>
        <v>1147184331598089.5</v>
      </c>
      <c r="P16" s="24">
        <f t="shared" si="10"/>
        <v>2.6833379460602024E-5</v>
      </c>
      <c r="W16" s="63">
        <f>B16+([1]User!D$6-25)*[1]User!C$6*[1]Calc!V$6</f>
        <v>0.62848531559999998</v>
      </c>
      <c r="AH16" s="24"/>
    </row>
    <row r="17" spans="1:34">
      <c r="A17" s="24">
        <v>1.2358E-3</v>
      </c>
      <c r="B17" s="59">
        <v>0.62545799999999996</v>
      </c>
      <c r="C17" s="64">
        <v>0.67923800000000001</v>
      </c>
      <c r="D17" s="61">
        <f t="shared" si="0"/>
        <v>8.0197429563542251</v>
      </c>
      <c r="E17" s="49">
        <f>IF(D17&gt;0,LOG10(D17),-3)</f>
        <v>0.90416044877968249</v>
      </c>
      <c r="F17" s="49">
        <f t="shared" si="2"/>
        <v>0.90416044877968249</v>
      </c>
      <c r="G17" s="49">
        <f t="shared" si="3"/>
        <v>8.1269018495148586</v>
      </c>
      <c r="H17" s="5" t="str">
        <f t="shared" si="6"/>
        <v/>
      </c>
      <c r="I17" s="24">
        <f t="shared" si="4"/>
        <v>-0.17817254623787149</v>
      </c>
      <c r="J17" s="24">
        <f t="shared" si="5"/>
        <v>-0.11148867627886386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-5.574224571402071E+17</v>
      </c>
      <c r="N17" s="24">
        <f t="shared" si="8"/>
        <v>8.1269018495148586</v>
      </c>
      <c r="O17" s="24">
        <f t="shared" si="9"/>
        <v>1063528913505220.6</v>
      </c>
      <c r="P17" s="24">
        <f t="shared" si="10"/>
        <v>2.5157532614282593E-5</v>
      </c>
      <c r="W17" s="63">
        <f>B17+([1]User!D$6-25)*[1]User!C$6*[1]Calc!V$6</f>
        <v>0.62573431559999992</v>
      </c>
      <c r="AH17" s="24"/>
    </row>
    <row r="18" spans="1:34">
      <c r="A18" s="24">
        <v>1.3812E-3</v>
      </c>
      <c r="B18" s="59">
        <v>0.622726</v>
      </c>
      <c r="C18" s="64">
        <v>0.67137400000000003</v>
      </c>
      <c r="D18" s="61">
        <f t="shared" si="0"/>
        <v>7.926892941177262</v>
      </c>
      <c r="E18" s="49">
        <f t="shared" si="1"/>
        <v>0.89910299274998717</v>
      </c>
      <c r="F18" s="49">
        <f t="shared" si="2"/>
        <v>0.89910299274998717</v>
      </c>
      <c r="G18" s="49">
        <f t="shared" si="3"/>
        <v>8.0268011578078582</v>
      </c>
      <c r="H18" s="5" t="str">
        <f t="shared" si="6"/>
        <v/>
      </c>
      <c r="I18" s="24">
        <f t="shared" si="4"/>
        <v>-0.17567002894519648</v>
      </c>
      <c r="J18" s="24">
        <f t="shared" si="5"/>
        <v>-0.10944283481437643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-5.1970566287242746E+17</v>
      </c>
      <c r="N18" s="24">
        <f t="shared" si="8"/>
        <v>8.0268011578078582</v>
      </c>
      <c r="O18" s="24">
        <f t="shared" si="9"/>
        <v>985517723653054.12</v>
      </c>
      <c r="P18" s="24">
        <f t="shared" si="10"/>
        <v>2.3602917709101947E-5</v>
      </c>
      <c r="U18" s="24">
        <f>(K$6*EXP(W18/0.02585)+L$6*EXP(W18/(2*0.02585))+W18/M$6)/B$6</f>
        <v>2.7363498338231937</v>
      </c>
      <c r="V18" s="24">
        <f t="shared" ref="V18:V81" si="13">((U18)-G18)*((U18)-G18)*U$22/U18</f>
        <v>18.738951428379256</v>
      </c>
      <c r="W18" s="63">
        <f>B18+([1]User!D$6-25)*[1]User!C$6*[1]Calc!V$6</f>
        <v>0.62300231559999997</v>
      </c>
      <c r="AH18" s="24"/>
    </row>
    <row r="19" spans="1:34" ht="15">
      <c r="A19" s="5">
        <v>1.5265999999999999E-3</v>
      </c>
      <c r="B19" s="59">
        <v>0.61994800000000005</v>
      </c>
      <c r="C19" s="64">
        <v>0.66278700000000002</v>
      </c>
      <c r="D19" s="61">
        <f t="shared" si="0"/>
        <v>7.8255064864055717</v>
      </c>
      <c r="E19" s="49">
        <f t="shared" si="1"/>
        <v>0.89351245575620186</v>
      </c>
      <c r="F19" s="49">
        <f t="shared" si="2"/>
        <v>0.89351245575620186</v>
      </c>
      <c r="G19" s="49">
        <f t="shared" si="3"/>
        <v>7.9206935048688596</v>
      </c>
      <c r="H19" s="5" t="str">
        <f t="shared" si="6"/>
        <v/>
      </c>
      <c r="I19" s="24">
        <f t="shared" si="4"/>
        <v>-0.1730173376217215</v>
      </c>
      <c r="J19" s="24">
        <f t="shared" si="5"/>
        <v>-0.10730955981336636</v>
      </c>
      <c r="K19" s="5" t="str">
        <f t="shared" si="11"/>
        <v/>
      </c>
      <c r="L19" s="5" t="str">
        <f t="shared" si="12"/>
        <v/>
      </c>
      <c r="M19" s="24">
        <f t="shared" si="7"/>
        <v>-4.9514678767835942E+17</v>
      </c>
      <c r="N19" s="24">
        <f t="shared" si="8"/>
        <v>7.9206935048688596</v>
      </c>
      <c r="O19" s="24">
        <f t="shared" si="9"/>
        <v>911118194405827.37</v>
      </c>
      <c r="P19" s="24">
        <f t="shared" si="10"/>
        <v>2.2113387115018308E-5</v>
      </c>
      <c r="U19" s="24">
        <f t="shared" ref="U19:U82" si="14">(K$6*EXP(W19/0.02585)+L$6*EXP(W19/(2*0.02585))+W19/M$6)/B$6</f>
        <v>2.4769364071621292</v>
      </c>
      <c r="V19" s="24">
        <f t="shared" si="13"/>
        <v>21.918664039117107</v>
      </c>
      <c r="W19" s="63">
        <f>B19+([1]User!D$6-25)*[1]User!C$6*[1]Calc!V$6</f>
        <v>0.62022431560000002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0.61712199999999995</v>
      </c>
      <c r="C20" s="64">
        <v>0.65323500000000001</v>
      </c>
      <c r="D20" s="61">
        <f t="shared" si="0"/>
        <v>7.7127263052038488</v>
      </c>
      <c r="E20" s="49">
        <f t="shared" si="1"/>
        <v>0.88720792020620476</v>
      </c>
      <c r="F20" s="49">
        <f t="shared" si="2"/>
        <v>0.88720792020620476</v>
      </c>
      <c r="G20" s="49">
        <f t="shared" si="3"/>
        <v>7.8032614102482691</v>
      </c>
      <c r="H20" s="5" t="str">
        <f t="shared" si="6"/>
        <v/>
      </c>
      <c r="I20" s="24">
        <f t="shared" si="4"/>
        <v>-0.17008153525620676</v>
      </c>
      <c r="J20" s="24">
        <f t="shared" si="5"/>
        <v>-0.10500805338184405</v>
      </c>
      <c r="K20" s="5" t="str">
        <f t="shared" si="11"/>
        <v/>
      </c>
      <c r="L20" s="5" t="str">
        <f t="shared" si="12"/>
        <v/>
      </c>
      <c r="M20" s="24">
        <f t="shared" si="7"/>
        <v>-4.7094832003964166E+17</v>
      </c>
      <c r="N20" s="24">
        <f t="shared" si="8"/>
        <v>7.8032614102482691</v>
      </c>
      <c r="O20" s="24">
        <f t="shared" si="9"/>
        <v>840277816255133.87</v>
      </c>
      <c r="P20" s="24">
        <f t="shared" si="10"/>
        <v>2.0700960650214523E-5</v>
      </c>
      <c r="U20" s="24">
        <f t="shared" si="14"/>
        <v>2.2391060830104994</v>
      </c>
      <c r="V20" s="24">
        <f t="shared" si="13"/>
        <v>25.331171772562396</v>
      </c>
      <c r="W20" s="63">
        <f>B20+([1]User!D$6-25)*[1]User!C$6*[1]Calc!V$6</f>
        <v>0.61739831559999991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0.61431599999999997</v>
      </c>
      <c r="C21" s="64">
        <v>0.64260099999999998</v>
      </c>
      <c r="D21" s="61">
        <f t="shared" si="0"/>
        <v>7.5871709820360183</v>
      </c>
      <c r="E21" s="49">
        <f t="shared" si="1"/>
        <v>0.88007987129459708</v>
      </c>
      <c r="F21" s="49">
        <f t="shared" si="2"/>
        <v>0.88007987129459708</v>
      </c>
      <c r="G21" s="49">
        <f t="shared" si="3"/>
        <v>7.6711701994618648</v>
      </c>
      <c r="H21" s="5" t="str">
        <f t="shared" si="6"/>
        <v/>
      </c>
      <c r="I21" s="24">
        <f t="shared" si="4"/>
        <v>-0.16677925498654664</v>
      </c>
      <c r="J21" s="24">
        <f t="shared" si="5"/>
        <v>-0.10250124851622454</v>
      </c>
      <c r="K21" s="5" t="str">
        <f t="shared" si="11"/>
        <v/>
      </c>
      <c r="L21" s="5" t="str">
        <f t="shared" si="12"/>
        <v/>
      </c>
      <c r="M21" s="24">
        <f t="shared" si="7"/>
        <v>-4.3694973692180038E+17</v>
      </c>
      <c r="N21" s="24">
        <f t="shared" si="8"/>
        <v>7.6711701994618648</v>
      </c>
      <c r="O21" s="24">
        <f t="shared" si="9"/>
        <v>774531625980033.37</v>
      </c>
      <c r="P21" s="24">
        <f t="shared" si="10"/>
        <v>1.9409810486129829E-5</v>
      </c>
      <c r="Q21" s="5" t="str">
        <f>IF(G21&gt;0.85,IF(G21&lt;1.15,W21,""),"")</f>
        <v/>
      </c>
      <c r="U21" s="24">
        <f t="shared" si="14"/>
        <v>2.0263510095897073</v>
      </c>
      <c r="V21" s="24">
        <f t="shared" si="13"/>
        <v>28.80824842062513</v>
      </c>
      <c r="W21" s="63">
        <f>B21+([1]User!D$6-25)*[1]User!C$6*[1]Calc!V$6</f>
        <v>0.61459231559999994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0.61147099999999999</v>
      </c>
      <c r="C22" s="64">
        <v>0.63058099999999995</v>
      </c>
      <c r="D22" s="61">
        <f t="shared" si="0"/>
        <v>7.4452511979023592</v>
      </c>
      <c r="E22" s="49">
        <f t="shared" si="1"/>
        <v>0.87187935514695414</v>
      </c>
      <c r="F22" s="49">
        <f t="shared" si="2"/>
        <v>0.87187935514695414</v>
      </c>
      <c r="G22" s="49">
        <f t="shared" si="3"/>
        <v>7.5246665273630109</v>
      </c>
      <c r="H22" s="5" t="str">
        <f t="shared" si="6"/>
        <v/>
      </c>
      <c r="I22" s="24">
        <f t="shared" si="4"/>
        <v>-0.16311666318407528</v>
      </c>
      <c r="J22" s="24">
        <f t="shared" si="5"/>
        <v>-9.9786180832487387E-2</v>
      </c>
      <c r="K22" s="5" t="str">
        <f t="shared" si="11"/>
        <v/>
      </c>
      <c r="L22" s="5" t="str">
        <f t="shared" si="12"/>
        <v/>
      </c>
      <c r="M22" s="24">
        <f t="shared" si="7"/>
        <v>-4.1310512619981299E+17</v>
      </c>
      <c r="N22" s="24">
        <f t="shared" si="8"/>
        <v>7.5246665273630109</v>
      </c>
      <c r="O22" s="24">
        <f t="shared" si="9"/>
        <v>712306984381825.37</v>
      </c>
      <c r="P22" s="24">
        <f t="shared" si="10"/>
        <v>1.8198001755906389E-5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1.8320252685998542</v>
      </c>
      <c r="V22" s="24">
        <f t="shared" si="13"/>
        <v>32.406164500972579</v>
      </c>
      <c r="W22" s="63">
        <f>B22+([1]User!D$6-25)*[1]User!C$6*[1]Calc!V$6</f>
        <v>0.61174731559999995</v>
      </c>
      <c r="AH22" s="24"/>
    </row>
    <row r="23" spans="1:34">
      <c r="A23" s="5">
        <v>2.1082000000000002E-3</v>
      </c>
      <c r="B23" s="59">
        <v>0.60862700000000003</v>
      </c>
      <c r="C23" s="64">
        <v>0.616672</v>
      </c>
      <c r="D23" s="61">
        <f t="shared" si="0"/>
        <v>7.281028046694785</v>
      </c>
      <c r="E23" s="49">
        <f t="shared" si="1"/>
        <v>0.86219270396758685</v>
      </c>
      <c r="F23" s="49">
        <f t="shared" si="2"/>
        <v>0.86219270396758685</v>
      </c>
      <c r="G23" s="49">
        <f t="shared" si="3"/>
        <v>7.3549660908247452</v>
      </c>
      <c r="H23" s="5" t="str">
        <f t="shared" si="6"/>
        <v/>
      </c>
      <c r="I23" s="24">
        <f t="shared" si="4"/>
        <v>-0.15887415227061866</v>
      </c>
      <c r="J23" s="24">
        <f t="shared" si="5"/>
        <v>-9.6738998080718966E-2</v>
      </c>
      <c r="K23" s="5" t="str">
        <f t="shared" si="11"/>
        <v/>
      </c>
      <c r="L23" s="5" t="str">
        <f t="shared" si="12"/>
        <v/>
      </c>
      <c r="M23" s="24">
        <f t="shared" si="7"/>
        <v>-3.8461321332688442E+17</v>
      </c>
      <c r="N23" s="24">
        <f t="shared" si="8"/>
        <v>7.3549660908247452</v>
      </c>
      <c r="O23" s="24">
        <f t="shared" si="9"/>
        <v>654338714046305.87</v>
      </c>
      <c r="P23" s="24">
        <f t="shared" si="10"/>
        <v>1.7102740221356537E-5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1.6571083526697117</v>
      </c>
      <c r="V23" s="24">
        <f t="shared" si="13"/>
        <v>35.892503927935742</v>
      </c>
      <c r="W23" s="63">
        <f>B23+([1]User!D$6-25)*[1]User!C$6*[1]Calc!V$6</f>
        <v>0.60890331559999999</v>
      </c>
      <c r="AH23" s="24"/>
    </row>
    <row r="24" spans="1:34">
      <c r="A24" s="5">
        <v>2.2536000000000001E-3</v>
      </c>
      <c r="B24" s="59">
        <v>0.60574899999999998</v>
      </c>
      <c r="C24" s="64">
        <v>0.60019400000000001</v>
      </c>
      <c r="D24" s="61">
        <f t="shared" si="0"/>
        <v>7.0864727885454988</v>
      </c>
      <c r="E24" s="49">
        <f t="shared" si="1"/>
        <v>0.85043012380957406</v>
      </c>
      <c r="F24" s="49">
        <f t="shared" si="2"/>
        <v>0.85043012380957406</v>
      </c>
      <c r="G24" s="49">
        <f t="shared" si="3"/>
        <v>7.1560090930068503</v>
      </c>
      <c r="H24" s="5" t="str">
        <f t="shared" si="6"/>
        <v/>
      </c>
      <c r="I24" s="24">
        <f t="shared" si="4"/>
        <v>-0.15390022732517128</v>
      </c>
      <c r="J24" s="24">
        <f t="shared" si="5"/>
        <v>-9.3267433835648658E-2</v>
      </c>
      <c r="K24" s="5" t="str">
        <f t="shared" si="11"/>
        <v/>
      </c>
      <c r="L24" s="5" t="str">
        <f t="shared" si="12"/>
        <v/>
      </c>
      <c r="M24" s="24">
        <f t="shared" si="7"/>
        <v>-3.6171610726878483E+17</v>
      </c>
      <c r="N24" s="24">
        <f t="shared" si="8"/>
        <v>7.1560090930068503</v>
      </c>
      <c r="O24" s="24">
        <f t="shared" si="9"/>
        <v>599761701416796.37</v>
      </c>
      <c r="P24" s="24">
        <f t="shared" si="10"/>
        <v>1.6112079789423282E-5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1.4977762192376134</v>
      </c>
      <c r="V24" s="24">
        <f t="shared" si="13"/>
        <v>39.160313849948025</v>
      </c>
      <c r="W24" s="63">
        <f>B24+([1]User!D$6-25)*[1]User!C$6*[1]Calc!V$6</f>
        <v>0.60602531559999995</v>
      </c>
      <c r="X24" s="69"/>
      <c r="AH24" s="24"/>
    </row>
    <row r="25" spans="1:34">
      <c r="A25" s="5">
        <v>2.3990000000000001E-3</v>
      </c>
      <c r="B25" s="59">
        <v>0.60289800000000004</v>
      </c>
      <c r="C25" s="64">
        <v>0.58017099999999999</v>
      </c>
      <c r="D25" s="61">
        <f t="shared" si="0"/>
        <v>6.8500618203501373</v>
      </c>
      <c r="E25" s="49">
        <f t="shared" si="1"/>
        <v>0.83569449092538672</v>
      </c>
      <c r="F25" s="49">
        <f t="shared" si="2"/>
        <v>0.83569449092538672</v>
      </c>
      <c r="G25" s="49">
        <f t="shared" si="3"/>
        <v>6.9140374507832743</v>
      </c>
      <c r="H25" s="5" t="str">
        <f t="shared" si="6"/>
        <v/>
      </c>
      <c r="I25" s="24">
        <f t="shared" si="4"/>
        <v>-0.14785093626958187</v>
      </c>
      <c r="J25" s="24">
        <f t="shared" si="5"/>
        <v>-8.9179887295224261E-2</v>
      </c>
      <c r="K25" s="5" t="str">
        <f t="shared" si="11"/>
        <v/>
      </c>
      <c r="L25" s="5" t="str">
        <f t="shared" si="12"/>
        <v/>
      </c>
      <c r="M25" s="24">
        <f t="shared" si="7"/>
        <v>-3.3279042048032314E+17</v>
      </c>
      <c r="N25" s="24">
        <f t="shared" si="8"/>
        <v>6.9140374507832743</v>
      </c>
      <c r="O25" s="24">
        <f t="shared" si="9"/>
        <v>549532245271671.12</v>
      </c>
      <c r="P25" s="24">
        <f t="shared" si="10"/>
        <v>1.527936167297707E-5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1.3556819012248249</v>
      </c>
      <c r="V25" s="24">
        <f t="shared" si="13"/>
        <v>41.750944895770225</v>
      </c>
      <c r="W25" s="63">
        <f>B25+([1]User!D$6-25)*[1]User!C$6*[1]Calc!V$6</f>
        <v>0.60317431560000001</v>
      </c>
      <c r="AH25" s="24"/>
    </row>
    <row r="26" spans="1:34">
      <c r="A26" s="5">
        <v>2.5444E-3</v>
      </c>
      <c r="B26" s="59">
        <v>0.60002200000000006</v>
      </c>
      <c r="C26" s="64">
        <v>0.55559999999999998</v>
      </c>
      <c r="D26" s="61">
        <f t="shared" si="0"/>
        <v>6.5599527508037045</v>
      </c>
      <c r="E26" s="49">
        <f t="shared" si="1"/>
        <v>0.81690071130567177</v>
      </c>
      <c r="F26" s="49">
        <f t="shared" si="2"/>
        <v>0.81690071130567177</v>
      </c>
      <c r="G26" s="49">
        <f t="shared" si="3"/>
        <v>6.6197676664983192</v>
      </c>
      <c r="H26" s="5" t="str">
        <f t="shared" si="6"/>
        <v/>
      </c>
      <c r="I26" s="24">
        <f t="shared" si="4"/>
        <v>-0.140494191662458</v>
      </c>
      <c r="J26" s="24">
        <f t="shared" si="5"/>
        <v>-8.4338426606557104E-2</v>
      </c>
      <c r="K26" s="5" t="str">
        <f t="shared" si="11"/>
        <v/>
      </c>
      <c r="L26" s="5" t="str">
        <f t="shared" si="12"/>
        <v/>
      </c>
      <c r="M26" s="24">
        <f t="shared" si="7"/>
        <v>-3.1114708538605082E+17</v>
      </c>
      <c r="N26" s="24">
        <f t="shared" si="8"/>
        <v>6.6197676664983192</v>
      </c>
      <c r="O26" s="24">
        <f t="shared" si="9"/>
        <v>502520296162886.37</v>
      </c>
      <c r="P26" s="24">
        <f t="shared" si="10"/>
        <v>1.4593337198713874E-5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1.226594076535904</v>
      </c>
      <c r="V26" s="24">
        <f t="shared" si="13"/>
        <v>43.442958630320533</v>
      </c>
      <c r="W26" s="63">
        <f>B26+([1]User!D$6-25)*[1]User!C$6*[1]Calc!V$6</f>
        <v>0.60029831560000002</v>
      </c>
      <c r="AH26" s="24"/>
    </row>
    <row r="27" spans="1:34">
      <c r="A27" s="5">
        <v>2.6898E-3</v>
      </c>
      <c r="B27" s="59">
        <v>0.59716499999999995</v>
      </c>
      <c r="C27" s="64">
        <v>0.52584299999999995</v>
      </c>
      <c r="D27" s="61">
        <f t="shared" si="0"/>
        <v>6.208612732794947</v>
      </c>
      <c r="E27" s="49">
        <f t="shared" si="1"/>
        <v>0.79299457122374151</v>
      </c>
      <c r="F27" s="49">
        <f t="shared" si="2"/>
        <v>0.79299457122374151</v>
      </c>
      <c r="G27" s="49">
        <f t="shared" si="3"/>
        <v>6.2636331835402919</v>
      </c>
      <c r="H27" s="5" t="str">
        <f t="shared" si="6"/>
        <v/>
      </c>
      <c r="I27" s="24">
        <f t="shared" si="4"/>
        <v>-0.13159082958850732</v>
      </c>
      <c r="J27" s="24">
        <f t="shared" si="5"/>
        <v>-7.8617798350253204E-2</v>
      </c>
      <c r="K27" s="5" t="str">
        <f t="shared" si="11"/>
        <v/>
      </c>
      <c r="L27" s="5" t="str">
        <f t="shared" si="12"/>
        <v/>
      </c>
      <c r="M27" s="24">
        <f t="shared" si="7"/>
        <v>-2.8620708877104118E+17</v>
      </c>
      <c r="N27" s="24">
        <f t="shared" si="8"/>
        <v>6.2636331835402919</v>
      </c>
      <c r="O27" s="24">
        <f t="shared" si="9"/>
        <v>459255832707501.62</v>
      </c>
      <c r="P27" s="24">
        <f t="shared" si="10"/>
        <v>1.4095228550690588E-5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1.1110887345188136</v>
      </c>
      <c r="V27" s="24">
        <f t="shared" si="13"/>
        <v>43.775005482285302</v>
      </c>
      <c r="W27" s="63">
        <f>B27+([1]User!D$6-25)*[1]User!C$6*[1]Calc!V$6</f>
        <v>0.59744131559999991</v>
      </c>
      <c r="AH27" s="24"/>
    </row>
    <row r="28" spans="1:34">
      <c r="A28" s="5">
        <v>2.8352E-3</v>
      </c>
      <c r="B28" s="59">
        <v>0.594248</v>
      </c>
      <c r="C28" s="64">
        <v>0.492502</v>
      </c>
      <c r="D28" s="61">
        <f t="shared" si="0"/>
        <v>5.8149565328947554</v>
      </c>
      <c r="E28" s="49">
        <f t="shared" si="1"/>
        <v>0.76454647270255716</v>
      </c>
      <c r="F28" s="49">
        <f t="shared" si="2"/>
        <v>0.76454647270255716</v>
      </c>
      <c r="G28" s="49">
        <f t="shared" si="3"/>
        <v>5.8668101735269937</v>
      </c>
      <c r="H28" s="5" t="str">
        <f t="shared" si="6"/>
        <v/>
      </c>
      <c r="I28" s="24">
        <f t="shared" si="4"/>
        <v>-0.12167025433817485</v>
      </c>
      <c r="J28" s="24">
        <f t="shared" si="5"/>
        <v>-7.2335924689281336E-2</v>
      </c>
      <c r="K28" s="5" t="str">
        <f t="shared" si="11"/>
        <v/>
      </c>
      <c r="L28" s="5" t="str">
        <f t="shared" si="12"/>
        <v/>
      </c>
      <c r="M28" s="24">
        <f t="shared" si="7"/>
        <v>-2.6973387761255683E+17</v>
      </c>
      <c r="N28" s="24">
        <f t="shared" si="8"/>
        <v>5.8668101735269937</v>
      </c>
      <c r="O28" s="24">
        <f t="shared" si="9"/>
        <v>418416270661028.37</v>
      </c>
      <c r="P28" s="24">
        <f t="shared" si="10"/>
        <v>1.3710405057049863E-5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1.0049069546433671</v>
      </c>
      <c r="V28" s="24">
        <f t="shared" si="13"/>
        <v>43.094140838013793</v>
      </c>
      <c r="W28" s="63">
        <f>B28+([1]User!D$6-25)*[1]User!C$6*[1]Calc!V$6</f>
        <v>0.59452431559999996</v>
      </c>
      <c r="AH28" s="24"/>
    </row>
    <row r="29" spans="1:34">
      <c r="A29" s="5">
        <v>2.9805999999999999E-3</v>
      </c>
      <c r="B29" s="59">
        <v>0.59128000000000003</v>
      </c>
      <c r="C29" s="64">
        <v>0.45855600000000002</v>
      </c>
      <c r="D29" s="61">
        <f t="shared" si="0"/>
        <v>5.4141571159063062</v>
      </c>
      <c r="E29" s="49">
        <f t="shared" si="1"/>
        <v>0.73353085460793666</v>
      </c>
      <c r="F29" s="49">
        <f t="shared" si="2"/>
        <v>0.73353085460793666</v>
      </c>
      <c r="G29" s="49">
        <f t="shared" si="3"/>
        <v>5.4627112617868239</v>
      </c>
      <c r="H29" s="5" t="str">
        <f t="shared" si="6"/>
        <v/>
      </c>
      <c r="I29" s="24">
        <f t="shared" si="4"/>
        <v>-0.11156778154467062</v>
      </c>
      <c r="J29" s="24">
        <f t="shared" si="5"/>
        <v>-6.5998625790231025E-2</v>
      </c>
      <c r="K29" s="5" t="str">
        <f t="shared" si="11"/>
        <v/>
      </c>
      <c r="L29" s="5" t="str">
        <f t="shared" si="12"/>
        <v/>
      </c>
      <c r="M29" s="24">
        <f t="shared" si="7"/>
        <v>-2.5257046338180272E+17</v>
      </c>
      <c r="N29" s="24">
        <f t="shared" si="8"/>
        <v>5.4627112617868239</v>
      </c>
      <c r="O29" s="24">
        <f t="shared" si="9"/>
        <v>380116628797052.87</v>
      </c>
      <c r="P29" s="24">
        <f t="shared" si="10"/>
        <v>1.3376804523994452E-5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0.90779509567596128</v>
      </c>
      <c r="V29" s="24">
        <f t="shared" si="13"/>
        <v>41.870139088432552</v>
      </c>
      <c r="W29" s="63">
        <f>B29+([1]User!D$6-25)*[1]User!C$6*[1]Calc!V$6</f>
        <v>0.59155631559999999</v>
      </c>
      <c r="AH29" s="24"/>
    </row>
    <row r="30" spans="1:34">
      <c r="A30" s="5">
        <v>3.1259999999999999E-3</v>
      </c>
      <c r="B30" s="59">
        <v>0.58834500000000001</v>
      </c>
      <c r="C30" s="64">
        <v>0.426178</v>
      </c>
      <c r="D30" s="61">
        <f t="shared" si="0"/>
        <v>5.0318710284953587</v>
      </c>
      <c r="E30" s="49">
        <f t="shared" si="1"/>
        <v>0.70172950121094124</v>
      </c>
      <c r="F30" s="49">
        <f t="shared" si="2"/>
        <v>0.70172950121094124</v>
      </c>
      <c r="G30" s="49">
        <f t="shared" si="3"/>
        <v>5.0760266203928284</v>
      </c>
      <c r="H30" s="5" t="str">
        <f t="shared" si="6"/>
        <v/>
      </c>
      <c r="I30" s="24">
        <f t="shared" si="4"/>
        <v>-0.10190066550982071</v>
      </c>
      <c r="J30" s="24">
        <f t="shared" si="5"/>
        <v>-5.9980903792906208E-2</v>
      </c>
      <c r="K30" s="5" t="str">
        <f t="shared" si="11"/>
        <v/>
      </c>
      <c r="L30" s="5" t="str">
        <f t="shared" si="12"/>
        <v/>
      </c>
      <c r="M30" s="24">
        <f t="shared" si="7"/>
        <v>-2.2968992872175104E+17</v>
      </c>
      <c r="N30" s="24">
        <f t="shared" si="8"/>
        <v>5.0760266203928284</v>
      </c>
      <c r="O30" s="24">
        <f t="shared" si="9"/>
        <v>345274253721735.37</v>
      </c>
      <c r="P30" s="24">
        <f t="shared" si="10"/>
        <v>1.3076275500369552E-5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0.82147401122614327</v>
      </c>
      <c r="V30" s="24">
        <f t="shared" si="13"/>
        <v>40.368761688964746</v>
      </c>
      <c r="W30" s="63">
        <f>B30+([1]User!D$6-25)*[1]User!C$6*[1]Calc!V$6</f>
        <v>0.58862131559999997</v>
      </c>
      <c r="AH30" s="24"/>
    </row>
    <row r="31" spans="1:34">
      <c r="A31" s="5">
        <v>3.2713999999999998E-3</v>
      </c>
      <c r="B31" s="59">
        <v>0.585345</v>
      </c>
      <c r="C31" s="64">
        <v>0.39582499999999998</v>
      </c>
      <c r="D31" s="61">
        <f t="shared" si="0"/>
        <v>4.6734940561318874</v>
      </c>
      <c r="E31" s="49">
        <f t="shared" si="1"/>
        <v>0.66964169467936741</v>
      </c>
      <c r="F31" s="49">
        <f t="shared" si="2"/>
        <v>0.66964169467936741</v>
      </c>
      <c r="G31" s="49">
        <f t="shared" si="3"/>
        <v>4.714853774561675</v>
      </c>
      <c r="H31" s="5" t="str">
        <f t="shared" si="6"/>
        <v/>
      </c>
      <c r="I31" s="24">
        <f t="shared" si="4"/>
        <v>-9.2871344364041875E-2</v>
      </c>
      <c r="J31" s="24">
        <f t="shared" si="5"/>
        <v>-5.4387438868010847E-2</v>
      </c>
      <c r="K31" s="5" t="str">
        <f t="shared" si="11"/>
        <v/>
      </c>
      <c r="L31" s="5" t="str">
        <f t="shared" si="12"/>
        <v/>
      </c>
      <c r="M31" s="24">
        <f t="shared" si="7"/>
        <v>-2.1514626732099123E+17</v>
      </c>
      <c r="N31" s="24">
        <f t="shared" si="8"/>
        <v>4.714853774561675</v>
      </c>
      <c r="O31" s="24">
        <f t="shared" si="9"/>
        <v>312579226820835.25</v>
      </c>
      <c r="P31" s="24">
        <f t="shared" si="10"/>
        <v>1.2744876816380961E-5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0.7421761655163801</v>
      </c>
      <c r="V31" s="24">
        <f t="shared" si="13"/>
        <v>38.957501987720725</v>
      </c>
      <c r="W31" s="63">
        <f>B31+([1]User!D$6-25)*[1]User!C$6*[1]Calc!V$6</f>
        <v>0.58562131559999997</v>
      </c>
      <c r="AH31" s="24"/>
    </row>
    <row r="32" spans="1:34">
      <c r="A32" s="5">
        <v>3.4167999999999998E-3</v>
      </c>
      <c r="B32" s="59">
        <v>0.58237799999999995</v>
      </c>
      <c r="C32" s="64">
        <v>0.36791699999999999</v>
      </c>
      <c r="D32" s="61">
        <f t="shared" si="0"/>
        <v>4.3439851263812939</v>
      </c>
      <c r="E32" s="49">
        <f t="shared" si="1"/>
        <v>0.63788832957766239</v>
      </c>
      <c r="F32" s="49">
        <f t="shared" si="2"/>
        <v>0.63788832957766239</v>
      </c>
      <c r="G32" s="49">
        <f t="shared" si="3"/>
        <v>4.3814429431865651</v>
      </c>
      <c r="H32" s="5" t="str">
        <f t="shared" si="6"/>
        <v/>
      </c>
      <c r="I32" s="24">
        <f t="shared" si="4"/>
        <v>-8.4536073579664139E-2</v>
      </c>
      <c r="J32" s="24">
        <f t="shared" si="5"/>
        <v>-4.9255308095070442E-2</v>
      </c>
      <c r="K32" s="5" t="str">
        <f t="shared" si="11"/>
        <v/>
      </c>
      <c r="L32" s="5" t="str">
        <f t="shared" si="12"/>
        <v/>
      </c>
      <c r="M32" s="24">
        <f t="shared" si="7"/>
        <v>-1.9484923431789283E+17</v>
      </c>
      <c r="N32" s="24">
        <f t="shared" si="8"/>
        <v>4.3814429431865651</v>
      </c>
      <c r="O32" s="24">
        <f t="shared" si="9"/>
        <v>282958042336081.62</v>
      </c>
      <c r="P32" s="24">
        <f t="shared" si="10"/>
        <v>1.2415054757994163E-5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0.67170658831783325</v>
      </c>
      <c r="V32" s="24">
        <f t="shared" si="13"/>
        <v>37.535131665616973</v>
      </c>
      <c r="W32" s="63">
        <f>B32+([1]User!D$6-25)*[1]User!C$6*[1]Calc!V$6</f>
        <v>0.58265431559999992</v>
      </c>
      <c r="AH32" s="24"/>
    </row>
    <row r="33" spans="1:34">
      <c r="A33" s="5">
        <v>3.5622000000000002E-3</v>
      </c>
      <c r="B33" s="59">
        <v>0.57934300000000005</v>
      </c>
      <c r="C33" s="64">
        <v>0.34207700000000002</v>
      </c>
      <c r="D33" s="61">
        <f t="shared" si="0"/>
        <v>4.0388930114051105</v>
      </c>
      <c r="E33" s="49">
        <f t="shared" si="1"/>
        <v>0.6062623490422846</v>
      </c>
      <c r="F33" s="49">
        <f t="shared" si="2"/>
        <v>0.6062623490422846</v>
      </c>
      <c r="G33" s="49">
        <f t="shared" si="3"/>
        <v>4.0738498385435093</v>
      </c>
      <c r="H33" s="5" t="str">
        <f t="shared" si="6"/>
        <v/>
      </c>
      <c r="I33" s="24">
        <f t="shared" si="4"/>
        <v>-7.6846245963587745E-2</v>
      </c>
      <c r="J33" s="24">
        <f t="shared" si="5"/>
        <v>-4.4541568491843993E-2</v>
      </c>
      <c r="K33" s="5" t="str">
        <f t="shared" si="11"/>
        <v/>
      </c>
      <c r="L33" s="5" t="str">
        <f t="shared" si="12"/>
        <v/>
      </c>
      <c r="M33" s="24">
        <f t="shared" si="7"/>
        <v>-1.8183950862670902E+17</v>
      </c>
      <c r="N33" s="24">
        <f t="shared" si="8"/>
        <v>4.0738498385435093</v>
      </c>
      <c r="O33" s="24">
        <f t="shared" si="9"/>
        <v>255262082658587.75</v>
      </c>
      <c r="P33" s="24">
        <f t="shared" si="10"/>
        <v>1.2045506023813354E-5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0.60694535250965875</v>
      </c>
      <c r="V33" s="24">
        <f t="shared" si="13"/>
        <v>36.279861713134522</v>
      </c>
      <c r="W33" s="63">
        <f>B33+([1]User!D$6-25)*[1]User!C$6*[1]Calc!V$6</f>
        <v>0.57961931560000002</v>
      </c>
      <c r="AH33" s="24"/>
    </row>
    <row r="34" spans="1:34">
      <c r="A34" s="70">
        <v>3.7076000000000001E-3</v>
      </c>
      <c r="B34" s="59">
        <v>0.57634200000000002</v>
      </c>
      <c r="C34" s="64">
        <v>0.31822299999999998</v>
      </c>
      <c r="D34" s="61">
        <f t="shared" si="0"/>
        <v>3.7572495396310428</v>
      </c>
      <c r="E34" s="49">
        <f t="shared" si="1"/>
        <v>0.57487003990923291</v>
      </c>
      <c r="F34" s="49">
        <f t="shared" si="2"/>
        <v>0.57487003990923291</v>
      </c>
      <c r="G34" s="49">
        <f t="shared" si="3"/>
        <v>3.7887635403686959</v>
      </c>
      <c r="H34" s="5" t="str">
        <f t="shared" si="6"/>
        <v/>
      </c>
      <c r="I34" s="24">
        <f t="shared" si="4"/>
        <v>-6.9719088509217403E-2</v>
      </c>
      <c r="J34" s="24">
        <f t="shared" si="5"/>
        <v>-4.0201303381352256E-2</v>
      </c>
      <c r="K34" s="5" t="str">
        <f t="shared" si="11"/>
        <v/>
      </c>
      <c r="L34" s="5" t="str">
        <f t="shared" si="12"/>
        <v/>
      </c>
      <c r="M34" s="24">
        <f t="shared" si="7"/>
        <v>-1.6393050737439232E+17</v>
      </c>
      <c r="N34" s="24">
        <f t="shared" si="8"/>
        <v>3.7887635403686959</v>
      </c>
      <c r="O34" s="24">
        <f t="shared" si="9"/>
        <v>230285681726376</v>
      </c>
      <c r="P34" s="24">
        <f t="shared" si="10"/>
        <v>1.1684582313830664E-5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0.5494261849921428</v>
      </c>
      <c r="V34" s="24">
        <f t="shared" si="13"/>
        <v>34.989236384844681</v>
      </c>
      <c r="W34" s="63">
        <f>B34+([1]User!D$6-25)*[1]User!C$6*[1]Calc!V$6</f>
        <v>0.57661831559999999</v>
      </c>
      <c r="AH34" s="24"/>
    </row>
    <row r="35" spans="1:34">
      <c r="A35" s="70">
        <v>3.8530000000000001E-3</v>
      </c>
      <c r="B35" s="59">
        <v>0.573241</v>
      </c>
      <c r="C35" s="64">
        <v>0.296238</v>
      </c>
      <c r="D35" s="61">
        <f t="shared" si="0"/>
        <v>3.4976732955230165</v>
      </c>
      <c r="E35" s="49">
        <f t="shared" si="1"/>
        <v>0.54377924122674104</v>
      </c>
      <c r="F35" s="49">
        <f t="shared" si="2"/>
        <v>0.54377924122674104</v>
      </c>
      <c r="G35" s="49">
        <f t="shared" si="3"/>
        <v>3.5272205886475501</v>
      </c>
      <c r="H35" s="5" t="str">
        <f t="shared" si="6"/>
        <v/>
      </c>
      <c r="I35" s="24">
        <f t="shared" si="4"/>
        <v>-6.3180514716188768E-2</v>
      </c>
      <c r="J35" s="24">
        <f t="shared" si="5"/>
        <v>-3.6235119198254874E-2</v>
      </c>
      <c r="K35" s="5" t="str">
        <f t="shared" si="11"/>
        <v/>
      </c>
      <c r="L35" s="5" t="str">
        <f t="shared" si="12"/>
        <v/>
      </c>
      <c r="M35" s="24">
        <f t="shared" si="7"/>
        <v>-1.5370002665695744E+17</v>
      </c>
      <c r="N35" s="24">
        <f t="shared" si="8"/>
        <v>3.5272205886475501</v>
      </c>
      <c r="O35" s="24">
        <f t="shared" si="9"/>
        <v>206810658611943.25</v>
      </c>
      <c r="P35" s="24">
        <f t="shared" si="10"/>
        <v>1.1271560712567791E-5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0.49607350906612058</v>
      </c>
      <c r="V35" s="24">
        <f t="shared" si="13"/>
        <v>33.93121755712334</v>
      </c>
      <c r="W35" s="63">
        <f>B35+([1]User!D$6-25)*[1]User!C$6*[1]Calc!V$6</f>
        <v>0.57351731559999997</v>
      </c>
      <c r="AH35" s="24"/>
    </row>
    <row r="36" spans="1:34">
      <c r="A36" s="70">
        <v>3.9984E-3</v>
      </c>
      <c r="B36" s="59">
        <v>0.57013800000000003</v>
      </c>
      <c r="C36" s="64">
        <v>0.27581699999999998</v>
      </c>
      <c r="D36" s="61">
        <f t="shared" si="0"/>
        <v>3.2565631531109167</v>
      </c>
      <c r="E36" s="49">
        <f t="shared" si="1"/>
        <v>0.51275950467550713</v>
      </c>
      <c r="F36" s="49">
        <f t="shared" si="2"/>
        <v>0.51275950467550713</v>
      </c>
      <c r="G36" s="49">
        <f t="shared" si="3"/>
        <v>3.2833429551855886</v>
      </c>
      <c r="H36" s="5" t="str">
        <f t="shared" si="6"/>
        <v/>
      </c>
      <c r="I36" s="24">
        <f t="shared" si="4"/>
        <v>-5.7083573879639714E-2</v>
      </c>
      <c r="J36" s="24">
        <f t="shared" si="5"/>
        <v>-3.2561287726556726E-2</v>
      </c>
      <c r="K36" s="5" t="str">
        <f t="shared" si="11"/>
        <v/>
      </c>
      <c r="L36" s="5" t="str">
        <f t="shared" si="12"/>
        <v/>
      </c>
      <c r="M36" s="24">
        <f t="shared" si="7"/>
        <v>-1.3930400579833499E+17</v>
      </c>
      <c r="N36" s="24">
        <f t="shared" si="8"/>
        <v>3.2833429551855886</v>
      </c>
      <c r="O36" s="24">
        <f t="shared" si="9"/>
        <v>185515319689454.37</v>
      </c>
      <c r="P36" s="24">
        <f t="shared" si="10"/>
        <v>1.0861937221871742E-5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0.44821394355570954</v>
      </c>
      <c r="V36" s="24">
        <f t="shared" si="13"/>
        <v>32.854264466078455</v>
      </c>
      <c r="W36" s="63">
        <f>B36+([1]User!D$6-25)*[1]User!C$6*[1]Calc!V$6</f>
        <v>0.5704143156</v>
      </c>
      <c r="AH36" s="24"/>
    </row>
    <row r="37" spans="1:34">
      <c r="A37" s="70">
        <v>4.1437999999999996E-3</v>
      </c>
      <c r="B37" s="59">
        <v>0.56699100000000002</v>
      </c>
      <c r="C37" s="64">
        <v>0.25698599999999999</v>
      </c>
      <c r="D37" s="61">
        <f t="shared" si="0"/>
        <v>3.0342260936249836</v>
      </c>
      <c r="E37" s="49">
        <f t="shared" si="1"/>
        <v>0.48204793886181979</v>
      </c>
      <c r="F37" s="49">
        <f t="shared" si="2"/>
        <v>0.48204793886181979</v>
      </c>
      <c r="G37" s="49">
        <f t="shared" si="3"/>
        <v>3.0587500164262833</v>
      </c>
      <c r="H37" s="5" t="str">
        <f t="shared" si="6"/>
        <v/>
      </c>
      <c r="I37" s="24">
        <f t="shared" si="4"/>
        <v>-5.1468750410657092E-2</v>
      </c>
      <c r="J37" s="24">
        <f t="shared" si="5"/>
        <v>-2.9196539882739847E-2</v>
      </c>
      <c r="K37" s="5" t="str">
        <f t="shared" si="11"/>
        <v/>
      </c>
      <c r="L37" s="5" t="str">
        <f t="shared" si="12"/>
        <v/>
      </c>
      <c r="M37" s="24">
        <f t="shared" si="7"/>
        <v>-1.2756930296140112E+17</v>
      </c>
      <c r="N37" s="24">
        <f t="shared" si="8"/>
        <v>3.0587500164262833</v>
      </c>
      <c r="O37" s="24">
        <f t="shared" si="9"/>
        <v>165983223842761.5</v>
      </c>
      <c r="P37" s="24">
        <f t="shared" si="10"/>
        <v>1.0431913291434377E-5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0.40471220536802749</v>
      </c>
      <c r="V37" s="24">
        <f t="shared" si="13"/>
        <v>31.885950603360065</v>
      </c>
      <c r="W37" s="63">
        <f>B37+([1]User!D$6-25)*[1]User!C$6*[1]Calc!V$6</f>
        <v>0.56726731559999999</v>
      </c>
      <c r="AH37" s="24"/>
    </row>
    <row r="38" spans="1:34">
      <c r="A38" s="71">
        <v>4.2892E-3</v>
      </c>
      <c r="B38" s="59">
        <v>0.56387299999999996</v>
      </c>
      <c r="C38" s="64">
        <v>0.239564</v>
      </c>
      <c r="D38" s="61">
        <f t="shared" si="0"/>
        <v>2.8285250554239361</v>
      </c>
      <c r="E38" s="49">
        <f t="shared" si="1"/>
        <v>0.45156003012757262</v>
      </c>
      <c r="F38" s="49">
        <f t="shared" si="2"/>
        <v>0.45156003012757262</v>
      </c>
      <c r="G38" s="49">
        <f t="shared" si="3"/>
        <v>2.8504504224505971</v>
      </c>
      <c r="H38" s="5" t="str">
        <f t="shared" si="6"/>
        <v/>
      </c>
      <c r="I38" s="24">
        <f t="shared" si="4"/>
        <v>-4.6261260561264929E-2</v>
      </c>
      <c r="J38" s="24">
        <f t="shared" si="5"/>
        <v>-2.6098258484430877E-2</v>
      </c>
      <c r="K38" s="5" t="str">
        <f t="shared" si="11"/>
        <v/>
      </c>
      <c r="L38" s="5" t="str">
        <f t="shared" si="12"/>
        <v/>
      </c>
      <c r="M38" s="24">
        <f t="shared" si="7"/>
        <v>-1.1405205486194939E+17</v>
      </c>
      <c r="N38" s="24">
        <f t="shared" si="8"/>
        <v>2.8504504224505971</v>
      </c>
      <c r="O38" s="24">
        <f t="shared" si="9"/>
        <v>148514964644422</v>
      </c>
      <c r="P38" s="24">
        <f t="shared" si="10"/>
        <v>1.0016142213306117E-5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0.36607273408997804</v>
      </c>
      <c r="V38" s="24">
        <f t="shared" si="13"/>
        <v>30.888677700535627</v>
      </c>
      <c r="W38" s="63">
        <f>B38+([1]User!D$6-25)*[1]User!C$6*[1]Calc!V$6</f>
        <v>0.56414931559999992</v>
      </c>
      <c r="X38" s="72" t="s">
        <v>67</v>
      </c>
      <c r="AH38" s="24"/>
    </row>
    <row r="39" spans="1:34">
      <c r="A39" s="70">
        <v>4.4346000000000003E-3</v>
      </c>
      <c r="B39" s="59">
        <v>0.56067900000000004</v>
      </c>
      <c r="C39" s="64">
        <v>0.22340299999999999</v>
      </c>
      <c r="D39" s="61">
        <f t="shared" si="0"/>
        <v>2.6377126068894889</v>
      </c>
      <c r="E39" s="49">
        <f t="shared" si="1"/>
        <v>0.42122747504608371</v>
      </c>
      <c r="F39" s="49">
        <f t="shared" si="2"/>
        <v>0.42122747504608371</v>
      </c>
      <c r="G39" s="49">
        <f t="shared" si="3"/>
        <v>2.6578966415739056</v>
      </c>
      <c r="H39" s="5" t="str">
        <f t="shared" si="6"/>
        <v/>
      </c>
      <c r="I39" s="24">
        <f t="shared" si="4"/>
        <v>-4.1447416039347644E-2</v>
      </c>
      <c r="J39" s="24">
        <f t="shared" si="5"/>
        <v>-2.3250148345156759E-2</v>
      </c>
      <c r="K39" s="5" t="str">
        <f t="shared" si="11"/>
        <v/>
      </c>
      <c r="L39" s="5" t="str">
        <f t="shared" si="12"/>
        <v/>
      </c>
      <c r="M39" s="24">
        <f t="shared" si="7"/>
        <v>-1.0499393822522278E+17</v>
      </c>
      <c r="N39" s="24">
        <f t="shared" si="8"/>
        <v>2.6578966415739056</v>
      </c>
      <c r="O39" s="24">
        <f t="shared" si="9"/>
        <v>132400580019864.12</v>
      </c>
      <c r="P39" s="24">
        <f t="shared" si="10"/>
        <v>9.5762518018558295E-6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0.33059515992511762</v>
      </c>
      <c r="V39" s="24">
        <f t="shared" si="13"/>
        <v>30.015132196787665</v>
      </c>
      <c r="W39" s="63">
        <f>B39+([1]User!D$6-25)*[1]User!C$6*[1]Calc!V$6</f>
        <v>0.5609553156</v>
      </c>
      <c r="X39" s="9" t="s">
        <v>68</v>
      </c>
      <c r="AH39" s="24"/>
    </row>
    <row r="40" spans="1:34">
      <c r="A40" s="70">
        <v>4.5799999999999999E-3</v>
      </c>
      <c r="B40" s="59">
        <v>0.55743900000000002</v>
      </c>
      <c r="C40" s="64">
        <v>0.20835200000000001</v>
      </c>
      <c r="D40" s="61">
        <f t="shared" si="0"/>
        <v>2.4600058954921771</v>
      </c>
      <c r="E40" s="49">
        <f t="shared" si="1"/>
        <v>0.39093614790689646</v>
      </c>
      <c r="F40" s="49">
        <f t="shared" si="2"/>
        <v>0.39093614790689646</v>
      </c>
      <c r="G40" s="49">
        <f t="shared" si="3"/>
        <v>2.4783492472742705</v>
      </c>
      <c r="H40" s="5" t="str">
        <f t="shared" si="6"/>
        <v/>
      </c>
      <c r="I40" s="24">
        <f t="shared" si="4"/>
        <v>-3.6958731181856767E-2</v>
      </c>
      <c r="J40" s="24">
        <f t="shared" si="5"/>
        <v>-2.0612450425264807E-2</v>
      </c>
      <c r="K40" s="5" t="str">
        <f t="shared" si="11"/>
        <v/>
      </c>
      <c r="L40" s="5" t="str">
        <f t="shared" si="12"/>
        <v/>
      </c>
      <c r="M40" s="24">
        <f t="shared" si="7"/>
        <v>-9.5419016760785072E+16</v>
      </c>
      <c r="N40" s="24">
        <f t="shared" si="8"/>
        <v>2.4783492472742705</v>
      </c>
      <c r="O40" s="24">
        <f t="shared" si="9"/>
        <v>117732753329341.5</v>
      </c>
      <c r="P40" s="24">
        <f t="shared" si="10"/>
        <v>9.1322659729756384E-6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0.2983857639306835</v>
      </c>
      <c r="V40" s="24">
        <f t="shared" si="13"/>
        <v>29.177749945915249</v>
      </c>
      <c r="W40" s="63">
        <f>B40+([1]User!D$6-25)*[1]User!C$6*[1]Calc!V$6</f>
        <v>0.55771531559999998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0.55421500000000001</v>
      </c>
      <c r="C41" s="64">
        <v>0.194467</v>
      </c>
      <c r="D41" s="61">
        <f t="shared" si="0"/>
        <v>2.2960661115740537</v>
      </c>
      <c r="E41" s="49">
        <f t="shared" si="1"/>
        <v>0.36098438872525684</v>
      </c>
      <c r="F41" s="49">
        <f t="shared" si="2"/>
        <v>0.36098438872525684</v>
      </c>
      <c r="G41" s="49">
        <f t="shared" si="3"/>
        <v>2.3124038368896529</v>
      </c>
      <c r="H41" s="5" t="str">
        <f t="shared" si="6"/>
        <v/>
      </c>
      <c r="I41" s="24">
        <f t="shared" si="4"/>
        <v>-3.2810095922241322E-2</v>
      </c>
      <c r="J41" s="24">
        <f t="shared" si="5"/>
        <v>-1.8192913252885787E-2</v>
      </c>
      <c r="K41" s="5" t="str">
        <f t="shared" si="11"/>
        <v/>
      </c>
      <c r="L41" s="5" t="str">
        <f t="shared" si="12"/>
        <v/>
      </c>
      <c r="M41" s="24">
        <f t="shared" si="7"/>
        <v>-8.4986086743649264E+16</v>
      </c>
      <c r="N41" s="24">
        <f t="shared" si="8"/>
        <v>2.3124038368896529</v>
      </c>
      <c r="O41" s="24">
        <f t="shared" si="9"/>
        <v>104662702540504.87</v>
      </c>
      <c r="P41" s="24">
        <f t="shared" si="10"/>
        <v>8.7010571490185567E-6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0.26969711340908104</v>
      </c>
      <c r="V41" s="24">
        <f t="shared" si="13"/>
        <v>28.344395419549752</v>
      </c>
      <c r="W41" s="63">
        <f>B41+([1]User!D$6-25)*[1]User!C$6*[1]Calc!V$6</f>
        <v>0.55449131559999998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0.550983</v>
      </c>
      <c r="C42" s="64">
        <v>0.18157599999999999</v>
      </c>
      <c r="D42" s="61">
        <f t="shared" si="0"/>
        <v>2.143862456227382</v>
      </c>
      <c r="E42" s="49">
        <f t="shared" si="1"/>
        <v>0.33119691888564834</v>
      </c>
      <c r="F42" s="49">
        <f t="shared" si="2"/>
        <v>0.33119691888564834</v>
      </c>
      <c r="G42" s="49">
        <f t="shared" si="3"/>
        <v>2.1584983130579394</v>
      </c>
      <c r="H42" s="5" t="str">
        <f t="shared" si="6"/>
        <v/>
      </c>
      <c r="I42" s="24">
        <f t="shared" si="4"/>
        <v>-2.8962457826448483E-2</v>
      </c>
      <c r="J42" s="24">
        <f t="shared" si="5"/>
        <v>-1.5965824679501854E-2</v>
      </c>
      <c r="K42" s="5" t="str">
        <f t="shared" si="11"/>
        <v/>
      </c>
      <c r="L42" s="5" t="str">
        <f t="shared" si="12"/>
        <v/>
      </c>
      <c r="M42" s="24">
        <f t="shared" si="7"/>
        <v>-7.6133254424455648E+16</v>
      </c>
      <c r="N42" s="24">
        <f t="shared" si="8"/>
        <v>2.1584983130579394</v>
      </c>
      <c r="O42" s="24">
        <f t="shared" si="9"/>
        <v>92944430257065.375</v>
      </c>
      <c r="P42" s="24">
        <f t="shared" si="10"/>
        <v>8.2778092364154813E-6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0.24393212536100176</v>
      </c>
      <c r="V42" s="24">
        <f t="shared" si="13"/>
        <v>27.529810960488895</v>
      </c>
      <c r="W42" s="63">
        <f>B42+([1]User!D$6-25)*[1]User!C$6*[1]Calc!V$6</f>
        <v>0.55125931559999997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0.547732</v>
      </c>
      <c r="C43" s="64">
        <v>0.16961399999999999</v>
      </c>
      <c r="D43" s="61">
        <f t="shared" si="0"/>
        <v>2.0026274763765652</v>
      </c>
      <c r="E43" s="49">
        <f t="shared" si="1"/>
        <v>0.30160017046156706</v>
      </c>
      <c r="F43" s="49">
        <f t="shared" si="2"/>
        <v>0.30160017046156706</v>
      </c>
      <c r="G43" s="49">
        <f t="shared" si="3"/>
        <v>2.0157576237026196</v>
      </c>
      <c r="H43" s="5" t="str">
        <f t="shared" si="6"/>
        <v/>
      </c>
      <c r="I43" s="24">
        <f t="shared" si="4"/>
        <v>-2.5393940592565493E-2</v>
      </c>
      <c r="J43" s="24">
        <f t="shared" si="5"/>
        <v>-1.3916090610578281E-2</v>
      </c>
      <c r="K43" s="5" t="str">
        <f t="shared" si="11"/>
        <v/>
      </c>
      <c r="L43" s="5" t="str">
        <f t="shared" si="12"/>
        <v/>
      </c>
      <c r="M43" s="24">
        <f t="shared" si="7"/>
        <v>-6.8300807979892408E+16</v>
      </c>
      <c r="N43" s="24">
        <f t="shared" si="8"/>
        <v>2.0157576237026196</v>
      </c>
      <c r="O43" s="24">
        <f t="shared" si="9"/>
        <v>82421364678078.625</v>
      </c>
      <c r="P43" s="24">
        <f t="shared" si="10"/>
        <v>7.8604108745027196E-6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0.22070819704061997</v>
      </c>
      <c r="V43" s="24">
        <f t="shared" si="13"/>
        <v>26.746429799152907</v>
      </c>
      <c r="W43" s="63">
        <f>B43+([1]User!D$6-25)*[1]User!C$6*[1]Calc!V$6</f>
        <v>0.54800831559999996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0.54447500000000004</v>
      </c>
      <c r="C44" s="64">
        <v>0.15843099999999999</v>
      </c>
      <c r="D44" s="61">
        <f t="shared" si="0"/>
        <v>1.8705901264625302</v>
      </c>
      <c r="E44" s="49">
        <f t="shared" si="1"/>
        <v>0.2719786376785186</v>
      </c>
      <c r="F44" s="49">
        <f t="shared" si="2"/>
        <v>0.2719786376785186</v>
      </c>
      <c r="G44" s="49">
        <f t="shared" si="3"/>
        <v>1.8823057682652973</v>
      </c>
      <c r="H44" s="5" t="str">
        <f t="shared" si="6"/>
        <v/>
      </c>
      <c r="I44" s="24">
        <f t="shared" si="4"/>
        <v>-2.2057644206632435E-2</v>
      </c>
      <c r="J44" s="24">
        <f t="shared" si="5"/>
        <v>-1.2015930700599737E-2</v>
      </c>
      <c r="K44" s="5" t="str">
        <f t="shared" si="11"/>
        <v/>
      </c>
      <c r="L44" s="5" t="str">
        <f t="shared" si="12"/>
        <v/>
      </c>
      <c r="M44" s="24">
        <f t="shared" si="7"/>
        <v>-6.0942789236200456E+16</v>
      </c>
      <c r="N44" s="24">
        <f t="shared" si="8"/>
        <v>1.8823057682652973</v>
      </c>
      <c r="O44" s="24">
        <f t="shared" si="9"/>
        <v>73025292065763.875</v>
      </c>
      <c r="P44" s="24">
        <f t="shared" si="10"/>
        <v>7.4580774194088511E-6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0.19985184371890222</v>
      </c>
      <c r="V44" s="24">
        <f t="shared" si="13"/>
        <v>25.948344751568264</v>
      </c>
      <c r="W44" s="63">
        <f>B44+([1]User!D$6-25)*[1]User!C$6*[1]Calc!V$6</f>
        <v>0.54475131560000001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0.54118599999999994</v>
      </c>
      <c r="C45" s="64">
        <v>0.14802299999999999</v>
      </c>
      <c r="D45" s="61">
        <f t="shared" si="0"/>
        <v>1.7477031786037018</v>
      </c>
      <c r="E45" s="49">
        <f t="shared" si="1"/>
        <v>0.24246767610133163</v>
      </c>
      <c r="F45" s="49">
        <f t="shared" si="2"/>
        <v>0.24246767610133163</v>
      </c>
      <c r="G45" s="49">
        <f t="shared" si="3"/>
        <v>1.7582162376819361</v>
      </c>
      <c r="H45" s="5" t="str">
        <f t="shared" si="6"/>
        <v/>
      </c>
      <c r="I45" s="24">
        <f t="shared" si="4"/>
        <v>-1.8955405942048406E-2</v>
      </c>
      <c r="J45" s="24">
        <f t="shared" si="5"/>
        <v>-1.0263637994519528E-2</v>
      </c>
      <c r="K45" s="5" t="str">
        <f t="shared" si="11"/>
        <v/>
      </c>
      <c r="L45" s="5" t="str">
        <f t="shared" si="12"/>
        <v/>
      </c>
      <c r="M45" s="24">
        <f t="shared" si="7"/>
        <v>-5.4687157086112408E+16</v>
      </c>
      <c r="N45" s="24">
        <f t="shared" si="8"/>
        <v>1.7582162376819361</v>
      </c>
      <c r="O45" s="24">
        <f t="shared" si="9"/>
        <v>64584063447920.875</v>
      </c>
      <c r="P45" s="24">
        <f t="shared" si="10"/>
        <v>7.0614979495339604E-6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0.18096959857925596</v>
      </c>
      <c r="V45" s="24">
        <f t="shared" si="13"/>
        <v>25.184020124921481</v>
      </c>
      <c r="W45" s="63">
        <f>B45+([1]User!D$6-25)*[1]User!C$6*[1]Calc!V$6</f>
        <v>0.54146231559999991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0.53796100000000002</v>
      </c>
      <c r="C46" s="64">
        <v>0.138406</v>
      </c>
      <c r="D46" s="61">
        <f t="shared" si="0"/>
        <v>1.6341555443263815</v>
      </c>
      <c r="E46" s="49">
        <f t="shared" si="1"/>
        <v>0.21329339174818585</v>
      </c>
      <c r="F46" s="49">
        <f t="shared" si="2"/>
        <v>0.21329339174818585</v>
      </c>
      <c r="G46" s="49">
        <f t="shared" si="3"/>
        <v>1.6433278075016373</v>
      </c>
      <c r="H46" s="5" t="str">
        <f t="shared" si="6"/>
        <v/>
      </c>
      <c r="I46" s="24">
        <f t="shared" si="4"/>
        <v>-1.6083195187540936E-2</v>
      </c>
      <c r="J46" s="24">
        <f t="shared" si="5"/>
        <v>-8.6565758040128716E-3</v>
      </c>
      <c r="K46" s="5" t="str">
        <f t="shared" si="11"/>
        <v/>
      </c>
      <c r="L46" s="5" t="str">
        <f t="shared" si="12"/>
        <v/>
      </c>
      <c r="M46" s="24">
        <f t="shared" si="7"/>
        <v>-4.7712563333623464E+16</v>
      </c>
      <c r="N46" s="24">
        <f t="shared" si="8"/>
        <v>1.6433278075016373</v>
      </c>
      <c r="O46" s="24">
        <f t="shared" si="9"/>
        <v>57224356518399</v>
      </c>
      <c r="P46" s="24">
        <f t="shared" si="10"/>
        <v>6.6942275587861131E-6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0.16434862633331251</v>
      </c>
      <c r="V46" s="24">
        <f t="shared" si="13"/>
        <v>24.383132708802673</v>
      </c>
      <c r="W46" s="63">
        <f>B46+([1]User!D$6-25)*[1]User!C$6*[1]Calc!V$6</f>
        <v>0.53823731559999999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0.53467399999999998</v>
      </c>
      <c r="C47" s="64">
        <v>0.12948200000000001</v>
      </c>
      <c r="D47" s="61">
        <f t="shared" si="0"/>
        <v>1.5287901405319753</v>
      </c>
      <c r="E47" s="49">
        <f t="shared" si="1"/>
        <v>0.18434787320553503</v>
      </c>
      <c r="F47" s="49">
        <f t="shared" si="2"/>
        <v>0.18434787320553503</v>
      </c>
      <c r="G47" s="49">
        <f t="shared" si="3"/>
        <v>1.5370819671657248</v>
      </c>
      <c r="H47" s="5" t="str">
        <f t="shared" si="6"/>
        <v/>
      </c>
      <c r="I47" s="24">
        <f t="shared" si="4"/>
        <v>-1.342704917914312E-2</v>
      </c>
      <c r="J47" s="24">
        <f t="shared" si="5"/>
        <v>-7.1828041959593322E-3</v>
      </c>
      <c r="K47" s="5" t="str">
        <f t="shared" si="11"/>
        <v/>
      </c>
      <c r="L47" s="5" t="str">
        <f t="shared" si="12"/>
        <v/>
      </c>
      <c r="M47" s="24">
        <f t="shared" si="7"/>
        <v>-4.3132681199279816E+16</v>
      </c>
      <c r="N47" s="24">
        <f t="shared" si="8"/>
        <v>1.5370819671657248</v>
      </c>
      <c r="O47" s="24">
        <f t="shared" si="9"/>
        <v>50560357902212.25</v>
      </c>
      <c r="P47" s="24">
        <f t="shared" si="10"/>
        <v>6.3234904909097283E-6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0.14912729016298717</v>
      </c>
      <c r="V47" s="24">
        <f t="shared" si="13"/>
        <v>23.666002310583512</v>
      </c>
      <c r="W47" s="63">
        <f>B47+([1]User!D$6-25)*[1]User!C$6*[1]Calc!V$6</f>
        <v>0.53495031559999995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0.53143499999999999</v>
      </c>
      <c r="C48" s="64">
        <v>0.121167</v>
      </c>
      <c r="D48" s="61">
        <f t="shared" si="0"/>
        <v>1.430615181707402</v>
      </c>
      <c r="E48" s="49">
        <f t="shared" si="1"/>
        <v>0.15552282947170401</v>
      </c>
      <c r="F48" s="49">
        <f t="shared" si="2"/>
        <v>0.15552282947170401</v>
      </c>
      <c r="G48" s="49">
        <f t="shared" si="3"/>
        <v>1.4378689584492352</v>
      </c>
      <c r="H48" s="5" t="str">
        <f t="shared" si="6"/>
        <v/>
      </c>
      <c r="I48" s="24">
        <f t="shared" si="4"/>
        <v>-1.0946723961230878E-2</v>
      </c>
      <c r="J48" s="24">
        <f t="shared" si="5"/>
        <v>-5.8204969989361132E-3</v>
      </c>
      <c r="K48" s="5" t="str">
        <f t="shared" si="11"/>
        <v/>
      </c>
      <c r="L48" s="5" t="str">
        <f t="shared" si="12"/>
        <v/>
      </c>
      <c r="M48" s="24">
        <f t="shared" si="7"/>
        <v>-3.7732921045740944E+16</v>
      </c>
      <c r="N48" s="24">
        <f t="shared" si="8"/>
        <v>1.4378689584492352</v>
      </c>
      <c r="O48" s="24">
        <f t="shared" si="9"/>
        <v>44733404363135.75</v>
      </c>
      <c r="P48" s="24">
        <f t="shared" si="10"/>
        <v>5.9807603497080624E-6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0.13564252273302141</v>
      </c>
      <c r="V48" s="24">
        <f t="shared" si="13"/>
        <v>22.903856604789066</v>
      </c>
      <c r="W48" s="63">
        <f>B48+([1]User!D$6-25)*[1]User!C$6*[1]Calc!V$6</f>
        <v>0.53171131559999996</v>
      </c>
      <c r="AH48" s="24"/>
    </row>
    <row r="49" spans="1:34">
      <c r="A49" s="64">
        <v>5.8885999999999999E-3</v>
      </c>
      <c r="B49" s="59">
        <v>0.52819700000000003</v>
      </c>
      <c r="C49" s="64">
        <v>0.11341900000000001</v>
      </c>
      <c r="D49" s="61">
        <f t="shared" si="0"/>
        <v>1.3391347750961222</v>
      </c>
      <c r="E49" s="49">
        <f t="shared" si="1"/>
        <v>0.12682428809118063</v>
      </c>
      <c r="F49" s="49">
        <f t="shared" si="2"/>
        <v>0.12682428809118063</v>
      </c>
      <c r="G49" s="49">
        <f t="shared" si="3"/>
        <v>1.3455679219008347</v>
      </c>
      <c r="H49" s="5" t="str">
        <f t="shared" si="6"/>
        <v/>
      </c>
      <c r="I49" s="24">
        <f t="shared" si="4"/>
        <v>-8.6391980475208699E-3</v>
      </c>
      <c r="J49" s="24">
        <f t="shared" si="5"/>
        <v>-4.5655856362984007E-3</v>
      </c>
      <c r="K49" s="5" t="str">
        <f t="shared" si="11"/>
        <v/>
      </c>
      <c r="L49" s="5" t="str">
        <f t="shared" si="12"/>
        <v/>
      </c>
      <c r="M49" s="24">
        <f t="shared" si="7"/>
        <v>-3.3464142762757628E+16</v>
      </c>
      <c r="N49" s="24">
        <f t="shared" si="8"/>
        <v>1.3455679219008347</v>
      </c>
      <c r="O49" s="24">
        <f t="shared" si="9"/>
        <v>39563817095654.75</v>
      </c>
      <c r="P49" s="24">
        <f t="shared" si="10"/>
        <v>5.6524446478512251E-6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0.12350262429478787</v>
      </c>
      <c r="V49" s="24">
        <f t="shared" si="13"/>
        <v>22.153589145869862</v>
      </c>
      <c r="W49" s="63">
        <f>B49+([1]User!D$6-25)*[1]User!C$6*[1]Calc!V$6</f>
        <v>0.52847331559999999</v>
      </c>
      <c r="AH49" s="24"/>
    </row>
    <row r="50" spans="1:34">
      <c r="A50" s="64">
        <v>6.0340000000000003E-3</v>
      </c>
      <c r="B50" s="59">
        <v>0.524976</v>
      </c>
      <c r="C50" s="64">
        <v>0.10619000000000001</v>
      </c>
      <c r="D50" s="61">
        <f t="shared" si="0"/>
        <v>1.2537821861192324</v>
      </c>
      <c r="E50" s="49">
        <f t="shared" si="1"/>
        <v>9.8222095041081162E-2</v>
      </c>
      <c r="F50" s="49">
        <f t="shared" si="2"/>
        <v>9.8222095041081162E-2</v>
      </c>
      <c r="G50" s="49">
        <f t="shared" si="3"/>
        <v>1.259459095669357</v>
      </c>
      <c r="H50" s="5" t="str">
        <f t="shared" si="6"/>
        <v/>
      </c>
      <c r="I50" s="24">
        <f t="shared" si="4"/>
        <v>-6.4864773917339275E-3</v>
      </c>
      <c r="J50" s="24">
        <f t="shared" si="5"/>
        <v>-3.4070372700952933E-3</v>
      </c>
      <c r="K50" s="5" t="str">
        <f t="shared" si="11"/>
        <v/>
      </c>
      <c r="L50" s="5" t="str">
        <f t="shared" si="12"/>
        <v/>
      </c>
      <c r="M50" s="24">
        <f t="shared" si="7"/>
        <v>-2.9530324334813436E+16</v>
      </c>
      <c r="N50" s="24">
        <f t="shared" si="8"/>
        <v>1.259459095669357</v>
      </c>
      <c r="O50" s="24">
        <f t="shared" si="9"/>
        <v>35001859939547.375</v>
      </c>
      <c r="P50" s="24">
        <f t="shared" si="10"/>
        <v>5.3425772841018672E-6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0.11261490233236555</v>
      </c>
      <c r="V50" s="24">
        <f t="shared" si="13"/>
        <v>21.396583603115825</v>
      </c>
      <c r="W50" s="63">
        <f>B50+([1]User!D$6-25)*[1]User!C$6*[1]Calc!V$6</f>
        <v>0.52525231559999996</v>
      </c>
      <c r="AH50" s="24"/>
    </row>
    <row r="51" spans="1:34">
      <c r="A51" s="64">
        <v>6.1793999999999998E-3</v>
      </c>
      <c r="B51" s="59">
        <v>0.52176999999999996</v>
      </c>
      <c r="C51" s="64">
        <v>9.9449499999999996E-2</v>
      </c>
      <c r="D51" s="61">
        <f t="shared" si="0"/>
        <v>1.1741973021797212</v>
      </c>
      <c r="E51" s="49">
        <f t="shared" si="1"/>
        <v>6.9741078213501173E-2</v>
      </c>
      <c r="F51" s="49">
        <f t="shared" si="2"/>
        <v>6.9741078213501173E-2</v>
      </c>
      <c r="G51" s="49">
        <f t="shared" si="3"/>
        <v>1.1792096474480744</v>
      </c>
      <c r="H51" s="5" t="str">
        <f t="shared" si="6"/>
        <v/>
      </c>
      <c r="I51" s="24">
        <f t="shared" si="4"/>
        <v>-4.4802411862018623E-3</v>
      </c>
      <c r="J51" s="24">
        <f t="shared" si="5"/>
        <v>-2.3388934042560556E-3</v>
      </c>
      <c r="K51" s="5" t="str">
        <f t="shared" si="11"/>
        <v/>
      </c>
      <c r="L51" s="5" t="str">
        <f t="shared" si="12"/>
        <v/>
      </c>
      <c r="M51" s="24">
        <f t="shared" si="7"/>
        <v>-2.6073373222811744E+16</v>
      </c>
      <c r="N51" s="24">
        <f t="shared" si="8"/>
        <v>1.1792096474480744</v>
      </c>
      <c r="O51" s="24">
        <f t="shared" si="9"/>
        <v>30973881542011.875</v>
      </c>
      <c r="P51" s="24">
        <f t="shared" si="10"/>
        <v>5.0494998921712605E-6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0.10283074726974352</v>
      </c>
      <c r="V51" s="24">
        <f t="shared" si="13"/>
        <v>20.641384290852539</v>
      </c>
      <c r="W51" s="63">
        <f>B51+([1]User!D$6-25)*[1]User!C$6*[1]Calc!V$6</f>
        <v>0.52204631559999992</v>
      </c>
      <c r="AH51" s="24"/>
    </row>
    <row r="52" spans="1:34">
      <c r="A52" s="64">
        <v>6.3248000000000002E-3</v>
      </c>
      <c r="B52" s="59">
        <v>0.51863099999999995</v>
      </c>
      <c r="C52" s="64">
        <v>9.3083700000000005E-2</v>
      </c>
      <c r="D52" s="61">
        <f t="shared" si="0"/>
        <v>1.0990364900467726</v>
      </c>
      <c r="E52" s="49">
        <f t="shared" si="1"/>
        <v>4.101211204393905E-2</v>
      </c>
      <c r="F52" s="49">
        <f t="shared" si="2"/>
        <v>4.101211204393905E-2</v>
      </c>
      <c r="G52" s="49">
        <f t="shared" si="3"/>
        <v>1.103398489409783</v>
      </c>
      <c r="H52" s="5" t="str">
        <f t="shared" si="6"/>
        <v/>
      </c>
      <c r="I52" s="24">
        <f t="shared" si="4"/>
        <v>-2.584962235244577E-3</v>
      </c>
      <c r="J52" s="24">
        <f t="shared" si="5"/>
        <v>-1.3413558144181389E-3</v>
      </c>
      <c r="K52" s="5" t="str">
        <f t="shared" si="11"/>
        <v/>
      </c>
      <c r="L52" s="5" t="str">
        <f t="shared" si="12"/>
        <v/>
      </c>
      <c r="M52" s="24">
        <f t="shared" si="7"/>
        <v>-2.2690383702717964E+16</v>
      </c>
      <c r="N52" s="24">
        <f t="shared" si="8"/>
        <v>1.103398489409783</v>
      </c>
      <c r="O52" s="24">
        <f t="shared" si="9"/>
        <v>27472091437663.75</v>
      </c>
      <c r="P52" s="24">
        <f t="shared" si="10"/>
        <v>4.7863350445598793E-6</v>
      </c>
      <c r="Q52" s="5">
        <f t="shared" si="15"/>
        <v>0.51890731559999992</v>
      </c>
      <c r="R52" s="5" t="str">
        <f t="shared" si="16"/>
        <v/>
      </c>
      <c r="S52" s="5">
        <f t="shared" si="17"/>
        <v>4.273238505814967E-2</v>
      </c>
      <c r="T52" s="5" t="str">
        <f t="shared" si="17"/>
        <v/>
      </c>
      <c r="U52" s="24">
        <f t="shared" si="14"/>
        <v>9.416301749197932E-2</v>
      </c>
      <c r="V52" s="24">
        <f t="shared" si="13"/>
        <v>19.816917668942466</v>
      </c>
      <c r="W52" s="63">
        <f>B52+([1]User!D$6-25)*[1]User!C$6*[1]Calc!V$6</f>
        <v>0.51890731559999992</v>
      </c>
      <c r="AH52" s="24"/>
    </row>
    <row r="53" spans="1:34">
      <c r="A53" s="64">
        <v>6.4701999999999997E-3</v>
      </c>
      <c r="B53" s="59">
        <v>0.51545799999999997</v>
      </c>
      <c r="C53" s="64">
        <v>8.71672E-2</v>
      </c>
      <c r="D53" s="61">
        <f t="shared" si="0"/>
        <v>1.0291805497117652</v>
      </c>
      <c r="E53" s="49">
        <f t="shared" si="1"/>
        <v>1.2491569966727291E-2</v>
      </c>
      <c r="F53" s="49">
        <f t="shared" si="2"/>
        <v>1.2491569966727291E-2</v>
      </c>
      <c r="G53" s="49">
        <f t="shared" si="3"/>
        <v>1.0330927533863963</v>
      </c>
      <c r="H53" s="5">
        <f t="shared" si="6"/>
        <v>-8.2731883465990766E-4</v>
      </c>
      <c r="I53" s="24">
        <f t="shared" si="4"/>
        <v>-8.2731883465990766E-4</v>
      </c>
      <c r="J53" s="24">
        <f t="shared" si="5"/>
        <v>-4.26676712976317E-4</v>
      </c>
      <c r="K53" s="5">
        <f t="shared" si="11"/>
        <v>0.51573431559999994</v>
      </c>
      <c r="L53" s="5" t="str">
        <f t="shared" si="12"/>
        <v/>
      </c>
      <c r="M53" s="24">
        <f t="shared" si="7"/>
        <v>-2.0350622527210916E+16</v>
      </c>
      <c r="N53" s="24">
        <f t="shared" si="8"/>
        <v>1.0330927533863963</v>
      </c>
      <c r="O53" s="24">
        <f t="shared" si="9"/>
        <v>24328602759175.75</v>
      </c>
      <c r="P53" s="24">
        <f t="shared" si="10"/>
        <v>4.527115865534181E-6</v>
      </c>
      <c r="Q53" s="5">
        <f t="shared" si="15"/>
        <v>0.51573431559999994</v>
      </c>
      <c r="R53" s="5" t="str">
        <f t="shared" si="16"/>
        <v/>
      </c>
      <c r="S53" s="5">
        <f t="shared" si="17"/>
        <v>1.413931520356897E-2</v>
      </c>
      <c r="T53" s="5" t="str">
        <f t="shared" si="17"/>
        <v/>
      </c>
      <c r="U53" s="24">
        <f t="shared" si="14"/>
        <v>8.6224156262924886E-2</v>
      </c>
      <c r="V53" s="24">
        <f t="shared" si="13"/>
        <v>19.049427711316554</v>
      </c>
      <c r="W53" s="63">
        <f>B53+([1]User!D$6-25)*[1]User!C$6*[1]Calc!V$6</f>
        <v>0.51573431559999994</v>
      </c>
      <c r="AH53" s="24"/>
    </row>
    <row r="54" spans="1:34">
      <c r="A54" s="64">
        <v>6.6156000000000001E-3</v>
      </c>
      <c r="B54" s="59">
        <v>0.512355</v>
      </c>
      <c r="C54" s="64">
        <v>8.1649700000000006E-2</v>
      </c>
      <c r="D54" s="61">
        <f t="shared" si="0"/>
        <v>0.9640355905638901</v>
      </c>
      <c r="E54" s="49">
        <f t="shared" si="1"/>
        <v>-1.590693238328687E-2</v>
      </c>
      <c r="F54" s="49">
        <f t="shared" si="2"/>
        <v>-1.590693238328687E-2</v>
      </c>
      <c r="G54" s="49">
        <f t="shared" si="3"/>
        <v>0.96743776623252098</v>
      </c>
      <c r="H54" s="5">
        <f t="shared" si="6"/>
        <v>8.1405584418697483E-4</v>
      </c>
      <c r="I54" s="24">
        <f t="shared" si="4"/>
        <v>8.1405584418697483E-4</v>
      </c>
      <c r="J54" s="24">
        <f t="shared" si="5"/>
        <v>4.1731051837743749E-4</v>
      </c>
      <c r="K54" s="5">
        <f t="shared" si="11"/>
        <v>0.51263131559999997</v>
      </c>
      <c r="L54" s="5" t="str">
        <f t="shared" si="12"/>
        <v/>
      </c>
      <c r="M54" s="24">
        <f t="shared" si="7"/>
        <v>-1.7697543012020622E+16</v>
      </c>
      <c r="N54" s="24">
        <f t="shared" si="8"/>
        <v>0.96743776623252098</v>
      </c>
      <c r="O54" s="24">
        <f t="shared" si="9"/>
        <v>21598040394056.875</v>
      </c>
      <c r="P54" s="24">
        <f t="shared" si="10"/>
        <v>4.2917564625604766E-6</v>
      </c>
      <c r="Q54" s="5">
        <f t="shared" si="15"/>
        <v>0.51263131559999997</v>
      </c>
      <c r="R54" s="5" t="str">
        <f t="shared" si="16"/>
        <v/>
      </c>
      <c r="S54" s="5">
        <f t="shared" si="17"/>
        <v>-1.4376962899348809E-2</v>
      </c>
      <c r="T54" s="5" t="str">
        <f t="shared" si="17"/>
        <v/>
      </c>
      <c r="U54" s="24">
        <f t="shared" si="14"/>
        <v>7.9179522070181682E-2</v>
      </c>
      <c r="V54" s="24">
        <f t="shared" si="13"/>
        <v>18.255640610700784</v>
      </c>
      <c r="W54" s="63">
        <f>B54+([1]User!D$6-25)*[1]User!C$6*[1]Calc!V$6</f>
        <v>0.51263131559999997</v>
      </c>
      <c r="AH54" s="24"/>
    </row>
    <row r="55" spans="1:34">
      <c r="A55" s="64">
        <v>6.7609999999999996E-3</v>
      </c>
      <c r="B55" s="59">
        <v>0.50929000000000002</v>
      </c>
      <c r="C55" s="64">
        <v>7.6517699999999994E-2</v>
      </c>
      <c r="D55" s="61">
        <f t="shared" si="0"/>
        <v>0.90344221850283046</v>
      </c>
      <c r="E55" s="49">
        <f t="shared" si="1"/>
        <v>-4.4099618407791724E-2</v>
      </c>
      <c r="F55" s="49">
        <f t="shared" si="2"/>
        <v>-4.4099618407791724E-2</v>
      </c>
      <c r="G55" s="49">
        <f t="shared" si="3"/>
        <v>0.90643377246631829</v>
      </c>
      <c r="H55" s="5">
        <f t="shared" si="6"/>
        <v>2.3391556883420421E-3</v>
      </c>
      <c r="I55" s="24">
        <f t="shared" si="4"/>
        <v>2.3391556883420421E-3</v>
      </c>
      <c r="J55" s="24">
        <f t="shared" si="5"/>
        <v>1.1919549457232363E-3</v>
      </c>
      <c r="K55" s="5">
        <f t="shared" si="11"/>
        <v>0.50956631559999999</v>
      </c>
      <c r="L55" s="5" t="str">
        <f t="shared" si="12"/>
        <v/>
      </c>
      <c r="M55" s="24">
        <f t="shared" si="7"/>
        <v>-1.5561558278650928E+16</v>
      </c>
      <c r="N55" s="24">
        <f t="shared" si="8"/>
        <v>0.90643377246631829</v>
      </c>
      <c r="O55" s="24">
        <f t="shared" si="9"/>
        <v>19198367707922.875</v>
      </c>
      <c r="P55" s="24">
        <f t="shared" si="10"/>
        <v>4.0716644947253809E-6</v>
      </c>
      <c r="Q55" s="5">
        <f t="shared" si="15"/>
        <v>0.50956631559999999</v>
      </c>
      <c r="R55" s="5" t="str">
        <f t="shared" si="16"/>
        <v/>
      </c>
      <c r="S55" s="5">
        <f t="shared" si="17"/>
        <v>-4.266392163261238E-2</v>
      </c>
      <c r="T55" s="5" t="str">
        <f t="shared" si="17"/>
        <v/>
      </c>
      <c r="U55" s="24">
        <f t="shared" si="14"/>
        <v>7.2849542497341838E-2</v>
      </c>
      <c r="V55" s="24">
        <f t="shared" si="13"/>
        <v>17.474453828711638</v>
      </c>
      <c r="W55" s="63">
        <f>B55+([1]User!D$6-25)*[1]User!C$6*[1]Calc!V$6</f>
        <v>0.50956631559999999</v>
      </c>
      <c r="X55" s="74" t="s">
        <v>77</v>
      </c>
      <c r="Y55" s="66"/>
      <c r="AH55" s="24"/>
    </row>
    <row r="56" spans="1:34">
      <c r="A56" s="64">
        <v>6.9064E-3</v>
      </c>
      <c r="B56" s="59">
        <v>0.50627</v>
      </c>
      <c r="C56" s="64">
        <v>7.1708800000000003E-2</v>
      </c>
      <c r="D56" s="61">
        <f t="shared" si="0"/>
        <v>0.84666367857601288</v>
      </c>
      <c r="E56" s="49">
        <f t="shared" si="1"/>
        <v>-7.2289070832290137E-2</v>
      </c>
      <c r="F56" s="49">
        <f t="shared" si="2"/>
        <v>-7.2289070832290137E-2</v>
      </c>
      <c r="G56" s="49">
        <f t="shared" si="3"/>
        <v>0.84929134156848518</v>
      </c>
      <c r="H56" s="5" t="str">
        <f t="shared" si="6"/>
        <v/>
      </c>
      <c r="I56" s="24">
        <f t="shared" si="4"/>
        <v>3.7677164607878705E-3</v>
      </c>
      <c r="J56" s="24">
        <f t="shared" si="5"/>
        <v>1.9085228914375676E-3</v>
      </c>
      <c r="K56" s="5" t="str">
        <f t="shared" si="11"/>
        <v/>
      </c>
      <c r="L56" s="5" t="str">
        <f t="shared" si="12"/>
        <v/>
      </c>
      <c r="M56" s="24">
        <f t="shared" si="7"/>
        <v>-1.366865892879878E+16</v>
      </c>
      <c r="N56" s="24">
        <f t="shared" si="8"/>
        <v>0.84929134156848518</v>
      </c>
      <c r="O56" s="24">
        <f t="shared" si="9"/>
        <v>17092093261065.125</v>
      </c>
      <c r="P56" s="24">
        <f t="shared" si="10"/>
        <v>3.8688537698252276E-6</v>
      </c>
      <c r="Q56" s="5" t="str">
        <f t="shared" si="15"/>
        <v/>
      </c>
      <c r="R56" s="5" t="str">
        <f t="shared" si="16"/>
        <v/>
      </c>
      <c r="S56" s="5" t="str">
        <f t="shared" si="17"/>
        <v/>
      </c>
      <c r="T56" s="5" t="str">
        <f t="shared" si="17"/>
        <v/>
      </c>
      <c r="U56" s="24">
        <f t="shared" si="14"/>
        <v>6.7163687036700226E-2</v>
      </c>
      <c r="V56" s="24">
        <f t="shared" si="13"/>
        <v>16.685999035963889</v>
      </c>
      <c r="W56" s="63">
        <f>B56+([1]User!D$6-25)*[1]User!C$6*[1]Calc!V$6</f>
        <v>0.50654631559999996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0.50331099999999995</v>
      </c>
      <c r="C57" s="64">
        <v>6.7199400000000006E-2</v>
      </c>
      <c r="D57" s="61">
        <f t="shared" si="0"/>
        <v>0.79342132628214279</v>
      </c>
      <c r="E57" s="49">
        <f t="shared" si="1"/>
        <v>-0.10049613035269458</v>
      </c>
      <c r="F57" s="49">
        <f t="shared" si="2"/>
        <v>-0.10049613035269458</v>
      </c>
      <c r="G57" s="49">
        <f t="shared" si="3"/>
        <v>0.79572114625145107</v>
      </c>
      <c r="H57" s="5" t="str">
        <f t="shared" si="6"/>
        <v/>
      </c>
      <c r="I57" s="24">
        <f t="shared" si="4"/>
        <v>5.1069713437137225E-3</v>
      </c>
      <c r="J57" s="24">
        <f t="shared" si="5"/>
        <v>2.5718059898269178E-3</v>
      </c>
      <c r="K57" s="5" t="str">
        <f t="shared" si="11"/>
        <v/>
      </c>
      <c r="L57" s="5" t="str">
        <f t="shared" si="12"/>
        <v/>
      </c>
      <c r="M57" s="24">
        <f t="shared" si="7"/>
        <v>-1.1963274913172264E+16</v>
      </c>
      <c r="N57" s="24">
        <f t="shared" si="8"/>
        <v>0.79572114625145107</v>
      </c>
      <c r="O57" s="24">
        <f t="shared" si="9"/>
        <v>15250539806723.75</v>
      </c>
      <c r="P57" s="24">
        <f t="shared" si="10"/>
        <v>3.6844110355188726E-6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6.2072609111441697E-2</v>
      </c>
      <c r="V57" s="24">
        <f t="shared" si="13"/>
        <v>15.885744408208158</v>
      </c>
      <c r="W57" s="63">
        <f>B57+([1]User!D$6-25)*[1]User!C$6*[1]Calc!V$6</f>
        <v>0.50358731559999992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0.50034400000000001</v>
      </c>
      <c r="C58" s="64">
        <v>6.29667E-2</v>
      </c>
      <c r="D58" s="61">
        <f t="shared" si="0"/>
        <v>0.7434459626962413</v>
      </c>
      <c r="E58" s="49">
        <f t="shared" si="1"/>
        <v>-0.12875059265071179</v>
      </c>
      <c r="F58" s="49">
        <f t="shared" si="2"/>
        <v>-0.12875059265071179</v>
      </c>
      <c r="G58" s="49">
        <f t="shared" si="3"/>
        <v>0.74550476426832379</v>
      </c>
      <c r="H58" s="5" t="str">
        <f t="shared" si="6"/>
        <v/>
      </c>
      <c r="I58" s="24">
        <f t="shared" si="4"/>
        <v>6.3623808932919065E-3</v>
      </c>
      <c r="J58" s="24">
        <f t="shared" si="5"/>
        <v>3.1851371307672041E-3</v>
      </c>
      <c r="K58" s="5" t="str">
        <f t="shared" si="11"/>
        <v/>
      </c>
      <c r="L58" s="5" t="str">
        <f t="shared" si="12"/>
        <v/>
      </c>
      <c r="M58" s="24">
        <f t="shared" si="7"/>
        <v>-1.0709537932181088E+16</v>
      </c>
      <c r="N58" s="24">
        <f t="shared" si="8"/>
        <v>0.74550476426832379</v>
      </c>
      <c r="O58" s="24">
        <f t="shared" si="9"/>
        <v>13601521876366.25</v>
      </c>
      <c r="P58" s="24">
        <f t="shared" si="10"/>
        <v>3.5073639912669136E-6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5.739991425837658E-2</v>
      </c>
      <c r="V58" s="24">
        <f t="shared" si="13"/>
        <v>15.112261281118945</v>
      </c>
      <c r="W58" s="63">
        <f>B58+([1]User!D$6-25)*[1]User!C$6*[1]Calc!V$6</f>
        <v>0.50062031559999998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0.49745200000000001</v>
      </c>
      <c r="C59" s="64">
        <v>5.9041700000000003E-2</v>
      </c>
      <c r="D59" s="61">
        <f t="shared" si="0"/>
        <v>0.69710360390051684</v>
      </c>
      <c r="E59" s="49">
        <f t="shared" si="1"/>
        <v>-0.15670267203316438</v>
      </c>
      <c r="F59" s="49">
        <f t="shared" si="2"/>
        <v>-0.15670267203316438</v>
      </c>
      <c r="G59" s="49">
        <f t="shared" si="3"/>
        <v>0.69889997809415039</v>
      </c>
      <c r="H59" s="5" t="str">
        <f t="shared" si="6"/>
        <v/>
      </c>
      <c r="I59" s="24">
        <f t="shared" si="4"/>
        <v>7.5275005476462403E-3</v>
      </c>
      <c r="J59" s="24">
        <f t="shared" si="5"/>
        <v>3.746650168258041E-3</v>
      </c>
      <c r="K59" s="5" t="str">
        <f t="shared" si="11"/>
        <v/>
      </c>
      <c r="L59" s="5" t="str">
        <f t="shared" si="12"/>
        <v/>
      </c>
      <c r="M59" s="24">
        <f t="shared" si="7"/>
        <v>-9344435048031542</v>
      </c>
      <c r="N59" s="24">
        <f t="shared" si="8"/>
        <v>0.69889997809415039</v>
      </c>
      <c r="O59" s="24">
        <f t="shared" si="9"/>
        <v>12164646989607.125</v>
      </c>
      <c r="P59" s="24">
        <f t="shared" si="10"/>
        <v>3.3460177573035268E-6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5.3223454741296097E-2</v>
      </c>
      <c r="V59" s="24">
        <f t="shared" si="13"/>
        <v>14.35021440700733</v>
      </c>
      <c r="W59" s="63">
        <f>B59+([1]User!D$6-25)*[1]User!C$6*[1]Calc!V$6</f>
        <v>0.49772831560000003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0.49456499999999998</v>
      </c>
      <c r="C60" s="64">
        <v>5.5330900000000002E-2</v>
      </c>
      <c r="D60" s="61">
        <f t="shared" si="0"/>
        <v>0.65329029816314743</v>
      </c>
      <c r="E60" s="49">
        <f t="shared" si="1"/>
        <v>-0.18489379135173908</v>
      </c>
      <c r="F60" s="49">
        <f t="shared" si="2"/>
        <v>-0.18489379135173908</v>
      </c>
      <c r="G60" s="49">
        <f t="shared" si="3"/>
        <v>0.65489557162151257</v>
      </c>
      <c r="H60" s="5" t="str">
        <f t="shared" si="6"/>
        <v/>
      </c>
      <c r="I60" s="24">
        <f t="shared" si="4"/>
        <v>8.6276107094621877E-3</v>
      </c>
      <c r="J60" s="24">
        <f t="shared" si="5"/>
        <v>4.2692982339549183E-3</v>
      </c>
      <c r="K60" s="5" t="str">
        <f t="shared" si="11"/>
        <v/>
      </c>
      <c r="L60" s="5" t="str">
        <f t="shared" si="12"/>
        <v/>
      </c>
      <c r="M60" s="24">
        <f t="shared" si="7"/>
        <v>-8350361310680120</v>
      </c>
      <c r="N60" s="24">
        <f t="shared" si="8"/>
        <v>0.65489557162151257</v>
      </c>
      <c r="O60" s="24">
        <f t="shared" si="9"/>
        <v>10880634224836.875</v>
      </c>
      <c r="P60" s="24">
        <f t="shared" si="10"/>
        <v>3.1939338331508894E-6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4.9392744800573561E-2</v>
      </c>
      <c r="V60" s="24">
        <f t="shared" si="13"/>
        <v>13.598801939342131</v>
      </c>
      <c r="W60" s="63">
        <f>B60+([1]User!D$6-25)*[1]User!C$6*[1]Calc!V$6</f>
        <v>0.4948413156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0.491705</v>
      </c>
      <c r="C61" s="64">
        <v>5.1851800000000003E-2</v>
      </c>
      <c r="D61" s="61">
        <f t="shared" si="0"/>
        <v>0.61221266746602521</v>
      </c>
      <c r="E61" s="49">
        <f t="shared" si="1"/>
        <v>-0.21309768853535449</v>
      </c>
      <c r="F61" s="49">
        <f t="shared" si="2"/>
        <v>-0.21309768853535449</v>
      </c>
      <c r="G61" s="49">
        <f t="shared" si="3"/>
        <v>0.61363745464162833</v>
      </c>
      <c r="H61" s="5" t="str">
        <f t="shared" si="6"/>
        <v/>
      </c>
      <c r="I61" s="24">
        <f t="shared" si="4"/>
        <v>9.659063633959292E-3</v>
      </c>
      <c r="J61" s="24">
        <f t="shared" si="5"/>
        <v>4.7520788340994092E-3</v>
      </c>
      <c r="K61" s="5" t="str">
        <f t="shared" si="11"/>
        <v/>
      </c>
      <c r="L61" s="5" t="str">
        <f t="shared" si="12"/>
        <v/>
      </c>
      <c r="M61" s="24">
        <f t="shared" si="7"/>
        <v>-7411502161897246</v>
      </c>
      <c r="N61" s="24">
        <f t="shared" si="8"/>
        <v>0.61363745464162833</v>
      </c>
      <c r="O61" s="24">
        <f t="shared" si="9"/>
        <v>9741494254969.5</v>
      </c>
      <c r="P61" s="24">
        <f t="shared" si="10"/>
        <v>3.0518098942787292E-6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4.5901668854074464E-2</v>
      </c>
      <c r="V61" s="24">
        <f t="shared" si="13"/>
        <v>12.864577375284391</v>
      </c>
      <c r="W61" s="63">
        <f>B61+([1]User!D$6-25)*[1]User!C$6*[1]Calc!V$6</f>
        <v>0.49198131560000002</v>
      </c>
      <c r="X61" s="75"/>
      <c r="Y61" s="66"/>
      <c r="AH61" s="24"/>
    </row>
    <row r="62" spans="1:34">
      <c r="A62" s="64">
        <v>7.7787999999999998E-3</v>
      </c>
      <c r="B62" s="59">
        <v>0.48893700000000001</v>
      </c>
      <c r="C62" s="64">
        <v>4.8597700000000001E-2</v>
      </c>
      <c r="D62" s="61">
        <f t="shared" si="0"/>
        <v>0.57379160510751115</v>
      </c>
      <c r="E62" s="49">
        <f t="shared" si="1"/>
        <v>-0.24124581001500195</v>
      </c>
      <c r="F62" s="49">
        <f t="shared" si="2"/>
        <v>-0.24124581001500195</v>
      </c>
      <c r="G62" s="49">
        <f t="shared" si="3"/>
        <v>0.57503127335399884</v>
      </c>
      <c r="H62" s="5" t="str">
        <f t="shared" si="6"/>
        <v/>
      </c>
      <c r="I62" s="24">
        <f t="shared" si="4"/>
        <v>1.0624218166150029E-2</v>
      </c>
      <c r="J62" s="24">
        <f t="shared" si="5"/>
        <v>5.1975089947200077E-3</v>
      </c>
      <c r="K62" s="5" t="str">
        <f t="shared" si="11"/>
        <v/>
      </c>
      <c r="L62" s="5" t="str">
        <f t="shared" si="12"/>
        <v/>
      </c>
      <c r="M62" s="24">
        <f t="shared" si="7"/>
        <v>-6448544769494868</v>
      </c>
      <c r="N62" s="24">
        <f t="shared" si="8"/>
        <v>0.57503127335399884</v>
      </c>
      <c r="O62" s="24">
        <f t="shared" si="9"/>
        <v>8752072272290.25</v>
      </c>
      <c r="P62" s="24">
        <f t="shared" si="10"/>
        <v>2.9259249915426829E-6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4.2785721631598571E-2</v>
      </c>
      <c r="V62" s="24">
        <f t="shared" si="13"/>
        <v>12.129884879765752</v>
      </c>
      <c r="W62" s="63">
        <f>B62+([1]User!D$6-25)*[1]User!C$6*[1]Calc!V$6</f>
        <v>0.48921331560000003</v>
      </c>
      <c r="X62" s="75"/>
      <c r="Y62" s="66"/>
      <c r="AH62" s="24"/>
    </row>
    <row r="63" spans="1:34">
      <c r="A63" s="64">
        <v>7.9241999999999993E-3</v>
      </c>
      <c r="B63" s="59">
        <v>0.48616700000000002</v>
      </c>
      <c r="C63" s="64">
        <v>4.5548499999999999E-2</v>
      </c>
      <c r="D63" s="61">
        <f t="shared" si="0"/>
        <v>0.53778979098268997</v>
      </c>
      <c r="E63" s="49">
        <f t="shared" si="1"/>
        <v>-0.26938744637074324</v>
      </c>
      <c r="F63" s="49">
        <f t="shared" si="2"/>
        <v>-0.26938744637074324</v>
      </c>
      <c r="G63" s="49">
        <f t="shared" si="3"/>
        <v>0.53890482155883446</v>
      </c>
      <c r="H63" s="5" t="str">
        <f t="shared" si="6"/>
        <v/>
      </c>
      <c r="I63" s="24">
        <f t="shared" si="4"/>
        <v>1.1527379461029139E-2</v>
      </c>
      <c r="J63" s="24">
        <f t="shared" si="5"/>
        <v>5.6074166852023563E-3</v>
      </c>
      <c r="K63" s="5" t="str">
        <f t="shared" si="11"/>
        <v/>
      </c>
      <c r="L63" s="5" t="str">
        <f t="shared" si="12"/>
        <v/>
      </c>
      <c r="M63" s="24">
        <f t="shared" si="7"/>
        <v>-5800200666586139</v>
      </c>
      <c r="N63" s="24">
        <f t="shared" si="8"/>
        <v>0.53890482155883446</v>
      </c>
      <c r="O63" s="24">
        <f t="shared" si="9"/>
        <v>7862037283752.5</v>
      </c>
      <c r="P63" s="24">
        <f t="shared" si="10"/>
        <v>2.8045732510923074E-6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3.9904214210480904E-2</v>
      </c>
      <c r="V63" s="24">
        <f t="shared" si="13"/>
        <v>11.431805973005925</v>
      </c>
      <c r="W63" s="63">
        <f>B63+([1]User!D$6-25)*[1]User!C$6*[1]Calc!V$6</f>
        <v>0.48644331560000004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0.48346699999999998</v>
      </c>
      <c r="C64" s="64">
        <v>4.2705399999999998E-2</v>
      </c>
      <c r="D64" s="61">
        <f t="shared" si="0"/>
        <v>0.50422139345603412</v>
      </c>
      <c r="E64" s="49">
        <f t="shared" si="1"/>
        <v>-0.2973787317202673</v>
      </c>
      <c r="F64" s="49">
        <f t="shared" si="2"/>
        <v>-0.2973787317202673</v>
      </c>
      <c r="G64" s="49">
        <f t="shared" si="3"/>
        <v>0.50520079767238868</v>
      </c>
      <c r="H64" s="5" t="str">
        <f t="shared" si="6"/>
        <v/>
      </c>
      <c r="I64" s="24">
        <f t="shared" si="4"/>
        <v>1.2369980058190283E-2</v>
      </c>
      <c r="J64" s="24">
        <f t="shared" si="5"/>
        <v>5.9838951672548484E-3</v>
      </c>
      <c r="K64" s="5" t="str">
        <f t="shared" si="11"/>
        <v/>
      </c>
      <c r="L64" s="5" t="str">
        <f t="shared" si="12"/>
        <v/>
      </c>
      <c r="M64" s="24">
        <f t="shared" si="7"/>
        <v>-5094695257774437</v>
      </c>
      <c r="N64" s="24">
        <f t="shared" si="8"/>
        <v>0.50520079767238868</v>
      </c>
      <c r="O64" s="24">
        <f t="shared" si="9"/>
        <v>7081290860297.125</v>
      </c>
      <c r="P64" s="24">
        <f t="shared" si="10"/>
        <v>2.6945867093945013E-6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3.7304417516794364E-2</v>
      </c>
      <c r="V64" s="24">
        <f t="shared" si="13"/>
        <v>10.751537324866339</v>
      </c>
      <c r="W64" s="63">
        <f>B64+([1]User!D$6-25)*[1]User!C$6*[1]Calc!V$6</f>
        <v>0.4837433156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0.48084199999999999</v>
      </c>
      <c r="C65" s="64">
        <v>4.00357E-2</v>
      </c>
      <c r="D65" s="61">
        <f t="shared" si="0"/>
        <v>0.47270032459566574</v>
      </c>
      <c r="E65" s="49">
        <f t="shared" si="1"/>
        <v>-0.3254140994739888</v>
      </c>
      <c r="F65" s="49">
        <f t="shared" si="2"/>
        <v>-0.3254140994739888</v>
      </c>
      <c r="G65" s="49">
        <f t="shared" si="3"/>
        <v>0.47356079130170581</v>
      </c>
      <c r="H65" s="5" t="str">
        <f t="shared" si="6"/>
        <v/>
      </c>
      <c r="I65" s="24">
        <f t="shared" si="4"/>
        <v>1.3160980217457355E-2</v>
      </c>
      <c r="J65" s="24">
        <f t="shared" si="5"/>
        <v>6.3319886338680043E-3</v>
      </c>
      <c r="K65" s="5" t="str">
        <f t="shared" si="11"/>
        <v/>
      </c>
      <c r="L65" s="5" t="str">
        <f t="shared" si="12"/>
        <v/>
      </c>
      <c r="M65" s="24">
        <f t="shared" si="7"/>
        <v>-4476002424261735.5</v>
      </c>
      <c r="N65" s="24">
        <f t="shared" si="8"/>
        <v>0.47356079130170581</v>
      </c>
      <c r="O65" s="24">
        <f t="shared" si="9"/>
        <v>6396333571881</v>
      </c>
      <c r="P65" s="24">
        <f t="shared" si="10"/>
        <v>2.5965645561120892E-6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3.4958460088684147E-2</v>
      </c>
      <c r="V65" s="24">
        <f t="shared" si="13"/>
        <v>10.081404419339586</v>
      </c>
      <c r="W65" s="63">
        <f>B65+([1]User!D$6-25)*[1]User!C$6*[1]Calc!V$6</f>
        <v>0.48111831560000001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0.47825499999999999</v>
      </c>
      <c r="C66" s="64">
        <v>3.7522399999999997E-2</v>
      </c>
      <c r="D66" s="61">
        <f t="shared" si="0"/>
        <v>0.44302586590489007</v>
      </c>
      <c r="E66" s="49">
        <f t="shared" si="1"/>
        <v>-0.3535709169105033</v>
      </c>
      <c r="F66" s="49">
        <f t="shared" si="2"/>
        <v>-0.3535709169105033</v>
      </c>
      <c r="G66" s="49">
        <f t="shared" si="3"/>
        <v>0.44379324379467899</v>
      </c>
      <c r="H66" s="5" t="str">
        <f t="shared" si="6"/>
        <v/>
      </c>
      <c r="I66" s="24">
        <f t="shared" si="4"/>
        <v>1.3905168905133027E-2</v>
      </c>
      <c r="J66" s="24">
        <f t="shared" si="5"/>
        <v>6.6540587698135185E-3</v>
      </c>
      <c r="K66" s="5" t="str">
        <f t="shared" si="11"/>
        <v/>
      </c>
      <c r="L66" s="5" t="str">
        <f t="shared" si="12"/>
        <v/>
      </c>
      <c r="M66" s="24">
        <f t="shared" si="7"/>
        <v>-3991770129988107.5</v>
      </c>
      <c r="N66" s="24">
        <f t="shared" si="8"/>
        <v>0.44379324379467899</v>
      </c>
      <c r="O66" s="24">
        <f t="shared" si="9"/>
        <v>5785908284435</v>
      </c>
      <c r="P66" s="24">
        <f t="shared" si="10"/>
        <v>2.5063090169853557E-6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3.280781615055009E-2</v>
      </c>
      <c r="V66" s="24">
        <f t="shared" si="13"/>
        <v>9.4320693122187453</v>
      </c>
      <c r="W66" s="63">
        <f>B66+([1]User!D$6-25)*[1]User!C$6*[1]Calc!V$6</f>
        <v>0.47853131560000001</v>
      </c>
      <c r="Y66" s="66"/>
      <c r="AH66" s="24"/>
    </row>
    <row r="67" spans="1:34">
      <c r="A67" s="64">
        <v>8.5058000000000009E-3</v>
      </c>
      <c r="B67" s="59">
        <v>0.47571400000000003</v>
      </c>
      <c r="C67" s="64">
        <v>3.5153499999999997E-2</v>
      </c>
      <c r="D67" s="61">
        <f t="shared" si="0"/>
        <v>0.41505633373898132</v>
      </c>
      <c r="E67" s="49">
        <f t="shared" si="1"/>
        <v>-0.38189295444063587</v>
      </c>
      <c r="F67" s="49">
        <f t="shared" si="2"/>
        <v>-0.38189295444063587</v>
      </c>
      <c r="G67" s="49">
        <f t="shared" si="3"/>
        <v>0.41573956259818001</v>
      </c>
      <c r="H67" s="5" t="str">
        <f t="shared" si="6"/>
        <v/>
      </c>
      <c r="I67" s="24">
        <f t="shared" si="4"/>
        <v>1.4606510935045501E-2</v>
      </c>
      <c r="J67" s="24">
        <f t="shared" si="5"/>
        <v>6.9525577497871593E-3</v>
      </c>
      <c r="K67" s="5" t="str">
        <f t="shared" si="11"/>
        <v/>
      </c>
      <c r="L67" s="5" t="str">
        <f t="shared" si="12"/>
        <v/>
      </c>
      <c r="M67" s="24">
        <f t="shared" si="7"/>
        <v>-3554041090297006</v>
      </c>
      <c r="N67" s="24">
        <f t="shared" si="8"/>
        <v>0.41573956259818001</v>
      </c>
      <c r="O67" s="24">
        <f t="shared" si="9"/>
        <v>5242892215396.125</v>
      </c>
      <c r="P67" s="24">
        <f t="shared" si="10"/>
        <v>2.4243389134988307E-6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3.0839348368262388E-2</v>
      </c>
      <c r="V67" s="24">
        <f t="shared" si="13"/>
        <v>8.8008085222432531</v>
      </c>
      <c r="W67" s="63">
        <f>B67+([1]User!D$6-25)*[1]User!C$6*[1]Calc!V$6</f>
        <v>0.47599031560000005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0.47327399999999997</v>
      </c>
      <c r="C68" s="64">
        <v>3.2845800000000001E-2</v>
      </c>
      <c r="D68" s="61">
        <f t="shared" si="0"/>
        <v>0.38780938816117411</v>
      </c>
      <c r="E68" s="49">
        <f t="shared" si="1"/>
        <v>-0.41138168164916072</v>
      </c>
      <c r="F68" s="49">
        <f t="shared" si="2"/>
        <v>-0.41138168164916072</v>
      </c>
      <c r="G68" s="49">
        <f t="shared" si="3"/>
        <v>0.38840638097696012</v>
      </c>
      <c r="H68" s="5" t="str">
        <f t="shared" si="6"/>
        <v/>
      </c>
      <c r="I68" s="24">
        <f t="shared" si="4"/>
        <v>1.5289840475575998E-2</v>
      </c>
      <c r="J68" s="24">
        <f t="shared" si="5"/>
        <v>7.2405087826826675E-3</v>
      </c>
      <c r="K68" s="5" t="str">
        <f t="shared" si="11"/>
        <v/>
      </c>
      <c r="L68" s="5" t="str">
        <f t="shared" si="12"/>
        <v/>
      </c>
      <c r="M68" s="24">
        <f t="shared" si="7"/>
        <v>-3105455762515549</v>
      </c>
      <c r="N68" s="24">
        <f t="shared" si="8"/>
        <v>0.38840638097696012</v>
      </c>
      <c r="O68" s="24">
        <f t="shared" si="9"/>
        <v>4769340653525.375</v>
      </c>
      <c r="P68" s="24">
        <f t="shared" si="10"/>
        <v>2.3605638118702925E-6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2.9073355734490148E-2</v>
      </c>
      <c r="V68" s="24">
        <f t="shared" si="13"/>
        <v>8.1363676569819319</v>
      </c>
      <c r="W68" s="63">
        <f>B68+([1]User!D$6-25)*[1]User!C$6*[1]Calc!V$6</f>
        <v>0.47355031559999999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0.47087600000000002</v>
      </c>
      <c r="C69" s="64">
        <v>3.0721399999999999E-2</v>
      </c>
      <c r="D69" s="61">
        <f t="shared" si="0"/>
        <v>0.36272666025655315</v>
      </c>
      <c r="E69" s="49">
        <f t="shared" si="1"/>
        <v>-0.44042052278517668</v>
      </c>
      <c r="F69" s="49">
        <f t="shared" si="2"/>
        <v>-0.44042052278517668</v>
      </c>
      <c r="G69" s="49">
        <f t="shared" si="3"/>
        <v>0.36326138318110435</v>
      </c>
      <c r="H69" s="5" t="str">
        <f t="shared" si="6"/>
        <v/>
      </c>
      <c r="I69" s="24">
        <f t="shared" si="4"/>
        <v>1.5918465420472393E-2</v>
      </c>
      <c r="J69" s="24">
        <f t="shared" si="5"/>
        <v>7.5000218436540962E-3</v>
      </c>
      <c r="K69" s="5" t="str">
        <f t="shared" si="11"/>
        <v/>
      </c>
      <c r="L69" s="5" t="str">
        <f t="shared" si="12"/>
        <v/>
      </c>
      <c r="M69" s="24">
        <f t="shared" si="7"/>
        <v>-2781538309151209.5</v>
      </c>
      <c r="N69" s="24">
        <f t="shared" si="8"/>
        <v>0.36326138318110435</v>
      </c>
      <c r="O69" s="24">
        <f t="shared" si="9"/>
        <v>4345521964121.125</v>
      </c>
      <c r="P69" s="24">
        <f t="shared" si="10"/>
        <v>2.2996750578526643E-6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2.7447773515114529E-2</v>
      </c>
      <c r="V69" s="24">
        <f t="shared" si="13"/>
        <v>7.5269828063235575</v>
      </c>
      <c r="W69" s="63">
        <f>B69+([1]User!D$6-25)*[1]User!C$6*[1]Calc!V$6</f>
        <v>0.47115231560000004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0.46848499999999998</v>
      </c>
      <c r="C70" s="64">
        <v>2.8774999999999998E-2</v>
      </c>
      <c r="D70" s="61">
        <f t="shared" si="0"/>
        <v>0.33974557308203135</v>
      </c>
      <c r="E70" s="49">
        <f t="shared" si="1"/>
        <v>-0.46884619345807682</v>
      </c>
      <c r="F70" s="49">
        <f t="shared" si="2"/>
        <v>-0.46884619345807682</v>
      </c>
      <c r="G70" s="49">
        <f t="shared" si="3"/>
        <v>0.3402315958654677</v>
      </c>
      <c r="H70" s="5" t="str">
        <f t="shared" si="6"/>
        <v/>
      </c>
      <c r="I70" s="24">
        <f t="shared" si="4"/>
        <v>1.6494210103363306E-2</v>
      </c>
      <c r="J70" s="24">
        <f t="shared" si="5"/>
        <v>7.7318476278353957E-3</v>
      </c>
      <c r="K70" s="5" t="str">
        <f t="shared" si="11"/>
        <v/>
      </c>
      <c r="L70" s="5" t="str">
        <f t="shared" si="12"/>
        <v/>
      </c>
      <c r="M70" s="24">
        <f t="shared" si="7"/>
        <v>-2528208403227041.5</v>
      </c>
      <c r="N70" s="24">
        <f t="shared" si="8"/>
        <v>0.3402315958654677</v>
      </c>
      <c r="O70" s="24">
        <f t="shared" si="9"/>
        <v>3960346626183</v>
      </c>
      <c r="P70" s="24">
        <f t="shared" si="10"/>
        <v>2.2377023317918507E-6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2.5927874056527345E-2</v>
      </c>
      <c r="V70" s="24">
        <f t="shared" si="13"/>
        <v>6.9801314034843696</v>
      </c>
      <c r="W70" s="63">
        <f>B70+([1]User!D$6-25)*[1]User!C$6*[1]Calc!V$6</f>
        <v>0.46876131560000001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0.46616200000000002</v>
      </c>
      <c r="C71" s="64">
        <v>2.6934699999999999E-2</v>
      </c>
      <c r="D71" s="61">
        <f t="shared" si="0"/>
        <v>0.31801720546629331</v>
      </c>
      <c r="E71" s="49">
        <f t="shared" si="1"/>
        <v>-0.49754938304407864</v>
      </c>
      <c r="F71" s="49">
        <f t="shared" si="2"/>
        <v>-0.49754938304407864</v>
      </c>
      <c r="G71" s="49">
        <f t="shared" si="3"/>
        <v>0.31844877332029253</v>
      </c>
      <c r="H71" s="5" t="str">
        <f t="shared" si="6"/>
        <v/>
      </c>
      <c r="I71" s="24">
        <f t="shared" si="4"/>
        <v>1.7038780666992687E-2</v>
      </c>
      <c r="J71" s="24">
        <f t="shared" si="5"/>
        <v>7.9475401541899138E-3</v>
      </c>
      <c r="K71" s="5" t="str">
        <f t="shared" si="11"/>
        <v/>
      </c>
      <c r="L71" s="5" t="str">
        <f t="shared" si="12"/>
        <v/>
      </c>
      <c r="M71" s="24">
        <f t="shared" si="7"/>
        <v>-2244943060753322.2</v>
      </c>
      <c r="N71" s="24">
        <f t="shared" si="8"/>
        <v>0.31844877332029253</v>
      </c>
      <c r="O71" s="24">
        <f t="shared" si="9"/>
        <v>3618776838493.625</v>
      </c>
      <c r="P71" s="24">
        <f t="shared" si="10"/>
        <v>2.1845700712821176E-6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2.4541089673689336E-2</v>
      </c>
      <c r="V71" s="24">
        <f t="shared" si="13"/>
        <v>6.4485117739036673</v>
      </c>
      <c r="W71" s="63">
        <f>B71+([1]User!D$6-25)*[1]User!C$6*[1]Calc!V$6</f>
        <v>0.46643831560000004</v>
      </c>
      <c r="AH71" s="24"/>
    </row>
    <row r="72" spans="1:34">
      <c r="A72" s="64">
        <v>9.2327999999999993E-3</v>
      </c>
      <c r="B72" s="59">
        <v>0.46385100000000001</v>
      </c>
      <c r="C72" s="64">
        <v>2.5207899999999998E-2</v>
      </c>
      <c r="D72" s="61">
        <f t="shared" si="0"/>
        <v>0.29762892899025323</v>
      </c>
      <c r="E72" s="49">
        <f t="shared" si="1"/>
        <v>-0.52632485844124699</v>
      </c>
      <c r="F72" s="49">
        <f t="shared" si="2"/>
        <v>-0.52632485844124699</v>
      </c>
      <c r="G72" s="49">
        <f t="shared" si="3"/>
        <v>0.29802149116304999</v>
      </c>
      <c r="H72" s="5" t="str">
        <f t="shared" si="6"/>
        <v/>
      </c>
      <c r="I72" s="24">
        <f t="shared" si="4"/>
        <v>1.7549462720923753E-2</v>
      </c>
      <c r="J72" s="24">
        <f t="shared" si="5"/>
        <v>8.1451850228846136E-3</v>
      </c>
      <c r="K72" s="5" t="str">
        <f t="shared" si="11"/>
        <v/>
      </c>
      <c r="L72" s="5" t="str">
        <f t="shared" si="12"/>
        <v/>
      </c>
      <c r="M72" s="24">
        <f t="shared" si="7"/>
        <v>-2042042097361505.5</v>
      </c>
      <c r="N72" s="24">
        <f t="shared" si="8"/>
        <v>0.29802149116304999</v>
      </c>
      <c r="O72" s="24">
        <f t="shared" si="9"/>
        <v>3308146128974.875</v>
      </c>
      <c r="P72" s="24">
        <f t="shared" si="10"/>
        <v>2.133933393032357E-6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2.3243440987368476E-2</v>
      </c>
      <c r="V72" s="24">
        <f t="shared" si="13"/>
        <v>5.9510707357906742</v>
      </c>
      <c r="W72" s="63">
        <f>B72+([1]User!D$6-25)*[1]User!C$6*[1]Calc!V$6</f>
        <v>0.46412731560000003</v>
      </c>
      <c r="AH72" s="24"/>
    </row>
    <row r="73" spans="1:34">
      <c r="A73" s="64">
        <v>9.3781999999999997E-3</v>
      </c>
      <c r="B73" s="59">
        <v>0.46155099999999999</v>
      </c>
      <c r="C73" s="64">
        <v>2.3587199999999999E-2</v>
      </c>
      <c r="D73" s="61">
        <f t="shared" ref="D73:D133" si="18">C73/$A$6</f>
        <v>0.27849337207299701</v>
      </c>
      <c r="E73" s="49">
        <f t="shared" ref="E73:E104" si="19">IF(D73&gt;0,LOG10(D73),-3)</f>
        <v>-0.55518513624025689</v>
      </c>
      <c r="F73" s="49">
        <f t="shared" ref="F73:F103" si="20">IF($D73&gt;0,LOG10(D73),-3)</f>
        <v>-0.55518513624025689</v>
      </c>
      <c r="G73" s="49">
        <f t="shared" ref="G73:G133" si="21">IF(N73&lt;0.001, 0.001, N73)</f>
        <v>0.27885073995567911</v>
      </c>
      <c r="H73" s="5" t="str">
        <f t="shared" si="6"/>
        <v/>
      </c>
      <c r="I73" s="24">
        <f t="shared" ref="I73:I133" si="22">B$6-G73*B$6</f>
        <v>1.8028731501108022E-2</v>
      </c>
      <c r="J73" s="24">
        <f t="shared" ref="J73:J133" si="23">W73*I73</f>
        <v>8.326160672829876E-3</v>
      </c>
      <c r="K73" s="5" t="str">
        <f t="shared" si="11"/>
        <v/>
      </c>
      <c r="L73" s="5" t="str">
        <f t="shared" si="12"/>
        <v/>
      </c>
      <c r="M73" s="24">
        <f t="shared" si="7"/>
        <v>-1858967346452853</v>
      </c>
      <c r="N73" s="24">
        <f t="shared" si="8"/>
        <v>0.27885073995567911</v>
      </c>
      <c r="O73" s="24">
        <f t="shared" si="9"/>
        <v>3025420751331.375</v>
      </c>
      <c r="P73" s="24">
        <f t="shared" si="10"/>
        <v>2.0857283194887157E-6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2.2027772206942998E-2</v>
      </c>
      <c r="V73" s="24">
        <f t="shared" si="13"/>
        <v>5.4856564196473228</v>
      </c>
      <c r="W73" s="63">
        <f>B73+([1]User!D$6-25)*[1]User!C$6*[1]Calc!V$6</f>
        <v>0.46182731560000001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0.45931899999999998</v>
      </c>
      <c r="C74" s="64">
        <v>2.2058600000000001E-2</v>
      </c>
      <c r="D74" s="61">
        <f t="shared" si="18"/>
        <v>0.26044523712901119</v>
      </c>
      <c r="E74" s="49">
        <f t="shared" si="19"/>
        <v>-0.58428358028350902</v>
      </c>
      <c r="F74" s="49">
        <f t="shared" si="20"/>
        <v>-0.58428358028350902</v>
      </c>
      <c r="G74" s="49">
        <f t="shared" si="21"/>
        <v>0.2607632854557656</v>
      </c>
      <c r="H74" s="5" t="str">
        <f t="shared" ref="H74:H133" si="24">IF(K74="","",I74)</f>
        <v/>
      </c>
      <c r="I74" s="24">
        <f t="shared" si="22"/>
        <v>1.848091786360586E-2</v>
      </c>
      <c r="J74" s="24">
        <f t="shared" si="23"/>
        <v>8.4937432781016127E-3</v>
      </c>
      <c r="K74" s="5" t="str">
        <f t="shared" si="11"/>
        <v/>
      </c>
      <c r="L74" s="5" t="str">
        <f t="shared" si="12"/>
        <v/>
      </c>
      <c r="M74" s="24">
        <f t="shared" si="7"/>
        <v>-1654433659771150.7</v>
      </c>
      <c r="N74" s="24">
        <f t="shared" si="8"/>
        <v>0.2607632854557656</v>
      </c>
      <c r="O74" s="24">
        <f t="shared" si="9"/>
        <v>2774134971507.875</v>
      </c>
      <c r="P74" s="24">
        <f t="shared" si="10"/>
        <v>2.0451487485692836E-6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2.0915653756477727E-2</v>
      </c>
      <c r="V74" s="24">
        <f t="shared" si="13"/>
        <v>5.0388436715353988</v>
      </c>
      <c r="W74" s="63">
        <f>B74+([1]User!D$6-25)*[1]User!C$6*[1]Calc!V$6</f>
        <v>0.4595953156</v>
      </c>
      <c r="AH74" s="24"/>
    </row>
    <row r="75" spans="1:34">
      <c r="A75" s="64">
        <v>9.6690000000000005E-3</v>
      </c>
      <c r="B75" s="59">
        <v>0.45707999999999999</v>
      </c>
      <c r="C75" s="64">
        <v>2.06112E-2</v>
      </c>
      <c r="D75" s="61">
        <f t="shared" si="18"/>
        <v>0.2433558281810031</v>
      </c>
      <c r="E75" s="49">
        <f t="shared" si="19"/>
        <v>-0.61375824828408909</v>
      </c>
      <c r="F75" s="49">
        <f t="shared" si="20"/>
        <v>-0.61375824828408909</v>
      </c>
      <c r="G75" s="49">
        <f t="shared" si="21"/>
        <v>0.24364833421084695</v>
      </c>
      <c r="H75" s="5" t="str">
        <f t="shared" si="24"/>
        <v/>
      </c>
      <c r="I75" s="24">
        <f t="shared" si="22"/>
        <v>1.8908791644728827E-2</v>
      </c>
      <c r="J75" s="24">
        <f t="shared" si="23"/>
        <v>8.6480552790812407E-3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-1521566946753242.5</v>
      </c>
      <c r="N75" s="24">
        <f t="shared" ref="N75:N131" si="26">IF($X$76,D75-1.602E-19*$P$6*M75/$B$6,D75)</f>
        <v>0.24364833421084695</v>
      </c>
      <c r="O75" s="24">
        <f t="shared" ref="O75:O133" si="27">(SQRT($X$21^2+296000000000000000000*EXP(38.921*W75))-$X$21)/2</f>
        <v>2542994924113.625</v>
      </c>
      <c r="P75" s="24">
        <f t="shared" ref="P75:P131" si="28">O75/(($B$6*D75)/(1.602E-19*$P$6)-M75)</f>
        <v>2.0064382783284363E-6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1.9862686949491323E-2</v>
      </c>
      <c r="V75" s="24">
        <f t="shared" si="13"/>
        <v>4.6191059070187626</v>
      </c>
      <c r="W75" s="63">
        <f>B75+([1]User!D$6-25)*[1]User!C$6*[1]Calc!V$6</f>
        <v>0.45735631560000001</v>
      </c>
      <c r="X75" s="9" t="s">
        <v>91</v>
      </c>
      <c r="AH75" s="24"/>
    </row>
    <row r="76" spans="1:34">
      <c r="A76" s="64">
        <v>9.8143999999999992E-3</v>
      </c>
      <c r="B76" s="59">
        <v>0.45484000000000002</v>
      </c>
      <c r="C76" s="64">
        <v>1.9279999999999999E-2</v>
      </c>
      <c r="D76" s="61">
        <f t="shared" si="18"/>
        <v>0.22763838919275634</v>
      </c>
      <c r="E76" s="49">
        <f t="shared" si="19"/>
        <v>-0.64275449619309433</v>
      </c>
      <c r="F76" s="49">
        <f t="shared" si="20"/>
        <v>-0.64275449619309433</v>
      </c>
      <c r="G76" s="49">
        <f t="shared" si="21"/>
        <v>0.22790666597128262</v>
      </c>
      <c r="H76" s="5" t="str">
        <f t="shared" si="24"/>
        <v/>
      </c>
      <c r="I76" s="24">
        <f t="shared" si="22"/>
        <v>1.9302333350717935E-2</v>
      </c>
      <c r="J76" s="24">
        <f t="shared" si="23"/>
        <v>8.7848068370617507E-3</v>
      </c>
      <c r="K76" s="5" t="str">
        <f t="shared" si="11"/>
        <v/>
      </c>
      <c r="L76" s="5" t="str">
        <f t="shared" si="12"/>
        <v/>
      </c>
      <c r="M76" s="24">
        <f t="shared" si="25"/>
        <v>-1395530475063924.7</v>
      </c>
      <c r="N76" s="24">
        <f t="shared" si="26"/>
        <v>0.22790666597128262</v>
      </c>
      <c r="O76" s="24">
        <f t="shared" si="27"/>
        <v>2330994213817.25</v>
      </c>
      <c r="P76" s="24">
        <f t="shared" si="28"/>
        <v>1.9662010575886018E-6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1.8868087009193586E-2</v>
      </c>
      <c r="V76" s="24">
        <f t="shared" si="13"/>
        <v>4.2428382748143649</v>
      </c>
      <c r="W76" s="63">
        <f>B76+([1]User!D$6-25)*[1]User!C$6*[1]Calc!V$6</f>
        <v>0.45511631560000004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0.452623</v>
      </c>
      <c r="C77" s="64">
        <v>1.8017999999999999E-2</v>
      </c>
      <c r="D77" s="61">
        <f t="shared" si="18"/>
        <v>0.21273799255576162</v>
      </c>
      <c r="E77" s="49">
        <f t="shared" si="19"/>
        <v>-0.67215494317728153</v>
      </c>
      <c r="F77" s="49">
        <f t="shared" si="20"/>
        <v>-0.67215494317728153</v>
      </c>
      <c r="G77" s="49">
        <f t="shared" si="21"/>
        <v>0.21298162384093045</v>
      </c>
      <c r="H77" s="5" t="str">
        <f t="shared" si="24"/>
        <v/>
      </c>
      <c r="I77" s="24">
        <f t="shared" si="22"/>
        <v>1.967545940397674E-2</v>
      </c>
      <c r="J77" s="24">
        <f t="shared" si="23"/>
        <v>8.9110020981766503E-3</v>
      </c>
      <c r="K77" s="5" t="str">
        <f t="shared" si="11"/>
        <v/>
      </c>
      <c r="L77" s="5" t="str">
        <f t="shared" si="12"/>
        <v/>
      </c>
      <c r="M77" s="24">
        <f t="shared" si="25"/>
        <v>-1267328782609336.5</v>
      </c>
      <c r="N77" s="24">
        <f t="shared" si="26"/>
        <v>0.21298162384093045</v>
      </c>
      <c r="O77" s="24">
        <f t="shared" si="27"/>
        <v>2138554147236.125</v>
      </c>
      <c r="P77" s="24">
        <f t="shared" si="28"/>
        <v>1.9302869508203322E-6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1.7938040449962268E-2</v>
      </c>
      <c r="V77" s="24">
        <f t="shared" si="13"/>
        <v>3.8852573893762465</v>
      </c>
      <c r="W77" s="63">
        <f>B77+([1]User!D$6-25)*[1]User!C$6*[1]Calc!V$6</f>
        <v>0.45289931560000002</v>
      </c>
      <c r="AH77" s="24"/>
    </row>
    <row r="78" spans="1:34">
      <c r="A78" s="64">
        <v>1.01052E-2</v>
      </c>
      <c r="B78" s="59">
        <v>0.45037500000000003</v>
      </c>
      <c r="C78" s="64">
        <v>1.68279E-2</v>
      </c>
      <c r="D78" s="61">
        <f t="shared" si="18"/>
        <v>0.1986865170900822</v>
      </c>
      <c r="E78" s="49">
        <f t="shared" si="19"/>
        <v>-0.70183160320750926</v>
      </c>
      <c r="F78" s="49">
        <f t="shared" si="20"/>
        <v>-0.70183160320750926</v>
      </c>
      <c r="G78" s="49">
        <f t="shared" si="21"/>
        <v>0.19891291088022975</v>
      </c>
      <c r="H78" s="5" t="str">
        <f t="shared" si="24"/>
        <v/>
      </c>
      <c r="I78" s="24">
        <f t="shared" si="22"/>
        <v>2.0027177227994256E-2</v>
      </c>
      <c r="J78" s="24">
        <f t="shared" si="23"/>
        <v>9.0252737655499727E-3</v>
      </c>
      <c r="K78" s="5" t="str">
        <f t="shared" si="11"/>
        <v/>
      </c>
      <c r="L78" s="5" t="str">
        <f t="shared" si="12"/>
        <v/>
      </c>
      <c r="M78" s="24">
        <f t="shared" si="25"/>
        <v>-1177662245877761</v>
      </c>
      <c r="N78" s="24">
        <f t="shared" si="26"/>
        <v>0.19891291088022975</v>
      </c>
      <c r="O78" s="24">
        <f t="shared" si="27"/>
        <v>1959618661750.25</v>
      </c>
      <c r="P78" s="24">
        <f t="shared" si="28"/>
        <v>1.8938795368677625E-6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1.7046773772892321E-2</v>
      </c>
      <c r="V78" s="24">
        <f t="shared" si="13"/>
        <v>3.5546180878246556</v>
      </c>
      <c r="W78" s="63">
        <f>B78+([1]User!D$6-25)*[1]User!C$6*[1]Calc!V$6</f>
        <v>0.45065131560000005</v>
      </c>
      <c r="AH78" s="24"/>
    </row>
    <row r="79" spans="1:34">
      <c r="A79" s="64">
        <v>1.02506E-2</v>
      </c>
      <c r="B79" s="59">
        <v>0.44812000000000002</v>
      </c>
      <c r="C79" s="64">
        <v>1.57109E-2</v>
      </c>
      <c r="D79" s="61">
        <f t="shared" si="18"/>
        <v>0.18549813116019065</v>
      </c>
      <c r="E79" s="49">
        <f t="shared" si="19"/>
        <v>-0.73166046141769647</v>
      </c>
      <c r="F79" s="49">
        <f t="shared" si="20"/>
        <v>-0.73166046141769647</v>
      </c>
      <c r="G79" s="49">
        <f t="shared" si="21"/>
        <v>0.1857061914837296</v>
      </c>
      <c r="H79" s="5" t="str">
        <f t="shared" si="24"/>
        <v/>
      </c>
      <c r="I79" s="24">
        <f t="shared" si="22"/>
        <v>2.0357345212906761E-2</v>
      </c>
      <c r="J79" s="24">
        <f t="shared" si="23"/>
        <v>9.1281585888646904E-3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-1082294650119378.5</v>
      </c>
      <c r="N79" s="24">
        <f t="shared" si="26"/>
        <v>0.1857061914837296</v>
      </c>
      <c r="O79" s="24">
        <f t="shared" si="27"/>
        <v>1795149204297.125</v>
      </c>
      <c r="P79" s="24">
        <f t="shared" si="28"/>
        <v>1.8583089786982933E-6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1.6201894765850169E-2</v>
      </c>
      <c r="V79" s="24">
        <f t="shared" si="13"/>
        <v>3.2488306628686376</v>
      </c>
      <c r="W79" s="63">
        <f>B79+([1]User!D$6-25)*[1]User!C$6*[1]Calc!V$6</f>
        <v>0.44839631560000004</v>
      </c>
      <c r="AH79" s="24"/>
    </row>
    <row r="80" spans="1:34">
      <c r="A80" s="64">
        <v>1.0396000000000001E-2</v>
      </c>
      <c r="B80" s="59">
        <v>0.44590600000000002</v>
      </c>
      <c r="C80" s="64">
        <v>1.4677900000000001E-2</v>
      </c>
      <c r="D80" s="61">
        <f t="shared" si="18"/>
        <v>0.17330153074337959</v>
      </c>
      <c r="E80" s="49">
        <f t="shared" si="19"/>
        <v>-0.76119760121876068</v>
      </c>
      <c r="F80" s="49">
        <f t="shared" si="20"/>
        <v>-0.76119760121876068</v>
      </c>
      <c r="G80" s="49">
        <f t="shared" si="21"/>
        <v>0.17348897787848647</v>
      </c>
      <c r="H80" s="5" t="str">
        <f t="shared" si="24"/>
        <v/>
      </c>
      <c r="I80" s="24">
        <f t="shared" si="22"/>
        <v>2.0662775553037839E-2</v>
      </c>
      <c r="J80" s="24">
        <f t="shared" si="23"/>
        <v>9.219365042977495E-3</v>
      </c>
      <c r="K80" s="5" t="str">
        <f t="shared" si="29"/>
        <v/>
      </c>
      <c r="L80" s="5" t="str">
        <f t="shared" si="12"/>
        <v/>
      </c>
      <c r="M80" s="24">
        <f t="shared" si="25"/>
        <v>-975068326606697.87</v>
      </c>
      <c r="N80" s="24">
        <f t="shared" si="26"/>
        <v>0.17348897787848647</v>
      </c>
      <c r="O80" s="24">
        <f t="shared" si="27"/>
        <v>1647092593991.375</v>
      </c>
      <c r="P80" s="24">
        <f t="shared" si="28"/>
        <v>1.825113526754869E-6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1.5417354550145737E-2</v>
      </c>
      <c r="V80" s="24">
        <f t="shared" si="13"/>
        <v>2.9691314570671592</v>
      </c>
      <c r="W80" s="63">
        <f>B80+([1]User!D$6-25)*[1]User!C$6*[1]Calc!V$6</f>
        <v>0.44618231560000005</v>
      </c>
      <c r="AH80" s="24"/>
    </row>
    <row r="81" spans="1:34">
      <c r="A81" s="64">
        <v>1.0541399999999999E-2</v>
      </c>
      <c r="B81" s="59">
        <v>0.44353300000000001</v>
      </c>
      <c r="C81" s="64">
        <v>1.36913E-2</v>
      </c>
      <c r="D81" s="61">
        <f t="shared" si="18"/>
        <v>0.16165277375284157</v>
      </c>
      <c r="E81" s="49">
        <f t="shared" si="19"/>
        <v>-0.79141683905602367</v>
      </c>
      <c r="F81" s="49">
        <f t="shared" si="20"/>
        <v>-0.79141683905602367</v>
      </c>
      <c r="G81" s="49">
        <f t="shared" si="21"/>
        <v>0.16183599178175231</v>
      </c>
      <c r="H81" s="5" t="str">
        <f t="shared" si="24"/>
        <v/>
      </c>
      <c r="I81" s="24">
        <f t="shared" si="22"/>
        <v>2.0954100205456194E-2</v>
      </c>
      <c r="J81" s="24">
        <f t="shared" si="23"/>
        <v>9.2996248711973341E-3</v>
      </c>
      <c r="K81" s="5" t="str">
        <f t="shared" si="29"/>
        <v/>
      </c>
      <c r="L81" s="5" t="str">
        <f t="shared" si="12"/>
        <v/>
      </c>
      <c r="M81" s="24">
        <f t="shared" si="25"/>
        <v>-953069230705098</v>
      </c>
      <c r="N81" s="24">
        <f t="shared" si="26"/>
        <v>0.16183599178175231</v>
      </c>
      <c r="O81" s="24">
        <f t="shared" si="27"/>
        <v>1501920952906.625</v>
      </c>
      <c r="P81" s="24">
        <f t="shared" si="28"/>
        <v>1.7840857327716205E-6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1.4622897592115391E-2</v>
      </c>
      <c r="V81" s="24">
        <f t="shared" si="13"/>
        <v>2.715131716413322</v>
      </c>
      <c r="W81" s="63">
        <f>B81+([1]User!D$6-25)*[1]User!C$6*[1]Calc!V$6</f>
        <v>0.44380931560000003</v>
      </c>
      <c r="AH81" s="24"/>
    </row>
    <row r="82" spans="1:34">
      <c r="A82" s="64">
        <v>1.06868E-2</v>
      </c>
      <c r="B82" s="59">
        <v>0.44120900000000002</v>
      </c>
      <c r="C82" s="64">
        <v>1.2790599999999999E-2</v>
      </c>
      <c r="D82" s="61">
        <f t="shared" si="18"/>
        <v>0.15101823551913224</v>
      </c>
      <c r="E82" s="49">
        <f t="shared" si="19"/>
        <v>-0.82097060828850077</v>
      </c>
      <c r="F82" s="49">
        <f t="shared" si="20"/>
        <v>-0.82097060828850077</v>
      </c>
      <c r="G82" s="49">
        <f t="shared" si="21"/>
        <v>0.15118217954643434</v>
      </c>
      <c r="H82" s="5" t="str">
        <f t="shared" si="24"/>
        <v/>
      </c>
      <c r="I82" s="24">
        <f t="shared" si="22"/>
        <v>2.1220445511339142E-2</v>
      </c>
      <c r="J82" s="24">
        <f t="shared" si="23"/>
        <v>9.3685150837461654E-3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-852809130785038.25</v>
      </c>
      <c r="N82" s="24">
        <f t="shared" si="26"/>
        <v>0.15118217954643434</v>
      </c>
      <c r="O82" s="24">
        <f t="shared" si="27"/>
        <v>1372145364510.75</v>
      </c>
      <c r="P82" s="24">
        <f t="shared" si="28"/>
        <v>1.7447904618449315E-6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1.3888521463232429E-2</v>
      </c>
      <c r="V82" s="24">
        <f t="shared" ref="V82:V145" si="31">((U82)-G82)*((U82)-G82)*U$22/U82</f>
        <v>2.4864309232970827</v>
      </c>
      <c r="W82" s="63">
        <f>B82+([1]User!D$6-25)*[1]User!C$6*[1]Calc!V$6</f>
        <v>0.44148531560000004</v>
      </c>
      <c r="AH82" s="24"/>
    </row>
    <row r="83" spans="1:34">
      <c r="A83" s="64">
        <v>1.08322E-2</v>
      </c>
      <c r="B83" s="59">
        <v>0.43882700000000002</v>
      </c>
      <c r="C83" s="64">
        <v>1.19168E-2</v>
      </c>
      <c r="D83" s="61">
        <f t="shared" si="18"/>
        <v>0.14070130478901655</v>
      </c>
      <c r="E83" s="49">
        <f t="shared" si="19"/>
        <v>-0.85170187513069517</v>
      </c>
      <c r="F83" s="49">
        <f t="shared" si="20"/>
        <v>-0.85170187513069517</v>
      </c>
      <c r="G83" s="49">
        <f t="shared" si="21"/>
        <v>0.14085448590111882</v>
      </c>
      <c r="H83" s="5" t="str">
        <f t="shared" si="24"/>
        <v/>
      </c>
      <c r="I83" s="24">
        <f t="shared" si="22"/>
        <v>2.1478637852472032E-2</v>
      </c>
      <c r="J83" s="24">
        <f t="shared" si="23"/>
        <v>9.4313410955921342E-3</v>
      </c>
      <c r="K83" s="5" t="str">
        <f t="shared" si="29"/>
        <v/>
      </c>
      <c r="L83" s="5" t="str">
        <f t="shared" si="30"/>
        <v/>
      </c>
      <c r="M83" s="24">
        <f t="shared" si="25"/>
        <v>-796822264368901.62</v>
      </c>
      <c r="N83" s="24">
        <f t="shared" si="26"/>
        <v>0.14085448590111882</v>
      </c>
      <c r="O83" s="24">
        <f t="shared" si="27"/>
        <v>1250749856303.125</v>
      </c>
      <c r="P83" s="24">
        <f t="shared" si="28"/>
        <v>1.7070393664601267E-6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1.3177848975225512E-2</v>
      </c>
      <c r="V83" s="24">
        <f t="shared" si="31"/>
        <v>2.2662603611238143</v>
      </c>
      <c r="W83" s="63">
        <f>B83+([1]User!D$6-25)*[1]User!C$6*[1]Calc!V$6</f>
        <v>0.43910331560000004</v>
      </c>
      <c r="AH83" s="24"/>
    </row>
    <row r="84" spans="1:34">
      <c r="A84" s="64">
        <v>1.0977600000000001E-2</v>
      </c>
      <c r="B84" s="59">
        <v>0.43627899999999997</v>
      </c>
      <c r="C84" s="64">
        <v>1.11068E-2</v>
      </c>
      <c r="D84" s="61">
        <f t="shared" si="18"/>
        <v>0.13113765877002626</v>
      </c>
      <c r="E84" s="49">
        <f t="shared" si="19"/>
        <v>-0.88227257415688209</v>
      </c>
      <c r="F84" s="49">
        <f t="shared" si="20"/>
        <v>-0.88227257415688209</v>
      </c>
      <c r="G84" s="49">
        <f t="shared" si="21"/>
        <v>0.13128606737039403</v>
      </c>
      <c r="H84" s="5" t="str">
        <f t="shared" si="24"/>
        <v/>
      </c>
      <c r="I84" s="24">
        <f t="shared" si="22"/>
        <v>2.1717848315740151E-2</v>
      </c>
      <c r="J84" s="24">
        <f t="shared" si="23"/>
        <v>9.4810421256308706E-3</v>
      </c>
      <c r="K84" s="5" t="str">
        <f t="shared" si="29"/>
        <v/>
      </c>
      <c r="L84" s="5" t="str">
        <f t="shared" si="30"/>
        <v/>
      </c>
      <c r="M84" s="24">
        <f t="shared" si="25"/>
        <v>-771996464668016.62</v>
      </c>
      <c r="N84" s="24">
        <f t="shared" si="26"/>
        <v>0.13128606737039403</v>
      </c>
      <c r="O84" s="24">
        <f t="shared" si="27"/>
        <v>1132749641152.625</v>
      </c>
      <c r="P84" s="24">
        <f t="shared" si="28"/>
        <v>1.658666417364917E-6</v>
      </c>
      <c r="Q84" s="5" t="str">
        <f t="shared" si="15"/>
        <v/>
      </c>
      <c r="R84" s="5">
        <f t="shared" si="16"/>
        <v>0.43655531559999999</v>
      </c>
      <c r="S84" s="5" t="str">
        <f t="shared" si="17"/>
        <v/>
      </c>
      <c r="T84" s="5">
        <f t="shared" si="17"/>
        <v>-0.8817813606219943</v>
      </c>
      <c r="U84" s="24">
        <f t="shared" si="32"/>
        <v>1.246174290516254E-2</v>
      </c>
      <c r="V84" s="24">
        <f t="shared" si="31"/>
        <v>2.0756942399468064</v>
      </c>
      <c r="W84" s="63">
        <f>B84+([1]User!D$6-25)*[1]User!C$6*[1]Calc!V$6</f>
        <v>0.43655531559999999</v>
      </c>
      <c r="AH84" s="24"/>
    </row>
    <row r="85" spans="1:34">
      <c r="A85" s="64">
        <v>1.1122999999999999E-2</v>
      </c>
      <c r="B85" s="59">
        <v>0.433809</v>
      </c>
      <c r="C85" s="64">
        <v>1.03506E-2</v>
      </c>
      <c r="D85" s="61">
        <f t="shared" si="18"/>
        <v>0.12220922775822324</v>
      </c>
      <c r="E85" s="49">
        <f t="shared" si="19"/>
        <v>-0.91289600020499029</v>
      </c>
      <c r="F85" s="49">
        <f t="shared" si="20"/>
        <v>-0.91289600020499029</v>
      </c>
      <c r="G85" s="49">
        <f t="shared" si="21"/>
        <v>0.12233992407135451</v>
      </c>
      <c r="H85" s="5" t="str">
        <f t="shared" si="24"/>
        <v/>
      </c>
      <c r="I85" s="24">
        <f t="shared" si="22"/>
        <v>2.1941501898216139E-2</v>
      </c>
      <c r="J85" s="24">
        <f t="shared" si="23"/>
        <v>9.5244837762251521E-3</v>
      </c>
      <c r="K85" s="5" t="str">
        <f t="shared" si="29"/>
        <v/>
      </c>
      <c r="L85" s="5" t="str">
        <f t="shared" si="30"/>
        <v/>
      </c>
      <c r="M85" s="24">
        <f t="shared" si="25"/>
        <v>-679860139051539.62</v>
      </c>
      <c r="N85" s="24">
        <f t="shared" si="26"/>
        <v>0.12233992407135451</v>
      </c>
      <c r="O85" s="24">
        <f t="shared" si="27"/>
        <v>1028991767578.625</v>
      </c>
      <c r="P85" s="24">
        <f t="shared" si="28"/>
        <v>1.6169159732675705E-6</v>
      </c>
      <c r="Q85" s="5" t="str">
        <f t="shared" si="15"/>
        <v/>
      </c>
      <c r="R85" s="5">
        <f t="shared" si="16"/>
        <v>0.43408531560000002</v>
      </c>
      <c r="S85" s="5" t="str">
        <f t="shared" si="17"/>
        <v/>
      </c>
      <c r="T85" s="5">
        <f t="shared" si="17"/>
        <v>-0.91243179337722236</v>
      </c>
      <c r="U85" s="24">
        <f t="shared" si="32"/>
        <v>1.1808253056184674E-2</v>
      </c>
      <c r="V85" s="24">
        <f t="shared" si="31"/>
        <v>1.8954803179741699</v>
      </c>
      <c r="W85" s="63">
        <f>B85+([1]User!D$6-25)*[1]User!C$6*[1]Calc!V$6</f>
        <v>0.43408531560000002</v>
      </c>
      <c r="AH85" s="24"/>
    </row>
    <row r="86" spans="1:34">
      <c r="A86" s="64">
        <v>1.12684E-2</v>
      </c>
      <c r="B86" s="59">
        <v>0.43137999999999999</v>
      </c>
      <c r="C86" s="64">
        <v>9.6352799999999995E-3</v>
      </c>
      <c r="D86" s="61">
        <f t="shared" si="18"/>
        <v>0.11376346569611936</v>
      </c>
      <c r="E86" s="49">
        <f t="shared" si="19"/>
        <v>-0.94399718604315785</v>
      </c>
      <c r="F86" s="49">
        <f t="shared" si="20"/>
        <v>-0.94399718604315785</v>
      </c>
      <c r="G86" s="49">
        <f t="shared" si="21"/>
        <v>0.11388041228891344</v>
      </c>
      <c r="H86" s="5" t="str">
        <f t="shared" si="24"/>
        <v/>
      </c>
      <c r="I86" s="24">
        <f t="shared" si="22"/>
        <v>2.2152989692777167E-2</v>
      </c>
      <c r="J86" s="24">
        <f t="shared" si="23"/>
        <v>9.5624779103089686E-3</v>
      </c>
      <c r="K86" s="5" t="str">
        <f t="shared" si="29"/>
        <v/>
      </c>
      <c r="L86" s="5" t="str">
        <f t="shared" si="30"/>
        <v/>
      </c>
      <c r="M86" s="24">
        <f t="shared" si="25"/>
        <v>-608336416947925.25</v>
      </c>
      <c r="N86" s="24">
        <f t="shared" si="26"/>
        <v>0.11388041228891344</v>
      </c>
      <c r="O86" s="24">
        <f t="shared" si="27"/>
        <v>936224166583.25</v>
      </c>
      <c r="P86" s="24">
        <f t="shared" si="28"/>
        <v>1.5804274867512529E-6</v>
      </c>
      <c r="Q86" s="5" t="str">
        <f t="shared" ref="Q86:Q132" si="33">IF(G86&gt;0.85,IF(G86&lt;1.15,W86,""),"")</f>
        <v/>
      </c>
      <c r="R86" s="5">
        <f t="shared" si="16"/>
        <v>0.43165631560000001</v>
      </c>
      <c r="S86" s="5" t="str">
        <f t="shared" si="17"/>
        <v/>
      </c>
      <c r="T86" s="5">
        <f t="shared" si="17"/>
        <v>-0.94355096921672343</v>
      </c>
      <c r="U86" s="24">
        <f t="shared" si="32"/>
        <v>1.1202159303308085E-2</v>
      </c>
      <c r="V86" s="24">
        <f t="shared" si="31"/>
        <v>1.7241960929945344</v>
      </c>
      <c r="W86" s="63">
        <f>B86+([1]User!D$6-25)*[1]User!C$6*[1]Calc!V$6</f>
        <v>0.43165631560000001</v>
      </c>
      <c r="AH86" s="24"/>
    </row>
    <row r="87" spans="1:34">
      <c r="A87" s="64">
        <v>1.14138E-2</v>
      </c>
      <c r="B87" s="59">
        <v>0.42875799999999997</v>
      </c>
      <c r="C87" s="64">
        <v>8.9831200000000007E-3</v>
      </c>
      <c r="D87" s="61">
        <f t="shared" si="18"/>
        <v>0.10606343188408889</v>
      </c>
      <c r="E87" s="49">
        <f t="shared" si="19"/>
        <v>-0.97443432456604251</v>
      </c>
      <c r="F87" s="49">
        <f t="shared" si="20"/>
        <v>-0.97443432456604251</v>
      </c>
      <c r="G87" s="49">
        <f t="shared" si="21"/>
        <v>0.10617743665097165</v>
      </c>
      <c r="H87" s="5" t="str">
        <f t="shared" si="24"/>
        <v/>
      </c>
      <c r="I87" s="24">
        <f t="shared" si="22"/>
        <v>2.2345564083725709E-2</v>
      </c>
      <c r="J87" s="24">
        <f t="shared" si="23"/>
        <v>9.5870137933572012E-3</v>
      </c>
      <c r="K87" s="5" t="str">
        <f t="shared" si="29"/>
        <v/>
      </c>
      <c r="L87" s="5" t="str">
        <f t="shared" si="30"/>
        <v/>
      </c>
      <c r="M87" s="24">
        <f t="shared" si="25"/>
        <v>-593033535594897.12</v>
      </c>
      <c r="N87" s="24">
        <f t="shared" si="26"/>
        <v>0.10617743665097165</v>
      </c>
      <c r="O87" s="24">
        <f t="shared" si="27"/>
        <v>845444164885.25</v>
      </c>
      <c r="P87" s="24">
        <f t="shared" si="28"/>
        <v>1.5307224527543075E-6</v>
      </c>
      <c r="Q87" s="5" t="str">
        <f t="shared" si="33"/>
        <v/>
      </c>
      <c r="R87" s="5">
        <f t="shared" ref="R87:R132" si="34">IF(G87&gt;0.06,IF(G87&lt;0.14,W87,""),"")</f>
        <v>0.42903431559999999</v>
      </c>
      <c r="S87" s="5" t="str">
        <f t="shared" ref="S87:T131" si="35">IF(Q87="","",LOG10($G87))</f>
        <v/>
      </c>
      <c r="T87" s="5">
        <f t="shared" si="35"/>
        <v>-0.97396776366029969</v>
      </c>
      <c r="U87" s="24">
        <f t="shared" si="32"/>
        <v>1.0585956712293091E-2</v>
      </c>
      <c r="V87" s="24">
        <f t="shared" si="31"/>
        <v>1.58139265181095</v>
      </c>
      <c r="W87" s="63">
        <f>B87+([1]User!D$6-25)*[1]User!C$6*[1]Calc!V$6</f>
        <v>0.42903431559999999</v>
      </c>
      <c r="AH87" s="24"/>
    </row>
    <row r="88" spans="1:34">
      <c r="A88" s="64">
        <v>1.15592E-2</v>
      </c>
      <c r="B88" s="59">
        <v>0.42620599999999997</v>
      </c>
      <c r="C88" s="64">
        <v>8.3860299999999992E-3</v>
      </c>
      <c r="D88" s="61">
        <f t="shared" si="18"/>
        <v>9.9013607931645764E-2</v>
      </c>
      <c r="E88" s="49">
        <f t="shared" si="19"/>
        <v>-1.0043051140540129</v>
      </c>
      <c r="F88" s="49">
        <f t="shared" si="20"/>
        <v>-1.0043051140540129</v>
      </c>
      <c r="G88" s="49">
        <f t="shared" si="21"/>
        <v>9.91140876586315E-2</v>
      </c>
      <c r="H88" s="5" t="str">
        <f t="shared" si="24"/>
        <v/>
      </c>
      <c r="I88" s="24">
        <f t="shared" si="22"/>
        <v>2.2522147808534215E-2</v>
      </c>
      <c r="J88" s="24">
        <f t="shared" si="23"/>
        <v>9.605297749669138E-3</v>
      </c>
      <c r="K88" s="5" t="str">
        <f t="shared" si="29"/>
        <v/>
      </c>
      <c r="L88" s="5" t="str">
        <f t="shared" si="30"/>
        <v/>
      </c>
      <c r="M88" s="24">
        <f t="shared" si="25"/>
        <v>-522678563180097.31</v>
      </c>
      <c r="N88" s="24">
        <f t="shared" si="26"/>
        <v>9.91140876586315E-2</v>
      </c>
      <c r="O88" s="24">
        <f t="shared" si="27"/>
        <v>765544105536.375</v>
      </c>
      <c r="P88" s="24">
        <f t="shared" si="28"/>
        <v>1.4848363368403194E-6</v>
      </c>
      <c r="Q88" s="5" t="str">
        <f t="shared" si="33"/>
        <v/>
      </c>
      <c r="R88" s="5">
        <f t="shared" si="34"/>
        <v>0.42648231559999999</v>
      </c>
      <c r="S88" s="5" t="str">
        <f t="shared" si="35"/>
        <v/>
      </c>
      <c r="T88" s="5">
        <f t="shared" si="35"/>
        <v>-1.0038646123403658</v>
      </c>
      <c r="U88" s="24">
        <f t="shared" si="32"/>
        <v>1.0021683652175165E-2</v>
      </c>
      <c r="V88" s="24">
        <f t="shared" si="31"/>
        <v>1.4510157467080766</v>
      </c>
      <c r="W88" s="63">
        <f>B88+([1]User!D$6-25)*[1]User!C$6*[1]Calc!V$6</f>
        <v>0.42648231559999999</v>
      </c>
      <c r="AH88" s="24"/>
    </row>
    <row r="89" spans="1:34">
      <c r="A89" s="64">
        <v>1.1704600000000001E-2</v>
      </c>
      <c r="B89" s="59">
        <v>0.42364099999999999</v>
      </c>
      <c r="C89" s="64">
        <v>7.7909600000000004E-3</v>
      </c>
      <c r="D89" s="61">
        <f t="shared" si="18"/>
        <v>9.1987634059398193E-2</v>
      </c>
      <c r="E89" s="49">
        <f t="shared" si="19"/>
        <v>-1.0362705511406125</v>
      </c>
      <c r="F89" s="49">
        <f t="shared" si="20"/>
        <v>-1.0362705511406125</v>
      </c>
      <c r="G89" s="49">
        <f t="shared" si="21"/>
        <v>9.2079038830548646E-2</v>
      </c>
      <c r="H89" s="5" t="str">
        <f t="shared" si="24"/>
        <v/>
      </c>
      <c r="I89" s="24">
        <f t="shared" si="22"/>
        <v>2.2698024029236284E-2</v>
      </c>
      <c r="J89" s="24">
        <f t="shared" si="23"/>
        <v>9.6220854158981413E-3</v>
      </c>
      <c r="K89" s="5" t="str">
        <f t="shared" si="29"/>
        <v/>
      </c>
      <c r="L89" s="5" t="str">
        <f t="shared" si="30"/>
        <v/>
      </c>
      <c r="M89" s="24">
        <f t="shared" si="25"/>
        <v>-475472176188349.25</v>
      </c>
      <c r="N89" s="24">
        <f t="shared" si="26"/>
        <v>9.2079038830548646E-2</v>
      </c>
      <c r="O89" s="24">
        <f t="shared" si="27"/>
        <v>692841293187.75</v>
      </c>
      <c r="P89" s="24">
        <f t="shared" si="28"/>
        <v>1.4464943584774324E-6</v>
      </c>
      <c r="Q89" s="5" t="str">
        <f t="shared" si="33"/>
        <v/>
      </c>
      <c r="R89" s="5">
        <f t="shared" si="34"/>
        <v>0.42391731560000001</v>
      </c>
      <c r="S89" s="5" t="str">
        <f t="shared" si="35"/>
        <v/>
      </c>
      <c r="T89" s="5">
        <f t="shared" si="35"/>
        <v>-1.0358392227488942</v>
      </c>
      <c r="U89" s="24">
        <f t="shared" si="32"/>
        <v>9.4874971442333381E-3</v>
      </c>
      <c r="V89" s="24">
        <f t="shared" si="31"/>
        <v>1.3171976496205839</v>
      </c>
      <c r="W89" s="63">
        <f>B89+([1]User!D$6-25)*[1]User!C$6*[1]Calc!V$6</f>
        <v>0.42391731560000001</v>
      </c>
      <c r="AH89" s="24"/>
    </row>
    <row r="90" spans="1:34">
      <c r="A90" s="64">
        <v>1.1849999999999999E-2</v>
      </c>
      <c r="B90" s="59">
        <v>0.42101100000000002</v>
      </c>
      <c r="C90" s="64">
        <v>7.2509599999999999E-3</v>
      </c>
      <c r="D90" s="61">
        <f t="shared" si="18"/>
        <v>8.5611870046737995E-2</v>
      </c>
      <c r="E90" s="49">
        <f t="shared" si="19"/>
        <v>-1.067466016416236</v>
      </c>
      <c r="F90" s="49">
        <f t="shared" si="20"/>
        <v>-1.067466016416236</v>
      </c>
      <c r="G90" s="49">
        <f t="shared" si="21"/>
        <v>8.569647958186459E-2</v>
      </c>
      <c r="H90" s="5" t="str">
        <f t="shared" si="24"/>
        <v/>
      </c>
      <c r="I90" s="24">
        <f t="shared" si="22"/>
        <v>2.2857588010453386E-2</v>
      </c>
      <c r="J90" s="24">
        <f t="shared" si="23"/>
        <v>9.6296118940146537E-3</v>
      </c>
      <c r="K90" s="5" t="str">
        <f t="shared" si="29"/>
        <v/>
      </c>
      <c r="L90" s="5" t="str">
        <f t="shared" si="30"/>
        <v/>
      </c>
      <c r="M90" s="24">
        <f t="shared" si="25"/>
        <v>-440124506484588.19</v>
      </c>
      <c r="N90" s="24">
        <f t="shared" si="26"/>
        <v>8.569647958186459E-2</v>
      </c>
      <c r="O90" s="24">
        <f t="shared" si="27"/>
        <v>625456525285.125</v>
      </c>
      <c r="P90" s="24">
        <f t="shared" si="28"/>
        <v>1.4030653651991743E-6</v>
      </c>
      <c r="Q90" s="5" t="str">
        <f t="shared" si="33"/>
        <v/>
      </c>
      <c r="R90" s="5">
        <f t="shared" si="34"/>
        <v>0.42128731560000005</v>
      </c>
      <c r="S90" s="5" t="str">
        <f t="shared" si="35"/>
        <v/>
      </c>
      <c r="T90" s="5">
        <f t="shared" si="35"/>
        <v>-1.0670370185619056</v>
      </c>
      <c r="U90" s="24">
        <f t="shared" si="32"/>
        <v>8.9718586909739596E-3</v>
      </c>
      <c r="V90" s="24">
        <f t="shared" si="31"/>
        <v>1.2020389407885765</v>
      </c>
      <c r="W90" s="63">
        <f>B90+([1]User!D$6-25)*[1]User!C$6*[1]Calc!V$6</f>
        <v>0.42128731560000005</v>
      </c>
      <c r="AH90" s="24"/>
    </row>
    <row r="91" spans="1:34">
      <c r="A91" s="64">
        <v>1.19954E-2</v>
      </c>
      <c r="B91" s="59">
        <v>0.41836600000000002</v>
      </c>
      <c r="C91" s="64">
        <v>6.7519399999999997E-3</v>
      </c>
      <c r="D91" s="61">
        <f t="shared" si="18"/>
        <v>7.9719955680816357E-2</v>
      </c>
      <c r="E91" s="49">
        <f t="shared" si="19"/>
        <v>-1.0984329514113675</v>
      </c>
      <c r="F91" s="49">
        <f t="shared" si="20"/>
        <v>-1.0984329514113675</v>
      </c>
      <c r="G91" s="49">
        <f t="shared" si="21"/>
        <v>7.979672970432676E-2</v>
      </c>
      <c r="H91" s="5" t="str">
        <f t="shared" si="24"/>
        <v/>
      </c>
      <c r="I91" s="24">
        <f t="shared" si="22"/>
        <v>2.3005081757391833E-2</v>
      </c>
      <c r="J91" s="24">
        <f t="shared" si="23"/>
        <v>9.6309006974818357E-3</v>
      </c>
      <c r="K91" s="5" t="str">
        <f t="shared" si="29"/>
        <v/>
      </c>
      <c r="L91" s="5" t="str">
        <f t="shared" si="30"/>
        <v/>
      </c>
      <c r="M91" s="24">
        <f t="shared" si="25"/>
        <v>-399365498909731.56</v>
      </c>
      <c r="N91" s="24">
        <f t="shared" si="26"/>
        <v>7.979672970432676E-2</v>
      </c>
      <c r="O91" s="24">
        <f t="shared" si="27"/>
        <v>564293719818.625</v>
      </c>
      <c r="P91" s="24">
        <f t="shared" si="28"/>
        <v>1.3594520113779852E-6</v>
      </c>
      <c r="Q91" s="5" t="str">
        <f t="shared" si="33"/>
        <v/>
      </c>
      <c r="R91" s="5">
        <f t="shared" si="34"/>
        <v>0.41864231560000004</v>
      </c>
      <c r="S91" s="5" t="str">
        <f t="shared" si="35"/>
        <v/>
      </c>
      <c r="T91" s="5">
        <f t="shared" si="35"/>
        <v>-1.0980149069007499</v>
      </c>
      <c r="U91" s="24">
        <f t="shared" si="32"/>
        <v>8.4839107939132501E-3</v>
      </c>
      <c r="V91" s="24">
        <f t="shared" si="31"/>
        <v>1.0981725249665064</v>
      </c>
      <c r="W91" s="63">
        <f>B91+([1]User!D$6-25)*[1]User!C$6*[1]Calc!V$6</f>
        <v>0.41864231560000004</v>
      </c>
      <c r="AH91" s="24"/>
    </row>
    <row r="92" spans="1:34">
      <c r="A92" s="64">
        <v>1.21408E-2</v>
      </c>
      <c r="B92" s="59">
        <v>0.415738</v>
      </c>
      <c r="C92" s="64">
        <v>6.2932099999999996E-3</v>
      </c>
      <c r="D92" s="61">
        <f t="shared" si="18"/>
        <v>7.4303744152061521E-2</v>
      </c>
      <c r="E92" s="49">
        <f t="shared" si="19"/>
        <v>-1.1289893016686241</v>
      </c>
      <c r="F92" s="49">
        <f t="shared" si="20"/>
        <v>-1.1289893016686241</v>
      </c>
      <c r="G92" s="49">
        <f t="shared" si="21"/>
        <v>7.4372613012908054E-2</v>
      </c>
      <c r="H92" s="5" t="str">
        <f t="shared" si="24"/>
        <v/>
      </c>
      <c r="I92" s="24">
        <f t="shared" si="22"/>
        <v>2.3140684674677302E-2</v>
      </c>
      <c r="J92" s="24">
        <f t="shared" si="23"/>
        <v>9.6268560974512862E-3</v>
      </c>
      <c r="K92" s="5" t="str">
        <f t="shared" si="29"/>
        <v/>
      </c>
      <c r="L92" s="5" t="str">
        <f t="shared" si="30"/>
        <v/>
      </c>
      <c r="M92" s="24">
        <f t="shared" si="25"/>
        <v>-358244178352755.37</v>
      </c>
      <c r="N92" s="24">
        <f t="shared" si="26"/>
        <v>7.4372613012908054E-2</v>
      </c>
      <c r="O92" s="24">
        <f t="shared" si="27"/>
        <v>509446879332</v>
      </c>
      <c r="P92" s="24">
        <f t="shared" si="28"/>
        <v>1.316829732280429E-6</v>
      </c>
      <c r="Q92" s="5" t="str">
        <f t="shared" si="33"/>
        <v/>
      </c>
      <c r="R92" s="5">
        <f t="shared" si="34"/>
        <v>0.41601431560000002</v>
      </c>
      <c r="S92" s="5" t="str">
        <f t="shared" si="35"/>
        <v/>
      </c>
      <c r="T92" s="5">
        <f t="shared" si="35"/>
        <v>-1.1285869597098874</v>
      </c>
      <c r="U92" s="24">
        <f t="shared" si="32"/>
        <v>8.0275415859950433E-3</v>
      </c>
      <c r="V92" s="24">
        <f t="shared" si="31"/>
        <v>1.004537670027033</v>
      </c>
      <c r="W92" s="63">
        <f>B92+([1]User!D$6-25)*[1]User!C$6*[1]Calc!V$6</f>
        <v>0.41601431560000002</v>
      </c>
      <c r="AH92" s="24"/>
    </row>
    <row r="93" spans="1:34">
      <c r="A93" s="64">
        <v>1.2286200000000001E-2</v>
      </c>
      <c r="B93" s="59">
        <v>0.41307100000000002</v>
      </c>
      <c r="C93" s="64">
        <v>5.8445499999999996E-3</v>
      </c>
      <c r="D93" s="61">
        <f t="shared" si="18"/>
        <v>6.900642881517241E-2</v>
      </c>
      <c r="E93" s="49">
        <f t="shared" si="19"/>
        <v>-1.161110447394692</v>
      </c>
      <c r="F93" s="49">
        <f t="shared" si="20"/>
        <v>-1.161110447394692</v>
      </c>
      <c r="G93" s="49">
        <f t="shared" si="21"/>
        <v>6.9069432749987364E-2</v>
      </c>
      <c r="H93" s="5" t="str">
        <f t="shared" si="24"/>
        <v/>
      </c>
      <c r="I93" s="24">
        <f t="shared" si="22"/>
        <v>2.3273264181250319E-2</v>
      </c>
      <c r="J93" s="24">
        <f t="shared" si="23"/>
        <v>9.6199412745694522E-3</v>
      </c>
      <c r="K93" s="5" t="str">
        <f t="shared" si="29"/>
        <v/>
      </c>
      <c r="L93" s="5" t="str">
        <f t="shared" si="30"/>
        <v/>
      </c>
      <c r="M93" s="24">
        <f t="shared" si="25"/>
        <v>-327735824047832.06</v>
      </c>
      <c r="N93" s="24">
        <f t="shared" si="26"/>
        <v>6.9069432749987364E-2</v>
      </c>
      <c r="O93" s="24">
        <f t="shared" si="27"/>
        <v>459231939622.75</v>
      </c>
      <c r="P93" s="24">
        <f t="shared" si="28"/>
        <v>1.2781739267012238E-6</v>
      </c>
      <c r="Q93" s="5" t="str">
        <f t="shared" si="33"/>
        <v/>
      </c>
      <c r="R93" s="5">
        <f t="shared" si="34"/>
        <v>0.41334731560000004</v>
      </c>
      <c r="S93" s="5" t="str">
        <f t="shared" si="35"/>
        <v/>
      </c>
      <c r="T93" s="5">
        <f t="shared" si="35"/>
        <v>-1.1607141107313941</v>
      </c>
      <c r="U93" s="24">
        <f t="shared" si="32"/>
        <v>7.591504804948023E-3</v>
      </c>
      <c r="V93" s="24">
        <f t="shared" si="31"/>
        <v>0.91209910886038603</v>
      </c>
      <c r="W93" s="63">
        <f>B93+([1]User!D$6-25)*[1]User!C$6*[1]Calc!V$6</f>
        <v>0.41334731560000004</v>
      </c>
      <c r="AH93" s="24"/>
    </row>
    <row r="94" spans="1:34">
      <c r="A94" s="64">
        <v>1.2431599999999999E-2</v>
      </c>
      <c r="B94" s="59">
        <v>0.41033900000000001</v>
      </c>
      <c r="C94" s="64">
        <v>5.4301499999999999E-3</v>
      </c>
      <c r="D94" s="61">
        <f t="shared" si="18"/>
        <v>6.4113620283975409E-2</v>
      </c>
      <c r="E94" s="49">
        <f t="shared" si="19"/>
        <v>-1.1930496992516264</v>
      </c>
      <c r="F94" s="49">
        <f t="shared" si="20"/>
        <v>-1.1930496992516264</v>
      </c>
      <c r="G94" s="49">
        <f t="shared" si="21"/>
        <v>6.4171652826707143E-2</v>
      </c>
      <c r="H94" s="5" t="str">
        <f t="shared" si="24"/>
        <v/>
      </c>
      <c r="I94" s="24">
        <f t="shared" si="22"/>
        <v>2.3395708679332324E-2</v>
      </c>
      <c r="J94" s="24">
        <f t="shared" si="23"/>
        <v>9.6066363030497016E-3</v>
      </c>
      <c r="K94" s="5" t="str">
        <f t="shared" si="29"/>
        <v/>
      </c>
      <c r="L94" s="5" t="str">
        <f t="shared" si="30"/>
        <v/>
      </c>
      <c r="M94" s="24">
        <f t="shared" si="25"/>
        <v>-301875482374814.69</v>
      </c>
      <c r="N94" s="24">
        <f t="shared" si="26"/>
        <v>6.4171652826707143E-2</v>
      </c>
      <c r="O94" s="24">
        <f t="shared" si="27"/>
        <v>412919578162</v>
      </c>
      <c r="P94" s="24">
        <f t="shared" si="28"/>
        <v>1.2369894838181013E-6</v>
      </c>
      <c r="Q94" s="5" t="str">
        <f t="shared" si="33"/>
        <v/>
      </c>
      <c r="R94" s="5">
        <f t="shared" si="34"/>
        <v>0.41061531560000003</v>
      </c>
      <c r="S94" s="5" t="str">
        <f t="shared" si="35"/>
        <v/>
      </c>
      <c r="T94" s="5">
        <f t="shared" si="35"/>
        <v>-1.1926567747297812</v>
      </c>
      <c r="U94" s="24">
        <f t="shared" si="32"/>
        <v>7.1713114484041286E-3</v>
      </c>
      <c r="V94" s="24">
        <f t="shared" si="31"/>
        <v>0.83001853118208135</v>
      </c>
      <c r="W94" s="63">
        <f>B94+([1]User!D$6-25)*[1]User!C$6*[1]Calc!V$6</f>
        <v>0.41061531560000003</v>
      </c>
      <c r="AH94" s="24"/>
    </row>
    <row r="95" spans="1:34">
      <c r="A95" s="64">
        <v>1.2577E-2</v>
      </c>
      <c r="B95" s="59">
        <v>0.40761700000000001</v>
      </c>
      <c r="C95" s="64">
        <v>5.0479899999999996E-3</v>
      </c>
      <c r="D95" s="61">
        <f t="shared" si="18"/>
        <v>5.9601468478275008E-2</v>
      </c>
      <c r="E95" s="49">
        <f t="shared" si="19"/>
        <v>-1.2247430398544783</v>
      </c>
      <c r="F95" s="49">
        <f t="shared" si="20"/>
        <v>-1.2247430398544783</v>
      </c>
      <c r="G95" s="49">
        <f t="shared" si="21"/>
        <v>5.965347905051975E-2</v>
      </c>
      <c r="H95" s="5" t="str">
        <f t="shared" si="24"/>
        <v/>
      </c>
      <c r="I95" s="24">
        <f t="shared" si="22"/>
        <v>2.3508663023737008E-2</v>
      </c>
      <c r="J95" s="24">
        <f t="shared" si="23"/>
        <v>9.58902650607521E-3</v>
      </c>
      <c r="K95" s="5" t="str">
        <f t="shared" si="29"/>
        <v/>
      </c>
      <c r="L95" s="5" t="str">
        <f t="shared" si="30"/>
        <v/>
      </c>
      <c r="M95" s="24">
        <f t="shared" si="25"/>
        <v>-270550209346341.78</v>
      </c>
      <c r="N95" s="24">
        <f t="shared" si="26"/>
        <v>5.965347905051975E-2</v>
      </c>
      <c r="O95" s="24">
        <f t="shared" si="27"/>
        <v>371421089153</v>
      </c>
      <c r="P95" s="24">
        <f t="shared" si="28"/>
        <v>1.1969459504332226E-6</v>
      </c>
      <c r="Q95" s="5" t="str">
        <f t="shared" si="33"/>
        <v/>
      </c>
      <c r="R95" s="5" t="str">
        <f t="shared" si="34"/>
        <v/>
      </c>
      <c r="S95" s="5" t="str">
        <f t="shared" si="35"/>
        <v/>
      </c>
      <c r="T95" s="5" t="str">
        <f t="shared" si="35"/>
        <v/>
      </c>
      <c r="U95" s="24">
        <f t="shared" si="32"/>
        <v>6.7775606740768934E-3</v>
      </c>
      <c r="V95" s="24">
        <f t="shared" si="31"/>
        <v>0.75574258072156275</v>
      </c>
      <c r="W95" s="63">
        <f>B95+([1]User!D$6-25)*[1]User!C$6*[1]Calc!V$6</f>
        <v>0.40789331560000003</v>
      </c>
      <c r="AH95" s="24"/>
    </row>
    <row r="96" spans="1:34">
      <c r="A96" s="64">
        <v>1.27224E-2</v>
      </c>
      <c r="B96" s="59">
        <v>0.36879400000000001</v>
      </c>
      <c r="C96" s="64">
        <v>2.46218E-3</v>
      </c>
      <c r="D96" s="61">
        <f t="shared" si="18"/>
        <v>2.907088636424382E-2</v>
      </c>
      <c r="E96" s="49">
        <f t="shared" si="19"/>
        <v>-1.5365417264947399</v>
      </c>
      <c r="F96" s="49">
        <f t="shared" si="20"/>
        <v>-1.5365417264947399</v>
      </c>
      <c r="G96" s="49">
        <f t="shared" si="21"/>
        <v>2.9234651489555324E-2</v>
      </c>
      <c r="H96" s="5" t="str">
        <f t="shared" si="24"/>
        <v/>
      </c>
      <c r="I96" s="24">
        <f t="shared" si="22"/>
        <v>2.4269133712761119E-2</v>
      </c>
      <c r="J96" s="24">
        <f t="shared" si="23"/>
        <v>8.9570168387073466E-3</v>
      </c>
      <c r="K96" s="5" t="str">
        <f t="shared" si="29"/>
        <v/>
      </c>
      <c r="L96" s="5">
        <f t="shared" si="30"/>
        <v>0.36907031560000003</v>
      </c>
      <c r="M96" s="24">
        <f t="shared" si="25"/>
        <v>-851878512856346.5</v>
      </c>
      <c r="N96" s="24">
        <f t="shared" si="26"/>
        <v>2.9234651489555324E-2</v>
      </c>
      <c r="O96" s="24">
        <f t="shared" si="27"/>
        <v>81981335417.5</v>
      </c>
      <c r="P96" s="24">
        <f t="shared" si="28"/>
        <v>5.3908944070329725E-7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3.1034434705806066E-3</v>
      </c>
      <c r="V96" s="24">
        <f t="shared" si="31"/>
        <v>0.40309424220772688</v>
      </c>
      <c r="W96" s="63">
        <f>B96+([1]User!D$6-25)*[1]User!C$6*[1]Calc!V$6</f>
        <v>0.36907031560000003</v>
      </c>
      <c r="AH96" s="24"/>
    </row>
    <row r="97" spans="1:34">
      <c r="A97" s="64">
        <v>1.28678E-2</v>
      </c>
      <c r="B97" s="59">
        <v>0.28815800000000003</v>
      </c>
      <c r="C97" s="64">
        <v>4.55995E-4</v>
      </c>
      <c r="D97" s="61">
        <f t="shared" si="18"/>
        <v>5.3839194647277459E-3</v>
      </c>
      <c r="E97" s="49">
        <f t="shared" si="19"/>
        <v>-2.2689014451224767</v>
      </c>
      <c r="F97" s="49">
        <f t="shared" si="20"/>
        <v>-2.2689014451224767</v>
      </c>
      <c r="G97" s="49">
        <f t="shared" si="21"/>
        <v>5.398666354214432E-3</v>
      </c>
      <c r="H97" s="5" t="str">
        <f t="shared" si="24"/>
        <v/>
      </c>
      <c r="I97" s="24">
        <f t="shared" si="22"/>
        <v>2.4865033341144642E-2</v>
      </c>
      <c r="J97" s="24">
        <f t="shared" si="23"/>
        <v>7.1719288741242376E-3</v>
      </c>
      <c r="K97" s="5" t="str">
        <f t="shared" si="29"/>
        <v/>
      </c>
      <c r="L97" s="5" t="str">
        <f t="shared" si="30"/>
        <v/>
      </c>
      <c r="M97" s="24">
        <f t="shared" si="25"/>
        <v>-76710827542064.125</v>
      </c>
      <c r="N97" s="24">
        <f t="shared" si="26"/>
        <v>5.398666354214432E-3</v>
      </c>
      <c r="O97" s="24">
        <f t="shared" si="27"/>
        <v>3554121887.5</v>
      </c>
      <c r="P97" s="24">
        <f t="shared" si="28"/>
        <v>1.2655799540559304E-7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6.8748291896722556E-4</v>
      </c>
      <c r="V97" s="24">
        <f t="shared" si="31"/>
        <v>5.9146571572255419E-2</v>
      </c>
      <c r="W97" s="63">
        <f>B97+([1]User!D$6-25)*[1]User!C$6*[1]Calc!V$6</f>
        <v>0.28843431560000005</v>
      </c>
      <c r="AH97" s="24"/>
    </row>
    <row r="98" spans="1:34">
      <c r="A98" s="64">
        <v>1.3013200000000001E-2</v>
      </c>
      <c r="B98" s="59">
        <v>0.21454400000000001</v>
      </c>
      <c r="C98" s="64">
        <v>1.4569800000000001E-4</v>
      </c>
      <c r="D98" s="61">
        <f t="shared" si="18"/>
        <v>1.720251972438082E-3</v>
      </c>
      <c r="E98" s="49">
        <f t="shared" si="19"/>
        <v>-2.7644079355199458</v>
      </c>
      <c r="F98" s="49">
        <f t="shared" si="20"/>
        <v>-2.7644079355199458</v>
      </c>
      <c r="G98" s="49">
        <f t="shared" si="21"/>
        <v>1.7210190218925868E-3</v>
      </c>
      <c r="H98" s="5" t="str">
        <f t="shared" si="24"/>
        <v/>
      </c>
      <c r="I98" s="24">
        <f t="shared" si="22"/>
        <v>2.4956974524452686E-2</v>
      </c>
      <c r="J98" s="24">
        <f t="shared" si="23"/>
        <v>5.3612651437640862E-3</v>
      </c>
      <c r="K98" s="5" t="str">
        <f t="shared" si="29"/>
        <v/>
      </c>
      <c r="L98" s="5" t="str">
        <f t="shared" si="30"/>
        <v/>
      </c>
      <c r="M98" s="24">
        <f t="shared" si="25"/>
        <v>-3990061665130.7476</v>
      </c>
      <c r="N98" s="24">
        <f t="shared" si="26"/>
        <v>1.7210190218925868E-3</v>
      </c>
      <c r="O98" s="24">
        <f t="shared" si="27"/>
        <v>202499001.25</v>
      </c>
      <c r="P98" s="24">
        <f t="shared" si="28"/>
        <v>2.2619394385014305E-8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2.0327202231024697E-4</v>
      </c>
      <c r="V98" s="24">
        <f t="shared" si="31"/>
        <v>2.0761207906312012E-2</v>
      </c>
      <c r="W98" s="63">
        <f>B98+([1]User!D$6-25)*[1]User!C$6*[1]Calc!V$6</f>
        <v>0.21482031560000001</v>
      </c>
      <c r="AH98" s="24"/>
    </row>
    <row r="99" spans="1:34">
      <c r="A99" s="64">
        <v>1.3158599999999999E-2</v>
      </c>
      <c r="B99" s="59">
        <v>0.15734200000000001</v>
      </c>
      <c r="C99" s="64">
        <v>4.0251099999999998E-5</v>
      </c>
      <c r="D99" s="61">
        <f t="shared" si="18"/>
        <v>4.7524354601849352E-4</v>
      </c>
      <c r="E99" s="49">
        <f t="shared" si="19"/>
        <v>-3.3230837723006821</v>
      </c>
      <c r="F99" s="49">
        <f t="shared" si="20"/>
        <v>-3.3230837723006821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3.9365174321100002E-3</v>
      </c>
      <c r="K99" s="5" t="str">
        <f t="shared" si="29"/>
        <v/>
      </c>
      <c r="L99" s="5" t="str">
        <f t="shared" si="30"/>
        <v/>
      </c>
      <c r="M99" s="24">
        <f t="shared" si="25"/>
        <v>-334607027697.15295</v>
      </c>
      <c r="N99" s="24">
        <f t="shared" si="26"/>
        <v>4.75307870873498E-4</v>
      </c>
      <c r="O99" s="24">
        <f t="shared" si="27"/>
        <v>21853826.375</v>
      </c>
      <c r="P99" s="24">
        <f t="shared" si="28"/>
        <v>8.8388596944739692E-9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9.0243171566098361E-5</v>
      </c>
      <c r="V99" s="24">
        <f t="shared" si="31"/>
        <v>1.6802262192251064E-2</v>
      </c>
      <c r="W99" s="63">
        <f>B99+([1]User!D$6-25)*[1]User!C$6*[1]Calc!V$6</f>
        <v>0.1576183156</v>
      </c>
      <c r="AH99" s="24"/>
    </row>
    <row r="100" spans="1:34">
      <c r="A100" s="64">
        <v>1.3304E-2</v>
      </c>
      <c r="B100" s="59">
        <v>0.129692</v>
      </c>
      <c r="C100" s="64">
        <v>8.0124499999999998E-6</v>
      </c>
      <c r="D100" s="61">
        <f t="shared" si="18"/>
        <v>9.4602759931924313E-5</v>
      </c>
      <c r="E100" s="49">
        <f t="shared" si="19"/>
        <v>-4.0240961933474599</v>
      </c>
      <c r="F100" s="49">
        <f t="shared" si="20"/>
        <v>-4.0240961933474599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3.2459586821100002E-3</v>
      </c>
      <c r="K100" s="5" t="str">
        <f t="shared" si="29"/>
        <v/>
      </c>
      <c r="L100" s="5" t="str">
        <f t="shared" si="30"/>
        <v/>
      </c>
      <c r="M100" s="24">
        <f t="shared" si="25"/>
        <v>-55137387506.944672</v>
      </c>
      <c r="N100" s="24">
        <f t="shared" si="26"/>
        <v>9.4613359543298654E-5</v>
      </c>
      <c r="O100" s="24">
        <f t="shared" si="27"/>
        <v>7449972.875</v>
      </c>
      <c r="P100" s="24">
        <f t="shared" si="28"/>
        <v>1.5137215213614507E-8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6.2890833780231153E-5</v>
      </c>
      <c r="V100" s="24">
        <f t="shared" si="31"/>
        <v>2.5581410029382797E-2</v>
      </c>
      <c r="W100" s="63">
        <f>B100+([1]User!D$6-25)*[1]User!C$6*[1]Calc!V$6</f>
        <v>0.1299683156</v>
      </c>
      <c r="AH100" s="24"/>
    </row>
    <row r="101" spans="1:34">
      <c r="A101" s="64">
        <v>1.34494E-2</v>
      </c>
      <c r="B101" s="59">
        <v>0.11984</v>
      </c>
      <c r="C101" s="64">
        <v>-8.1068800000000006E-6</v>
      </c>
      <c r="D101" s="61">
        <f t="shared" si="18"/>
        <v>-9.5717692146212284E-5</v>
      </c>
      <c r="E101" s="49">
        <f t="shared" si="19"/>
        <v>-3</v>
      </c>
      <c r="F101" s="49">
        <f t="shared" si="20"/>
        <v>-3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2.9999049821099999E-3</v>
      </c>
      <c r="K101" s="5" t="str">
        <f t="shared" si="29"/>
        <v/>
      </c>
      <c r="L101" s="5" t="str">
        <f t="shared" si="30"/>
        <v/>
      </c>
      <c r="M101" s="24">
        <f t="shared" si="25"/>
        <v>-13388914500.959839</v>
      </c>
      <c r="N101" s="24">
        <f t="shared" si="26"/>
        <v>-9.5715118261288621E-5</v>
      </c>
      <c r="O101" s="24">
        <f t="shared" si="27"/>
        <v>5077203.875</v>
      </c>
      <c r="P101" s="24">
        <f t="shared" si="28"/>
        <v>-1.019736161497022E-8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5.5363393181170637E-5</v>
      </c>
      <c r="V101" s="24">
        <f t="shared" si="31"/>
        <v>2.9528290346878698E-2</v>
      </c>
      <c r="W101" s="63">
        <f>B101+([1]User!D$6-25)*[1]User!C$6*[1]Calc!V$6</f>
        <v>0.1201163156</v>
      </c>
      <c r="AH101" s="24"/>
    </row>
    <row r="102" spans="1:34">
      <c r="A102" s="64">
        <v>1.3594800000000001E-2</v>
      </c>
      <c r="B102" s="59">
        <v>0.116759</v>
      </c>
      <c r="C102" s="64">
        <v>1.2960599999999999E-6</v>
      </c>
      <c r="D102" s="61">
        <f t="shared" si="18"/>
        <v>1.530254204860808E-5</v>
      </c>
      <c r="E102" s="49">
        <f t="shared" si="19"/>
        <v>-4.8152364184647256</v>
      </c>
      <c r="F102" s="49">
        <f t="shared" si="20"/>
        <v>-4.8152364184647256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2.92295700711E-3</v>
      </c>
      <c r="K102" s="5" t="str">
        <f t="shared" si="29"/>
        <v/>
      </c>
      <c r="L102" s="5" t="str">
        <f t="shared" si="30"/>
        <v/>
      </c>
      <c r="M102" s="24">
        <f t="shared" si="25"/>
        <v>-3713932274.6661911</v>
      </c>
      <c r="N102" s="24">
        <f t="shared" si="26"/>
        <v>1.5303256014948562E-5</v>
      </c>
      <c r="O102" s="24">
        <f t="shared" si="27"/>
        <v>4503456</v>
      </c>
      <c r="P102" s="24">
        <f t="shared" si="28"/>
        <v>5.6572560806296478E-8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5.3191493828539272E-5</v>
      </c>
      <c r="V102" s="24">
        <f t="shared" si="31"/>
        <v>3.0875469780920019E-2</v>
      </c>
      <c r="W102" s="63">
        <f>B102+([1]User!D$6-25)*[1]User!C$6*[1]Calc!V$6</f>
        <v>0.1170353156</v>
      </c>
      <c r="AH102" s="24"/>
    </row>
    <row r="103" spans="1:34">
      <c r="A103" s="64">
        <v>1.3740199999999999E-2</v>
      </c>
      <c r="B103" s="59">
        <v>0.115811</v>
      </c>
      <c r="C103" s="64">
        <v>-7.4352399999999998E-6</v>
      </c>
      <c r="D103" s="61">
        <f t="shared" si="18"/>
        <v>-8.7787658550910261E-5</v>
      </c>
      <c r="E103" s="49">
        <f t="shared" si="19"/>
        <v>-3</v>
      </c>
      <c r="F103" s="49">
        <f t="shared" si="20"/>
        <v>-3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2.8992807071099996E-3</v>
      </c>
      <c r="K103" s="5" t="str">
        <f t="shared" si="29"/>
        <v/>
      </c>
      <c r="L103" s="5" t="str">
        <f t="shared" si="30"/>
        <v/>
      </c>
      <c r="M103" s="24">
        <f t="shared" si="25"/>
        <v>-1101352669.0554874</v>
      </c>
      <c r="N103" s="24">
        <f t="shared" si="26"/>
        <v>-8.7787446826873168E-5</v>
      </c>
      <c r="O103" s="24">
        <f t="shared" si="27"/>
        <v>4340319.625</v>
      </c>
      <c r="P103" s="24">
        <f t="shared" si="28"/>
        <v>-9.5045826581048446E-9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5.2539159119281736E-5</v>
      </c>
      <c r="V103" s="24">
        <f t="shared" si="31"/>
        <v>3.1301913033648626E-2</v>
      </c>
      <c r="W103" s="63">
        <f>B103+([1]User!D$6-25)*[1]User!C$6*[1]Calc!V$6</f>
        <v>0.11608731559999999</v>
      </c>
      <c r="AH103" s="24"/>
    </row>
    <row r="104" spans="1:34">
      <c r="A104" s="64">
        <v>1.38856E-2</v>
      </c>
      <c r="B104" s="59">
        <v>0.115383</v>
      </c>
      <c r="C104" s="64">
        <v>-5.4203200000000001E-6</v>
      </c>
      <c r="D104" s="61">
        <f t="shared" si="18"/>
        <v>-6.3997557765004218E-5</v>
      </c>
      <c r="E104" s="49">
        <f t="shared" si="19"/>
        <v>-3</v>
      </c>
      <c r="F104" s="49">
        <f>IF($D104&gt;0,LOG10(D104),-3)</f>
        <v>-3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2.88859140711E-3</v>
      </c>
      <c r="K104" s="5" t="str">
        <f t="shared" si="29"/>
        <v/>
      </c>
      <c r="L104" s="5" t="str">
        <f t="shared" si="30"/>
        <v/>
      </c>
      <c r="M104" s="24">
        <f t="shared" si="25"/>
        <v>-489020743.04278272</v>
      </c>
      <c r="N104" s="24">
        <f t="shared" si="26"/>
        <v>-6.3997463755656575E-5</v>
      </c>
      <c r="O104" s="24">
        <f t="shared" si="27"/>
        <v>4268616.625</v>
      </c>
      <c r="P104" s="24">
        <f t="shared" si="28"/>
        <v>-1.2822365322523727E-8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5.2247033218763253E-5</v>
      </c>
      <c r="V104" s="24">
        <f t="shared" si="31"/>
        <v>3.149634290425625E-2</v>
      </c>
      <c r="W104" s="63">
        <f>B104+([1]User!D$6-25)*[1]User!C$6*[1]Calc!V$6</f>
        <v>0.11565931559999999</v>
      </c>
      <c r="AH104" s="24"/>
    </row>
    <row r="105" spans="1:34">
      <c r="A105" s="64">
        <v>1.4031E-2</v>
      </c>
      <c r="B105" s="59">
        <v>0.115312</v>
      </c>
      <c r="C105" s="64">
        <v>-8.1068800000000006E-6</v>
      </c>
      <c r="D105" s="61">
        <f t="shared" si="18"/>
        <v>-9.5717692146212284E-5</v>
      </c>
      <c r="E105" s="49">
        <f>IF(D105&gt;0,LOG10(D105),-3)</f>
        <v>-3</v>
      </c>
      <c r="F105" s="49">
        <f>IF($D105&gt;0,LOG10(D105),-3)</f>
        <v>-3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2.88681818211E-3</v>
      </c>
      <c r="K105" s="5" t="str">
        <f t="shared" si="29"/>
        <v/>
      </c>
      <c r="L105" s="5" t="str">
        <f t="shared" si="30"/>
        <v/>
      </c>
      <c r="M105" s="24">
        <f t="shared" si="25"/>
        <v>-80898735.890403792</v>
      </c>
      <c r="N105" s="24">
        <f t="shared" si="26"/>
        <v>-9.5717676594239299E-5</v>
      </c>
      <c r="O105" s="24">
        <f t="shared" si="27"/>
        <v>4256837</v>
      </c>
      <c r="P105" s="24">
        <f t="shared" si="28"/>
        <v>-8.5494589296085214E-9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5.2198715406689967E-5</v>
      </c>
      <c r="V105" s="24">
        <f t="shared" si="31"/>
        <v>3.1528712049532406E-2</v>
      </c>
      <c r="W105" s="63">
        <f>B105+([1]User!D$6-25)*[1]User!C$6*[1]Calc!V$6</f>
        <v>0.11558831559999999</v>
      </c>
      <c r="AH105" s="24"/>
    </row>
    <row r="106" spans="1:34">
      <c r="A106" s="64">
        <v>1.41764E-2</v>
      </c>
      <c r="B106" s="59">
        <v>0.11521199999999999</v>
      </c>
      <c r="C106" s="64">
        <v>-1.0793400000000001E-5</v>
      </c>
      <c r="D106" s="61">
        <f t="shared" si="18"/>
        <v>-1.2743735424860459E-4</v>
      </c>
      <c r="E106" s="49">
        <f>IF(D106&gt;0,LOG10(D106),-3)</f>
        <v>-3</v>
      </c>
      <c r="F106" s="49">
        <f>IF($D106&gt;0,LOG10(D106),-3)</f>
        <v>-3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2.8843206821099997E-3</v>
      </c>
      <c r="K106" s="5" t="str">
        <f t="shared" si="29"/>
        <v/>
      </c>
      <c r="L106" s="5" t="str">
        <f t="shared" si="30"/>
        <v/>
      </c>
      <c r="M106" s="24">
        <f t="shared" si="25"/>
        <v>-113499270.24350604</v>
      </c>
      <c r="N106" s="24">
        <f t="shared" si="26"/>
        <v>-1.2743733242950487E-4</v>
      </c>
      <c r="O106" s="24">
        <f t="shared" si="27"/>
        <v>4240301.125</v>
      </c>
      <c r="P106" s="24">
        <f t="shared" si="28"/>
        <v>-6.3965203345803188E-9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5.2130730579215564E-5</v>
      </c>
      <c r="V106" s="24">
        <f t="shared" si="31"/>
        <v>3.1574358439713922E-2</v>
      </c>
      <c r="W106" s="63">
        <f>B106+([1]User!D$6-25)*[1]User!C$6*[1]Calc!V$6</f>
        <v>0.11548831559999999</v>
      </c>
      <c r="AH106" s="24"/>
    </row>
    <row r="107" spans="1:34">
      <c r="A107" s="64">
        <v>1.4321800000000001E-2</v>
      </c>
      <c r="B107" s="59">
        <v>0.115178</v>
      </c>
      <c r="C107" s="64">
        <v>-2.73377E-6</v>
      </c>
      <c r="D107" s="61">
        <f t="shared" si="18"/>
        <v>-3.2277541453500081E-5</v>
      </c>
      <c r="E107" s="49">
        <f>IF(D107&gt;0,LOG10(D107),-3)</f>
        <v>-3</v>
      </c>
      <c r="F107" s="49">
        <f t="shared" ref="F107:F133" si="36">IF($D107&gt;0,LOG10(D107),-3)</f>
        <v>-3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2.88347153211E-3</v>
      </c>
      <c r="K107" s="5" t="str">
        <f t="shared" si="29"/>
        <v/>
      </c>
      <c r="L107" s="5" t="str">
        <f t="shared" si="30"/>
        <v/>
      </c>
      <c r="M107" s="24">
        <f t="shared" si="25"/>
        <v>-38538719.297650345</v>
      </c>
      <c r="N107" s="24">
        <f t="shared" si="26"/>
        <v>-3.2277534044816686E-5</v>
      </c>
      <c r="O107" s="24">
        <f t="shared" si="27"/>
        <v>4234693.625</v>
      </c>
      <c r="P107" s="24">
        <f t="shared" si="28"/>
        <v>-2.5221180197336957E-8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5.2107633945477616E-5</v>
      </c>
      <c r="V107" s="24">
        <f t="shared" si="31"/>
        <v>3.1589893167778917E-2</v>
      </c>
      <c r="W107" s="63">
        <f>B107+([1]User!D$6-25)*[1]User!C$6*[1]Calc!V$6</f>
        <v>0.1154543156</v>
      </c>
      <c r="AH107" s="24"/>
    </row>
    <row r="108" spans="1:34">
      <c r="A108" s="64">
        <v>1.44672E-2</v>
      </c>
      <c r="B108" s="59">
        <v>0.115116</v>
      </c>
      <c r="C108" s="64">
        <v>1.00274E-5</v>
      </c>
      <c r="D108" s="61">
        <f t="shared" si="18"/>
        <v>1.1839321492694217E-4</v>
      </c>
      <c r="E108" s="49">
        <f>IF(D108&gt;0,LOG10(D108),-3)</f>
        <v>-3.9266731861622919</v>
      </c>
      <c r="F108" s="49">
        <f t="shared" si="36"/>
        <v>-3.9266731861622919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2.88192308211E-3</v>
      </c>
      <c r="K108" s="5" t="str">
        <f t="shared" si="29"/>
        <v/>
      </c>
      <c r="L108" s="5" t="str">
        <f t="shared" si="30"/>
        <v/>
      </c>
      <c r="M108" s="24">
        <f t="shared" si="25"/>
        <v>-70107108.245550781</v>
      </c>
      <c r="N108" s="24">
        <f t="shared" si="26"/>
        <v>1.1839322840433267E-4</v>
      </c>
      <c r="O108" s="24">
        <f t="shared" si="27"/>
        <v>4224487.25</v>
      </c>
      <c r="P108" s="24">
        <f t="shared" si="28"/>
        <v>6.8594753254509616E-9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5.2065540311041755E-5</v>
      </c>
      <c r="V108" s="24">
        <f t="shared" si="31"/>
        <v>3.1618240768297633E-2</v>
      </c>
      <c r="W108" s="63">
        <f>B108+([1]User!D$6-25)*[1]User!C$6*[1]Calc!V$6</f>
        <v>0.11539231559999999</v>
      </c>
      <c r="AH108" s="24"/>
    </row>
    <row r="109" spans="1:34">
      <c r="A109" s="60">
        <v>1.46126E-2</v>
      </c>
      <c r="B109" s="63">
        <v>0.11507299999999999</v>
      </c>
      <c r="C109" s="24">
        <v>-1.4823299999999999E-5</v>
      </c>
      <c r="D109" s="61">
        <f t="shared" si="18"/>
        <v>-1.7501826423864031E-4</v>
      </c>
      <c r="E109" s="49">
        <f t="shared" ref="E109:E133" si="37">IF(D109&gt;0,LOG10(D109),-3)</f>
        <v>-3</v>
      </c>
      <c r="F109" s="49">
        <f t="shared" si="36"/>
        <v>-3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2.8808491571099999E-3</v>
      </c>
      <c r="K109" s="5" t="str">
        <f t="shared" si="29"/>
        <v/>
      </c>
      <c r="L109" s="5" t="str">
        <f t="shared" si="30"/>
        <v/>
      </c>
      <c r="M109" s="24">
        <f t="shared" si="25"/>
        <v>-48541364.855474532</v>
      </c>
      <c r="N109" s="24">
        <f t="shared" si="26"/>
        <v>-1.7501825490704833E-4</v>
      </c>
      <c r="O109" s="24">
        <f t="shared" si="27"/>
        <v>4217423</v>
      </c>
      <c r="P109" s="24">
        <f t="shared" si="28"/>
        <v>-4.6324161896745609E-9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5.2036364343540067E-5</v>
      </c>
      <c r="V109" s="24">
        <f t="shared" si="31"/>
        <v>3.1637916059511863E-2</v>
      </c>
      <c r="W109" s="63">
        <f>B109+([1]User!D$6-25)*[1]User!C$6*[1]Calc!V$6</f>
        <v>0.11534931559999999</v>
      </c>
      <c r="AH109" s="24"/>
    </row>
    <row r="110" spans="1:34">
      <c r="A110" s="60">
        <v>1.4758E-2</v>
      </c>
      <c r="B110" s="63">
        <v>0.115065</v>
      </c>
      <c r="C110" s="24">
        <v>-8.1068800000000006E-6</v>
      </c>
      <c r="D110" s="61">
        <f t="shared" si="18"/>
        <v>-9.5717692146212284E-5</v>
      </c>
      <c r="E110" s="49">
        <f t="shared" si="37"/>
        <v>-3</v>
      </c>
      <c r="F110" s="49">
        <f t="shared" si="36"/>
        <v>-3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2.8806493571099999E-3</v>
      </c>
      <c r="K110" s="5" t="str">
        <f t="shared" si="29"/>
        <v/>
      </c>
      <c r="L110" s="5" t="str">
        <f t="shared" si="30"/>
        <v/>
      </c>
      <c r="M110" s="24">
        <f t="shared" si="25"/>
        <v>-9028140.0894187447</v>
      </c>
      <c r="N110" s="24">
        <f t="shared" si="26"/>
        <v>-9.5717690410642629E-5</v>
      </c>
      <c r="O110" s="24">
        <f t="shared" si="27"/>
        <v>4216110</v>
      </c>
      <c r="P110" s="24">
        <f t="shared" si="28"/>
        <v>-8.4676613374478325E-9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5.2030937882385397E-5</v>
      </c>
      <c r="V110" s="24">
        <f t="shared" si="31"/>
        <v>3.1641577922665677E-2</v>
      </c>
      <c r="W110" s="63">
        <f>B110+([1]User!D$6-25)*[1]User!C$6*[1]Calc!V$6</f>
        <v>0.11534131559999999</v>
      </c>
      <c r="AH110" s="24"/>
    </row>
    <row r="111" spans="1:34">
      <c r="A111" s="60">
        <v>1.4903400000000001E-2</v>
      </c>
      <c r="B111" s="63">
        <v>0.115053</v>
      </c>
      <c r="C111" s="24">
        <v>-1.0793400000000001E-5</v>
      </c>
      <c r="D111" s="61">
        <f t="shared" si="18"/>
        <v>-1.2743735424860459E-4</v>
      </c>
      <c r="E111" s="49">
        <f t="shared" si="37"/>
        <v>-3</v>
      </c>
      <c r="F111" s="49">
        <f t="shared" si="36"/>
        <v>-3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2.88034965711E-3</v>
      </c>
      <c r="K111" s="5" t="str">
        <f t="shared" si="29"/>
        <v/>
      </c>
      <c r="L111" s="5" t="str">
        <f t="shared" si="30"/>
        <v/>
      </c>
      <c r="M111" s="24">
        <f t="shared" si="25"/>
        <v>-13535886.694644969</v>
      </c>
      <c r="N111" s="24">
        <f t="shared" si="26"/>
        <v>-1.2743735164646574E-4</v>
      </c>
      <c r="O111" s="24">
        <f t="shared" si="27"/>
        <v>4214141.375</v>
      </c>
      <c r="P111" s="24">
        <f t="shared" si="28"/>
        <v>-6.3570572321483699E-9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5.2022799146630561E-5</v>
      </c>
      <c r="V111" s="24">
        <f t="shared" si="31"/>
        <v>3.1647071508280215E-2</v>
      </c>
      <c r="W111" s="63">
        <f>B111+([1]User!D$6-25)*[1]User!C$6*[1]Calc!V$6</f>
        <v>0.1153293156</v>
      </c>
      <c r="AH111" s="24"/>
    </row>
    <row r="112" spans="1:34">
      <c r="A112" s="60">
        <v>1.5048799999999999E-2</v>
      </c>
      <c r="B112" s="63">
        <v>0.115033</v>
      </c>
      <c r="C112" s="24">
        <v>-7.4352399999999998E-6</v>
      </c>
      <c r="D112" s="61">
        <f t="shared" si="18"/>
        <v>-8.7787658550910261E-5</v>
      </c>
      <c r="E112" s="49">
        <f t="shared" si="37"/>
        <v>-3</v>
      </c>
      <c r="F112" s="49">
        <f t="shared" si="36"/>
        <v>-3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2.8798501571099997E-3</v>
      </c>
      <c r="K112" s="5" t="str">
        <f t="shared" si="29"/>
        <v/>
      </c>
      <c r="L112" s="5" t="str">
        <f t="shared" si="30"/>
        <v/>
      </c>
      <c r="M112" s="24">
        <f t="shared" si="25"/>
        <v>-22542256.982792351</v>
      </c>
      <c r="N112" s="24">
        <f t="shared" si="26"/>
        <v>-8.7787654217386785E-5</v>
      </c>
      <c r="O112" s="24">
        <f t="shared" si="27"/>
        <v>4210862.25</v>
      </c>
      <c r="P112" s="24">
        <f t="shared" si="28"/>
        <v>-9.2210706181470701E-9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5.2009237135653463E-5</v>
      </c>
      <c r="V112" s="24">
        <f t="shared" si="31"/>
        <v>3.1656229593970131E-2</v>
      </c>
      <c r="W112" s="63">
        <f>B112+([1]User!D$6-25)*[1]User!C$6*[1]Calc!V$6</f>
        <v>0.11530931559999999</v>
      </c>
      <c r="AH112" s="24"/>
    </row>
    <row r="113" spans="1:34">
      <c r="A113" s="5">
        <v>1.51942E-2</v>
      </c>
      <c r="B113" s="63">
        <v>0.115053</v>
      </c>
      <c r="C113" s="24">
        <v>-2.0621300000000001E-6</v>
      </c>
      <c r="D113" s="61">
        <f t="shared" si="18"/>
        <v>-2.4347507858198064E-5</v>
      </c>
      <c r="E113" s="49">
        <f t="shared" si="37"/>
        <v>-3</v>
      </c>
      <c r="F113" s="49">
        <f t="shared" si="36"/>
        <v>-3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2.88034965711E-3</v>
      </c>
      <c r="K113" s="5" t="str">
        <f t="shared" si="29"/>
        <v/>
      </c>
      <c r="L113" s="5" t="str">
        <f t="shared" si="30"/>
        <v/>
      </c>
      <c r="M113" s="24">
        <f t="shared" si="25"/>
        <v>22559811.157752052</v>
      </c>
      <c r="N113" s="24">
        <f t="shared" si="26"/>
        <v>-2.434751219509616E-5</v>
      </c>
      <c r="O113" s="24">
        <f t="shared" si="27"/>
        <v>4214141.375</v>
      </c>
      <c r="P113" s="24">
        <f t="shared" si="28"/>
        <v>-3.3273483197727601E-8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5.2022799146630561E-5</v>
      </c>
      <c r="V113" s="24">
        <f t="shared" si="31"/>
        <v>3.1647071508280215E-2</v>
      </c>
      <c r="W113" s="63">
        <f>B113+([1]User!D$6-25)*[1]User!C$6*[1]Calc!V$6</f>
        <v>0.1153293156</v>
      </c>
      <c r="AH113" s="24"/>
    </row>
    <row r="114" spans="1:34">
      <c r="A114" s="5">
        <v>1.53396E-2</v>
      </c>
      <c r="B114" s="63">
        <v>0.114998</v>
      </c>
      <c r="C114" s="24">
        <v>-1.348E-5</v>
      </c>
      <c r="D114" s="61">
        <f t="shared" si="18"/>
        <v>-1.591579609086284E-4</v>
      </c>
      <c r="E114" s="49">
        <f t="shared" si="37"/>
        <v>-3</v>
      </c>
      <c r="F114" s="49">
        <f t="shared" si="36"/>
        <v>-3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2.8789760321100001E-3</v>
      </c>
      <c r="K114" s="5" t="str">
        <f t="shared" si="29"/>
        <v/>
      </c>
      <c r="L114" s="5" t="str">
        <f t="shared" si="30"/>
        <v/>
      </c>
      <c r="M114" s="24">
        <f t="shared" si="25"/>
        <v>-61906817.603592597</v>
      </c>
      <c r="N114" s="24">
        <f t="shared" si="26"/>
        <v>-1.5915794900766178E-4</v>
      </c>
      <c r="O114" s="24">
        <f t="shared" si="27"/>
        <v>4205130</v>
      </c>
      <c r="P114" s="24">
        <f t="shared" si="28"/>
        <v>-5.0791945752020479E-9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5.1985511278882571E-5</v>
      </c>
      <c r="V114" s="24">
        <f t="shared" si="31"/>
        <v>3.1672262592643684E-2</v>
      </c>
      <c r="W114" s="63">
        <f>B114+([1]User!D$6-25)*[1]User!C$6*[1]Calc!V$6</f>
        <v>0.1152743156</v>
      </c>
      <c r="AH114" s="24"/>
    </row>
    <row r="115" spans="1:34">
      <c r="A115" s="5">
        <v>1.5485000000000001E-2</v>
      </c>
      <c r="B115" s="63">
        <v>0.115037</v>
      </c>
      <c r="C115" s="24">
        <v>-6.7635999999999999E-6</v>
      </c>
      <c r="D115" s="61">
        <f t="shared" si="18"/>
        <v>-7.9857624955608237E-5</v>
      </c>
      <c r="E115" s="49">
        <f t="shared" si="37"/>
        <v>-3</v>
      </c>
      <c r="F115" s="49">
        <f t="shared" si="36"/>
        <v>-3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2.8799500571099999E-3</v>
      </c>
      <c r="K115" s="5" t="str">
        <f t="shared" si="29"/>
        <v/>
      </c>
      <c r="L115" s="5" t="str">
        <f t="shared" si="30"/>
        <v/>
      </c>
      <c r="M115" s="24">
        <f t="shared" si="25"/>
        <v>43964245.113163233</v>
      </c>
      <c r="N115" s="24">
        <f t="shared" si="26"/>
        <v>-7.9857633407294718E-5</v>
      </c>
      <c r="O115" s="24">
        <f t="shared" si="27"/>
        <v>4211517.875</v>
      </c>
      <c r="P115" s="24">
        <f t="shared" si="28"/>
        <v>-1.0138319428534977E-8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5.2011949283033535E-5</v>
      </c>
      <c r="V115" s="24">
        <f t="shared" si="31"/>
        <v>3.1654397765820609E-2</v>
      </c>
      <c r="W115" s="63">
        <f>B115+([1]User!D$6-25)*[1]User!C$6*[1]Calc!V$6</f>
        <v>0.11531331559999999</v>
      </c>
      <c r="AH115" s="24"/>
    </row>
    <row r="116" spans="1:34">
      <c r="A116" s="5">
        <v>1.5630399999999999E-2</v>
      </c>
      <c r="B116" s="63">
        <v>0.114998</v>
      </c>
      <c r="C116" s="24">
        <v>-4.7486900000000001E-6</v>
      </c>
      <c r="D116" s="61">
        <f t="shared" si="18"/>
        <v>-5.6067642239406131E-5</v>
      </c>
      <c r="E116" s="49">
        <f t="shared" si="37"/>
        <v>-3</v>
      </c>
      <c r="F116" s="49">
        <f t="shared" si="36"/>
        <v>-3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2.8789760321100001E-3</v>
      </c>
      <c r="K116" s="5" t="str">
        <f t="shared" si="29"/>
        <v/>
      </c>
      <c r="L116" s="5" t="str">
        <f t="shared" si="30"/>
        <v/>
      </c>
      <c r="M116" s="24">
        <f t="shared" si="25"/>
        <v>-43897561.573454536</v>
      </c>
      <c r="N116" s="24">
        <f t="shared" si="26"/>
        <v>-5.6067633800538891E-5</v>
      </c>
      <c r="O116" s="24">
        <f t="shared" si="27"/>
        <v>4205130</v>
      </c>
      <c r="P116" s="24">
        <f t="shared" si="28"/>
        <v>-1.4418197031033435E-8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5.1985511278882571E-5</v>
      </c>
      <c r="V116" s="24">
        <f t="shared" si="31"/>
        <v>3.1672262592643684E-2</v>
      </c>
      <c r="W116" s="63">
        <f>B116+([1]User!D$6-25)*[1]User!C$6*[1]Calc!V$6</f>
        <v>0.1152743156</v>
      </c>
      <c r="AH116" s="24"/>
    </row>
    <row r="117" spans="1:34">
      <c r="A117" s="5">
        <v>1.57758E-2</v>
      </c>
      <c r="B117" s="63">
        <v>0.115005</v>
      </c>
      <c r="C117" s="24">
        <v>2.6393400000000001E-6</v>
      </c>
      <c r="D117" s="61">
        <f t="shared" si="18"/>
        <v>3.1162609239212116E-5</v>
      </c>
      <c r="E117" s="49">
        <f t="shared" si="37"/>
        <v>-4.5063661860845157</v>
      </c>
      <c r="F117" s="49">
        <f t="shared" si="36"/>
        <v>-4.5063661860845157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2.8791508571099998E-3</v>
      </c>
      <c r="K117" s="5" t="str">
        <f t="shared" si="29"/>
        <v/>
      </c>
      <c r="L117" s="5" t="str">
        <f t="shared" si="30"/>
        <v/>
      </c>
      <c r="M117" s="24">
        <f t="shared" si="25"/>
        <v>7881196.4290151196</v>
      </c>
      <c r="N117" s="24">
        <f t="shared" si="26"/>
        <v>3.1162607724130917E-5</v>
      </c>
      <c r="O117" s="24">
        <f t="shared" si="27"/>
        <v>4206275.875</v>
      </c>
      <c r="P117" s="24">
        <f t="shared" si="28"/>
        <v>2.5948228767255746E-8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5.1990255670302877E-5</v>
      </c>
      <c r="V117" s="24">
        <f t="shared" si="31"/>
        <v>3.1669055346257954E-2</v>
      </c>
      <c r="W117" s="63">
        <f>B117+([1]User!D$6-25)*[1]User!C$6*[1]Calc!V$6</f>
        <v>0.11528131559999999</v>
      </c>
      <c r="AH117" s="24"/>
    </row>
    <row r="118" spans="1:34">
      <c r="A118" s="5">
        <v>1.59212E-2</v>
      </c>
      <c r="B118" s="63">
        <v>0.115025</v>
      </c>
      <c r="C118" s="24">
        <v>-4.7486900000000001E-6</v>
      </c>
      <c r="D118" s="61">
        <f t="shared" si="18"/>
        <v>-5.6067642239406131E-5</v>
      </c>
      <c r="E118" s="49">
        <f t="shared" si="37"/>
        <v>-3</v>
      </c>
      <c r="F118" s="49">
        <f t="shared" si="36"/>
        <v>-3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2.8796503571100001E-3</v>
      </c>
      <c r="K118" s="5" t="str">
        <f t="shared" si="29"/>
        <v/>
      </c>
      <c r="L118" s="5" t="str">
        <f t="shared" si="30"/>
        <v/>
      </c>
      <c r="M118" s="24">
        <f t="shared" si="25"/>
        <v>22535239.137980513</v>
      </c>
      <c r="N118" s="24">
        <f t="shared" si="26"/>
        <v>-5.60676465715805E-5</v>
      </c>
      <c r="O118" s="24">
        <f t="shared" si="27"/>
        <v>4209551.375</v>
      </c>
      <c r="P118" s="24">
        <f t="shared" si="28"/>
        <v>-1.4433353383164622E-8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5.2003813223047316E-5</v>
      </c>
      <c r="V118" s="24">
        <f t="shared" si="31"/>
        <v>3.1659893566853926E-2</v>
      </c>
      <c r="W118" s="63">
        <f>B118+([1]User!D$6-25)*[1]User!C$6*[1]Calc!V$6</f>
        <v>0.1153013156</v>
      </c>
      <c r="AH118" s="24"/>
    </row>
    <row r="119" spans="1:34">
      <c r="A119" s="5">
        <v>1.60666E-2</v>
      </c>
      <c r="B119" s="63">
        <v>0.11494</v>
      </c>
      <c r="C119" s="24">
        <v>-1.348E-5</v>
      </c>
      <c r="D119" s="61">
        <f t="shared" si="18"/>
        <v>-1.591579609086284E-4</v>
      </c>
      <c r="E119" s="49">
        <f t="shared" si="37"/>
        <v>-3</v>
      </c>
      <c r="F119" s="49">
        <f t="shared" si="36"/>
        <v>-3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2.8775274821099999E-3</v>
      </c>
      <c r="K119" s="5" t="str">
        <f t="shared" si="29"/>
        <v/>
      </c>
      <c r="L119" s="5" t="str">
        <f t="shared" si="30"/>
        <v/>
      </c>
      <c r="M119" s="24">
        <f t="shared" si="25"/>
        <v>-95458439.653161988</v>
      </c>
      <c r="N119" s="24">
        <f t="shared" si="26"/>
        <v>-1.5915794255769796E-4</v>
      </c>
      <c r="O119" s="24">
        <f t="shared" si="27"/>
        <v>4195648</v>
      </c>
      <c r="P119" s="24">
        <f t="shared" si="28"/>
        <v>-5.0677418830518086E-9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5.1946215599899818E-5</v>
      </c>
      <c r="V119" s="24">
        <f t="shared" si="31"/>
        <v>3.1698849366788281E-2</v>
      </c>
      <c r="W119" s="63">
        <f>B119+([1]User!D$6-25)*[1]User!C$6*[1]Calc!V$6</f>
        <v>0.11521631559999999</v>
      </c>
      <c r="AH119" s="24"/>
    </row>
    <row r="120" spans="1:34">
      <c r="A120" s="5">
        <v>1.6212000000000001E-2</v>
      </c>
      <c r="B120" s="63">
        <v>0.114972</v>
      </c>
      <c r="C120" s="24">
        <v>-4.7215700000000001E-8</v>
      </c>
      <c r="D120" s="61">
        <f t="shared" si="18"/>
        <v>-5.5747437202325863E-7</v>
      </c>
      <c r="E120" s="49">
        <f t="shared" si="37"/>
        <v>-3</v>
      </c>
      <c r="F120" s="49">
        <f t="shared" si="36"/>
        <v>-3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2.8783266821100001E-3</v>
      </c>
      <c r="K120" s="5" t="str">
        <f t="shared" si="29"/>
        <v/>
      </c>
      <c r="L120" s="5" t="str">
        <f t="shared" si="30"/>
        <v/>
      </c>
      <c r="M120" s="24">
        <f t="shared" si="25"/>
        <v>35982081.707151666</v>
      </c>
      <c r="N120" s="24">
        <f t="shared" si="26"/>
        <v>-5.5748128921864605E-7</v>
      </c>
      <c r="O120" s="24">
        <f t="shared" si="27"/>
        <v>4200876.75</v>
      </c>
      <c r="P120" s="24">
        <f t="shared" si="28"/>
        <v>-1.4486164146457403E-6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5.1967892666463215E-5</v>
      </c>
      <c r="V120" s="24">
        <f t="shared" si="31"/>
        <v>3.1684178054139617E-2</v>
      </c>
      <c r="W120" s="63">
        <f>B120+([1]User!D$6-25)*[1]User!C$6*[1]Calc!V$6</f>
        <v>0.1152483156</v>
      </c>
      <c r="AH120" s="24"/>
    </row>
    <row r="121" spans="1:34">
      <c r="A121" s="5">
        <v>1.6357400000000001E-2</v>
      </c>
      <c r="B121" s="63">
        <v>0.114982</v>
      </c>
      <c r="C121" s="24">
        <v>-9.4501600000000003E-6</v>
      </c>
      <c r="D121" s="61">
        <f t="shared" si="18"/>
        <v>-1.1157775933681632E-4</v>
      </c>
      <c r="E121" s="49">
        <f t="shared" si="37"/>
        <v>-3</v>
      </c>
      <c r="F121" s="49">
        <f t="shared" si="36"/>
        <v>-3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2.87857643211E-3</v>
      </c>
      <c r="K121" s="5" t="str">
        <f t="shared" si="29"/>
        <v/>
      </c>
      <c r="L121" s="5" t="str">
        <f t="shared" si="30"/>
        <v/>
      </c>
      <c r="M121" s="24">
        <f t="shared" si="25"/>
        <v>11248777.81837341</v>
      </c>
      <c r="N121" s="24">
        <f t="shared" si="26"/>
        <v>-1.1157776149928136E-4</v>
      </c>
      <c r="O121" s="24">
        <f t="shared" si="27"/>
        <v>4202512.125</v>
      </c>
      <c r="P121" s="24">
        <f t="shared" si="28"/>
        <v>-7.2406088816829608E-9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5.1974668419519733E-5</v>
      </c>
      <c r="V121" s="24">
        <f t="shared" si="31"/>
        <v>3.1679594656117291E-2</v>
      </c>
      <c r="W121" s="63">
        <f>B121+([1]User!D$6-25)*[1]User!C$6*[1]Calc!V$6</f>
        <v>0.11525831559999999</v>
      </c>
      <c r="AH121" s="24"/>
    </row>
    <row r="122" spans="1:34">
      <c r="A122" s="5">
        <v>1.6502800000000001E-2</v>
      </c>
      <c r="B122" s="63">
        <v>0.115007</v>
      </c>
      <c r="C122" s="24">
        <v>-6.7635999999999999E-6</v>
      </c>
      <c r="D122" s="61">
        <f t="shared" si="18"/>
        <v>-7.9857624955608237E-5</v>
      </c>
      <c r="E122" s="49">
        <f t="shared" si="37"/>
        <v>-3</v>
      </c>
      <c r="F122" s="49">
        <f t="shared" si="36"/>
        <v>-3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2.8792008071099997E-3</v>
      </c>
      <c r="K122" s="5" t="str">
        <f t="shared" si="29"/>
        <v/>
      </c>
      <c r="L122" s="5" t="str">
        <f t="shared" si="30"/>
        <v/>
      </c>
      <c r="M122" s="24">
        <f t="shared" si="25"/>
        <v>28149321.217818953</v>
      </c>
      <c r="N122" s="24">
        <f t="shared" si="26"/>
        <v>-7.985763036703375E-5</v>
      </c>
      <c r="O122" s="24">
        <f t="shared" si="27"/>
        <v>4206603.25</v>
      </c>
      <c r="P122" s="24">
        <f t="shared" si="28"/>
        <v>-1.0126488916127824E-8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5.1991611282323239E-5</v>
      </c>
      <c r="V122" s="24">
        <f t="shared" si="31"/>
        <v>3.1668139049545817E-2</v>
      </c>
      <c r="W122" s="63">
        <f>B122+([1]User!D$6-25)*[1]User!C$6*[1]Calc!V$6</f>
        <v>0.11528331559999999</v>
      </c>
      <c r="AH122" s="24"/>
    </row>
    <row r="123" spans="1:34">
      <c r="A123" s="5">
        <v>1.6648199999999998E-2</v>
      </c>
      <c r="B123" s="63">
        <v>0.11491700000000001</v>
      </c>
      <c r="C123" s="24">
        <v>-1.0793400000000001E-5</v>
      </c>
      <c r="D123" s="61">
        <f t="shared" si="18"/>
        <v>-1.2743735424860459E-4</v>
      </c>
      <c r="E123" s="49">
        <f t="shared" si="37"/>
        <v>-3</v>
      </c>
      <c r="F123" s="49">
        <f t="shared" si="36"/>
        <v>-3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2.8769530571100001E-3</v>
      </c>
      <c r="K123" s="5" t="str">
        <f t="shared" si="29"/>
        <v/>
      </c>
      <c r="L123" s="5" t="str">
        <f t="shared" si="30"/>
        <v/>
      </c>
      <c r="M123" s="24">
        <f t="shared" si="25"/>
        <v>-100983203.06585623</v>
      </c>
      <c r="N123" s="24">
        <f t="shared" si="26"/>
        <v>-1.2743733483559363E-4</v>
      </c>
      <c r="O123" s="24">
        <f t="shared" si="27"/>
        <v>4191893.75</v>
      </c>
      <c r="P123" s="24">
        <f t="shared" si="28"/>
        <v>-6.3234973921859171E-9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5.1930640235341921E-5</v>
      </c>
      <c r="V123" s="24">
        <f t="shared" si="31"/>
        <v>3.1709398552879756E-2</v>
      </c>
      <c r="W123" s="63">
        <f>B123+([1]User!D$6-25)*[1]User!C$6*[1]Calc!V$6</f>
        <v>0.1151933156</v>
      </c>
      <c r="AH123" s="24"/>
    </row>
    <row r="124" spans="1:34">
      <c r="A124" s="5">
        <v>1.6793599999999999E-2</v>
      </c>
      <c r="B124" s="63">
        <v>0.11494</v>
      </c>
      <c r="C124" s="24">
        <v>6.2442300000000001E-7</v>
      </c>
      <c r="D124" s="61">
        <f t="shared" si="18"/>
        <v>7.372543874217246E-6</v>
      </c>
      <c r="E124" s="49">
        <f t="shared" si="37"/>
        <v>-5.132382634269721</v>
      </c>
      <c r="F124" s="49">
        <f t="shared" si="36"/>
        <v>-5.132382634269721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2.8775274821099999E-3</v>
      </c>
      <c r="K124" s="5" t="str">
        <f t="shared" si="29"/>
        <v/>
      </c>
      <c r="L124" s="5" t="str">
        <f t="shared" si="30"/>
        <v/>
      </c>
      <c r="M124" s="24">
        <f t="shared" si="25"/>
        <v>25829930.729673255</v>
      </c>
      <c r="N124" s="24">
        <f t="shared" si="26"/>
        <v>7.3725389086713628E-6</v>
      </c>
      <c r="O124" s="24">
        <f t="shared" si="27"/>
        <v>4195648</v>
      </c>
      <c r="P124" s="24">
        <f t="shared" si="28"/>
        <v>1.0940211798290199E-7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5.1946215599899818E-5</v>
      </c>
      <c r="V124" s="24">
        <f t="shared" si="31"/>
        <v>3.1698849366788281E-2</v>
      </c>
      <c r="W124" s="63">
        <f>B124+([1]User!D$6-25)*[1]User!C$6*[1]Calc!V$6</f>
        <v>0.11521631559999999</v>
      </c>
      <c r="AH124" s="24"/>
    </row>
    <row r="125" spans="1:34">
      <c r="A125" s="5">
        <v>1.6938999999999999E-2</v>
      </c>
      <c r="B125" s="63">
        <v>0.114908</v>
      </c>
      <c r="C125" s="24">
        <v>-4.7486900000000001E-6</v>
      </c>
      <c r="D125" s="61">
        <f t="shared" si="18"/>
        <v>-5.6067642239406131E-5</v>
      </c>
      <c r="E125" s="49">
        <f t="shared" si="37"/>
        <v>-3</v>
      </c>
      <c r="F125" s="49">
        <f t="shared" si="36"/>
        <v>-3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2.8767282821099997E-3</v>
      </c>
      <c r="K125" s="5" t="str">
        <f t="shared" si="29"/>
        <v/>
      </c>
      <c r="L125" s="5" t="str">
        <f t="shared" si="30"/>
        <v/>
      </c>
      <c r="M125" s="24">
        <f t="shared" si="25"/>
        <v>-35892563.895311132</v>
      </c>
      <c r="N125" s="24">
        <f t="shared" si="26"/>
        <v>-5.6067635339419648E-5</v>
      </c>
      <c r="O125" s="24">
        <f t="shared" si="27"/>
        <v>4190425.625</v>
      </c>
      <c r="P125" s="24">
        <f t="shared" si="28"/>
        <v>-1.4367779509039272E-8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5.1924546671493466E-5</v>
      </c>
      <c r="V125" s="24">
        <f t="shared" si="31"/>
        <v>3.1713527447408393E-2</v>
      </c>
      <c r="W125" s="63">
        <f>B125+([1]User!D$6-25)*[1]User!C$6*[1]Calc!V$6</f>
        <v>0.11518431559999999</v>
      </c>
      <c r="AH125" s="24"/>
    </row>
    <row r="126" spans="1:34">
      <c r="A126" s="5">
        <v>1.70844E-2</v>
      </c>
      <c r="B126" s="63">
        <v>0.11491899999999999</v>
      </c>
      <c r="C126" s="24">
        <v>-4.7486900000000001E-6</v>
      </c>
      <c r="D126" s="61">
        <f t="shared" si="18"/>
        <v>-5.6067642239406131E-5</v>
      </c>
      <c r="E126" s="49">
        <f t="shared" si="37"/>
        <v>-3</v>
      </c>
      <c r="F126" s="49">
        <f t="shared" si="36"/>
        <v>-3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2.8770030071099996E-3</v>
      </c>
      <c r="K126" s="5" t="str">
        <f t="shared" si="29"/>
        <v/>
      </c>
      <c r="L126" s="5" t="str">
        <f t="shared" si="30"/>
        <v/>
      </c>
      <c r="M126" s="24">
        <f t="shared" si="25"/>
        <v>12343352.27965178</v>
      </c>
      <c r="N126" s="24">
        <f t="shared" si="26"/>
        <v>-5.6067644612292171E-5</v>
      </c>
      <c r="O126" s="24">
        <f t="shared" si="27"/>
        <v>4192220.125</v>
      </c>
      <c r="P126" s="24">
        <f t="shared" si="28"/>
        <v>-1.4373929962688552E-8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5.1931994448020304E-5</v>
      </c>
      <c r="V126" s="24">
        <f t="shared" si="31"/>
        <v>3.1708481093507219E-2</v>
      </c>
      <c r="W126" s="63">
        <f>B126+([1]User!D$6-25)*[1]User!C$6*[1]Calc!V$6</f>
        <v>0.11519531559999999</v>
      </c>
      <c r="AH126" s="24"/>
    </row>
    <row r="127" spans="1:34">
      <c r="A127" s="5">
        <v>1.72298E-2</v>
      </c>
      <c r="B127" s="63">
        <v>0.114997</v>
      </c>
      <c r="C127" s="24">
        <v>-1.39049E-6</v>
      </c>
      <c r="D127" s="61">
        <f t="shared" si="18"/>
        <v>-1.6417474262896047E-5</v>
      </c>
      <c r="E127" s="49">
        <f t="shared" si="37"/>
        <v>-3</v>
      </c>
      <c r="F127" s="49">
        <f t="shared" si="36"/>
        <v>-3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2.8789510571100001E-3</v>
      </c>
      <c r="K127" s="5" t="str">
        <f t="shared" si="29"/>
        <v/>
      </c>
      <c r="L127" s="5" t="str">
        <f t="shared" si="30"/>
        <v/>
      </c>
      <c r="M127" s="24">
        <f t="shared" si="25"/>
        <v>87791706.139451146</v>
      </c>
      <c r="N127" s="24">
        <f t="shared" si="26"/>
        <v>-1.6417491139973637E-5</v>
      </c>
      <c r="O127" s="24">
        <f t="shared" si="27"/>
        <v>4204966.375</v>
      </c>
      <c r="P127" s="24">
        <f t="shared" si="28"/>
        <v>-4.9237896889237979E-8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5.1984833540506307E-5</v>
      </c>
      <c r="V127" s="24">
        <f t="shared" si="31"/>
        <v>3.167272079709995E-2</v>
      </c>
      <c r="W127" s="63">
        <f>B127+([1]User!D$6-25)*[1]User!C$6*[1]Calc!V$6</f>
        <v>0.1152733156</v>
      </c>
      <c r="AH127" s="24"/>
    </row>
    <row r="128" spans="1:34">
      <c r="A128" s="5">
        <v>1.73752E-2</v>
      </c>
      <c r="B128" s="63">
        <v>0.114927</v>
      </c>
      <c r="C128" s="24">
        <v>-3.4054099999999999E-6</v>
      </c>
      <c r="D128" s="61">
        <f t="shared" si="18"/>
        <v>-4.0207575048802097E-5</v>
      </c>
      <c r="E128" s="49">
        <f t="shared" si="37"/>
        <v>-3</v>
      </c>
      <c r="F128" s="49">
        <f t="shared" si="36"/>
        <v>-3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2.8772028071100001E-3</v>
      </c>
      <c r="K128" s="5" t="str">
        <f t="shared" si="29"/>
        <v/>
      </c>
      <c r="L128" s="5" t="str">
        <f t="shared" si="30"/>
        <v/>
      </c>
      <c r="M128" s="24">
        <f t="shared" si="25"/>
        <v>-78573066.746067137</v>
      </c>
      <c r="N128" s="24">
        <f t="shared" si="26"/>
        <v>-4.0207559943915748E-5</v>
      </c>
      <c r="O128" s="24">
        <f t="shared" si="27"/>
        <v>4193525.625</v>
      </c>
      <c r="P128" s="24">
        <f t="shared" si="28"/>
        <v>-2.0050044500946877E-8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5.1937411616513607E-5</v>
      </c>
      <c r="V128" s="24">
        <f t="shared" si="31"/>
        <v>3.1704811520505853E-2</v>
      </c>
      <c r="W128" s="63">
        <f>B128+([1]User!D$6-25)*[1]User!C$6*[1]Calc!V$6</f>
        <v>0.11520331559999999</v>
      </c>
      <c r="AH128" s="24"/>
    </row>
    <row r="129" spans="1:34">
      <c r="A129" s="5">
        <v>1.7520600000000001E-2</v>
      </c>
      <c r="B129" s="63">
        <v>0.11493299999999999</v>
      </c>
      <c r="C129" s="24">
        <v>-7.4352399999999998E-6</v>
      </c>
      <c r="D129" s="61">
        <f t="shared" si="18"/>
        <v>-8.7787658550910261E-5</v>
      </c>
      <c r="E129" s="49">
        <f t="shared" si="37"/>
        <v>-3</v>
      </c>
      <c r="F129" s="49">
        <f t="shared" si="36"/>
        <v>-3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2.8773526571099998E-3</v>
      </c>
      <c r="K129" s="5" t="str">
        <f t="shared" si="29"/>
        <v/>
      </c>
      <c r="L129" s="5" t="str">
        <f t="shared" si="30"/>
        <v/>
      </c>
      <c r="M129" s="24">
        <f t="shared" si="25"/>
        <v>6736407.2350700349</v>
      </c>
      <c r="N129" s="24">
        <f t="shared" si="26"/>
        <v>-8.7787659845917182E-5</v>
      </c>
      <c r="O129" s="24">
        <f t="shared" si="27"/>
        <v>4194505</v>
      </c>
      <c r="P129" s="24">
        <f t="shared" si="28"/>
        <v>-9.1852504397006258E-9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5.1941474826586839E-5</v>
      </c>
      <c r="V129" s="24">
        <f t="shared" si="31"/>
        <v>3.1702059618434156E-2</v>
      </c>
      <c r="W129" s="63">
        <f>B129+([1]User!D$6-25)*[1]User!C$6*[1]Calc!V$6</f>
        <v>0.11520931559999999</v>
      </c>
      <c r="AH129" s="24"/>
    </row>
    <row r="130" spans="1:34">
      <c r="A130" s="5">
        <v>1.7666000000000001E-2</v>
      </c>
      <c r="B130" s="63">
        <v>0.114997</v>
      </c>
      <c r="C130" s="24">
        <v>-9.4501600000000003E-6</v>
      </c>
      <c r="D130" s="61">
        <f t="shared" si="18"/>
        <v>-1.1157775933681632E-4</v>
      </c>
      <c r="E130" s="49">
        <f t="shared" si="37"/>
        <v>-3</v>
      </c>
      <c r="F130" s="49">
        <f t="shared" si="36"/>
        <v>-3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2.8789510571100001E-3</v>
      </c>
      <c r="K130" s="5" t="str">
        <f t="shared" si="29"/>
        <v/>
      </c>
      <c r="L130" s="5" t="str">
        <f t="shared" si="30"/>
        <v/>
      </c>
      <c r="M130" s="24">
        <f t="shared" si="25"/>
        <v>72034220.422115356</v>
      </c>
      <c r="N130" s="24">
        <f t="shared" si="26"/>
        <v>-1.1157777318467485E-4</v>
      </c>
      <c r="O130" s="24">
        <f t="shared" si="27"/>
        <v>4204966.375</v>
      </c>
      <c r="P130" s="24">
        <f t="shared" si="28"/>
        <v>-7.2448366090983082E-9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5.1984833540506307E-5</v>
      </c>
      <c r="V130" s="24">
        <f t="shared" si="31"/>
        <v>3.167272079709995E-2</v>
      </c>
      <c r="W130" s="63">
        <f>B130+([1]User!D$6-25)*[1]User!C$6*[1]Calc!V$6</f>
        <v>0.1152733156</v>
      </c>
      <c r="AH130" s="24"/>
    </row>
    <row r="131" spans="1:34">
      <c r="A131" s="5">
        <v>1.7811400000000002E-2</v>
      </c>
      <c r="B131" s="63">
        <v>0.11494799999999999</v>
      </c>
      <c r="C131" s="24">
        <v>-4.7486900000000001E-6</v>
      </c>
      <c r="D131" s="61">
        <f t="shared" si="18"/>
        <v>-5.6067642239406131E-5</v>
      </c>
      <c r="E131" s="49">
        <f t="shared" si="37"/>
        <v>-3</v>
      </c>
      <c r="F131" s="49">
        <f t="shared" si="36"/>
        <v>-3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2.8777272821099999E-3</v>
      </c>
      <c r="K131" s="5" t="str">
        <f t="shared" si="29"/>
        <v/>
      </c>
      <c r="L131" s="5" t="str">
        <f t="shared" si="30"/>
        <v/>
      </c>
      <c r="M131" s="24">
        <f t="shared" si="25"/>
        <v>-55046119.790939242</v>
      </c>
      <c r="N131" s="24">
        <f t="shared" si="26"/>
        <v>-5.6067631657340064E-5</v>
      </c>
      <c r="O131" s="24">
        <f t="shared" si="27"/>
        <v>4196954.5</v>
      </c>
      <c r="P131" s="24">
        <f t="shared" si="28"/>
        <v>-1.4390166112436017E-8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5.1951634103391415E-5</v>
      </c>
      <c r="V131" s="24">
        <f t="shared" si="31"/>
        <v>3.1695180904322211E-2</v>
      </c>
      <c r="W131" s="63">
        <f>B131+([1]User!D$6-25)*[1]User!C$6*[1]Calc!V$6</f>
        <v>0.11522431559999999</v>
      </c>
      <c r="AH131" s="24"/>
    </row>
    <row r="132" spans="1:34">
      <c r="A132" s="5">
        <v>1.7956799999999998E-2</v>
      </c>
      <c r="B132" s="63">
        <v>0.114994</v>
      </c>
      <c r="C132" s="24">
        <v>-2.0621300000000001E-6</v>
      </c>
      <c r="D132" s="61">
        <f t="shared" si="18"/>
        <v>-2.4347507858198064E-5</v>
      </c>
      <c r="E132" s="49">
        <f t="shared" si="37"/>
        <v>-3</v>
      </c>
      <c r="F132" s="49">
        <f t="shared" si="36"/>
        <v>-3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2.8788761321099999E-3</v>
      </c>
      <c r="K132" s="5" t="str">
        <f t="shared" si="29"/>
        <v/>
      </c>
      <c r="M132" s="24">
        <f t="shared" si="25"/>
        <v>51768550.924206108</v>
      </c>
      <c r="N132" s="24">
        <f>IF($X$76,D132-1.602E-19*$P$6*M132/$B$6,D132)</f>
        <v>-2.4347517810184293E-5</v>
      </c>
      <c r="O132" s="24">
        <f t="shared" si="27"/>
        <v>4204475.375</v>
      </c>
      <c r="P132" s="24">
        <f>O132/(($B$6*D132)/(1.602E-19*$P$6)-M132)</f>
        <v>-3.3197155964371464E-8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5.198280037311409E-5</v>
      </c>
      <c r="V132" s="24">
        <f t="shared" si="31"/>
        <v>3.1674095450073783E-2</v>
      </c>
      <c r="W132" s="63">
        <f>B132+([1]User!D$6-25)*[1]User!C$6*[1]Calc!V$6</f>
        <v>0.11527031559999999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-1473057139.2397239</v>
      </c>
      <c r="N133" s="24">
        <f>IF($X$76,D133-1.602E-19*$P$6*M133/$B$6,D133)</f>
        <v>2.8318050444744446E-10</v>
      </c>
      <c r="O133" s="24">
        <f t="shared" si="27"/>
        <v>47857.25</v>
      </c>
      <c r="P133" s="24">
        <f>O133/(($B$6*D133)/(1.602E-19*$P$6)-M133)</f>
        <v>3.2488386719811933E-5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0.76917822700291771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-0.111328</v>
      </c>
      <c r="D150" s="5" t="s">
        <v>104</v>
      </c>
      <c r="O150" s="66"/>
    </row>
    <row r="152" spans="1:15">
      <c r="A152" s="5" t="s">
        <v>105</v>
      </c>
      <c r="B152" s="5">
        <v>0.71237300000000003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-0.11648600000000001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H508"/>
  <sheetViews>
    <sheetView workbookViewId="0">
      <selection sqref="A1:XFD1048576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0.709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0.54484953703703709</v>
      </c>
      <c r="K3" s="21"/>
      <c r="M3" s="23"/>
      <c r="Q3" s="24">
        <f>100*(SUM(V22:V132))</f>
        <v>58700.391470374452</v>
      </c>
      <c r="R3" s="24">
        <f>100*SUM(V114:V132)</f>
        <v>283.48078280081575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1.4237211865590005</v>
      </c>
      <c r="D6" s="36">
        <f>INTERCEPT(K$15:K$102,H$15:H$102)</f>
        <v>0.55418727996198691</v>
      </c>
      <c r="E6" s="36">
        <f>INDEX(W9:W133,MATCH(O6,J9:J133,0))</f>
        <v>0.4663173156</v>
      </c>
      <c r="F6" s="36">
        <f>INDEX(I9:I133,MATCH(O6,J9:J133,0))</f>
        <v>2.2914384023001739E-2</v>
      </c>
      <c r="G6" s="37">
        <f>E6*F6/B6/D6</f>
        <v>0.77124643113184665</v>
      </c>
      <c r="H6" s="38">
        <f>1000*MAX(J20:J110)</f>
        <v>10.685374046233701</v>
      </c>
      <c r="I6" s="35">
        <f>-SLOPE(K20:K129,I20:I129)</f>
        <v>1.5538849285630014</v>
      </c>
      <c r="J6" s="39">
        <f>AVERAGE(L20:L131)/(0.025*$B$6)</f>
        <v>644.73810495999999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1.5567334427042534</v>
      </c>
      <c r="O6" s="42">
        <f>MAX(J16:J132)</f>
        <v>1.06853740462337E-2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0.55424632336052504</v>
      </c>
      <c r="T6" s="44">
        <f>(LOG(0.1)-INTERCEPT(T25:T120,R25:R120))/SLOPE(T25:T120,R25:R120)</f>
        <v>0.47345930704435552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93585.867530062969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1.4237211865590005</v>
      </c>
      <c r="T7" s="49">
        <f>SLOPE(R25:R120, T25:T120)/0.06</f>
        <v>1.5567334427042534</v>
      </c>
      <c r="X7" s="47"/>
      <c r="Y7" s="5">
        <f>1/Y6</f>
        <v>1.0685374046233699E-5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0.61983200000000005</v>
      </c>
      <c r="C9" s="60">
        <v>0.56718500000000005</v>
      </c>
      <c r="D9" s="61">
        <f t="shared" ref="D9:D72" si="0">C9/$A$6</f>
        <v>6.6967365028160541</v>
      </c>
      <c r="E9" s="49">
        <f t="shared" ref="E9:E72" si="1">IF(D9&gt;0,LOG10(D9),-3)</f>
        <v>0.8258632110424502</v>
      </c>
      <c r="F9" s="49">
        <f t="shared" ref="F9:F72" si="2">IF($D9&gt;0,LOG10(D9),-3)</f>
        <v>0.8258632110424502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0.64947500000000002</v>
      </c>
      <c r="C10" s="60">
        <v>0.69637400000000005</v>
      </c>
      <c r="D10" s="61">
        <f t="shared" si="0"/>
        <v>8.2220672010226412</v>
      </c>
      <c r="E10" s="49">
        <f t="shared" si="1"/>
        <v>0.91498102205683918</v>
      </c>
      <c r="F10" s="49">
        <f t="shared" si="2"/>
        <v>0.91498102205683918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1997784471623913.5</v>
      </c>
      <c r="P10" s="24" t="e">
        <f>O10/(($B$6*D10)/(1.602E-19*$P$6)-M10)</f>
        <v>#DIV/0!</v>
      </c>
      <c r="W10" s="63">
        <f>B10+([1]User!D$6-25)*[1]User!C$6*[1]Calc!V$6</f>
        <v>0.64975131559999999</v>
      </c>
      <c r="AH10" s="24"/>
    </row>
    <row r="11" spans="1:34">
      <c r="A11" s="24">
        <v>3.634E-4</v>
      </c>
      <c r="B11" s="59">
        <v>0.65248099999999998</v>
      </c>
      <c r="C11" s="64">
        <v>0.71060199999999996</v>
      </c>
      <c r="D11" s="61">
        <f t="shared" si="0"/>
        <v>8.3900567757858422</v>
      </c>
      <c r="E11" s="49">
        <f t="shared" si="1"/>
        <v>0.92376489972346409</v>
      </c>
      <c r="F11" s="49">
        <f t="shared" si="2"/>
        <v>0.92376489972346409</v>
      </c>
      <c r="G11" s="49">
        <f t="shared" si="3"/>
        <v>8.1792575028755721</v>
      </c>
      <c r="H11" s="5" t="str">
        <f t="shared" si="6"/>
        <v/>
      </c>
      <c r="I11" s="24">
        <f t="shared" si="4"/>
        <v>-0.17948143757188931</v>
      </c>
      <c r="J11" s="24">
        <f t="shared" si="5"/>
        <v>-0.11715782138945544</v>
      </c>
      <c r="M11" s="24">
        <f t="shared" ref="M11:M74" si="7">2.88E+21*(EXP(38.921*W11)/SQRT($X$21^2+296000000000000000000*EXP(38.921*W11)))*SLOPE(W10:W11,A10:A11)</f>
        <v>1.0965422019885073E+18</v>
      </c>
      <c r="N11" s="24">
        <f t="shared" ref="N11:N74" si="8">IF($X$76,D11-1.602E-19*$P$6*M11/$B$6,D11)</f>
        <v>8.1792575028755721</v>
      </c>
      <c r="O11" s="24">
        <f t="shared" ref="O11:O74" si="9">(SQRT($X$21^2+296000000000000000000*EXP(38.921*W11))-$X$21)/2</f>
        <v>2152326632528854</v>
      </c>
      <c r="P11" s="24">
        <f t="shared" ref="P11:P74" si="10">O11/(($B$6*D11)/(1.602E-19*$P$6)-M11)</f>
        <v>5.0586898834262221E-5</v>
      </c>
      <c r="W11" s="63">
        <f>B11+([1]User!D$6-25)*[1]User!C$6*[1]Calc!V$6</f>
        <v>0.65275731559999994</v>
      </c>
      <c r="X11" s="5" t="s">
        <v>62</v>
      </c>
      <c r="AH11" s="24"/>
    </row>
    <row r="12" spans="1:34">
      <c r="A12" s="24">
        <v>5.0880000000000001E-4</v>
      </c>
      <c r="B12" s="59">
        <v>0.65107400000000004</v>
      </c>
      <c r="C12" s="64">
        <v>0.70970599999999995</v>
      </c>
      <c r="D12" s="61">
        <f t="shared" si="0"/>
        <v>8.3794777303129848</v>
      </c>
      <c r="E12" s="49">
        <f t="shared" si="1"/>
        <v>0.92321695109907309</v>
      </c>
      <c r="F12" s="49">
        <f t="shared" si="2"/>
        <v>0.92321695109907309</v>
      </c>
      <c r="G12" s="49">
        <f t="shared" si="3"/>
        <v>8.4752891535196433</v>
      </c>
      <c r="H12" s="5" t="str">
        <f t="shared" si="6"/>
        <v/>
      </c>
      <c r="I12" s="24">
        <f>B$6-G12*B$6</f>
        <v>-0.1868822288379911</v>
      </c>
      <c r="J12" s="24">
        <f t="shared" si="5"/>
        <v>-0.12172579873365692</v>
      </c>
      <c r="M12" s="24">
        <f t="shared" si="7"/>
        <v>-4.9839483565677114E+17</v>
      </c>
      <c r="N12" s="24">
        <f t="shared" si="8"/>
        <v>8.4752891535196433</v>
      </c>
      <c r="O12" s="24">
        <f t="shared" si="9"/>
        <v>2078780658042078</v>
      </c>
      <c r="P12" s="24">
        <f t="shared" si="10"/>
        <v>4.7151759245411905E-5</v>
      </c>
      <c r="W12" s="63">
        <f>B12+([1]User!D$6-25)*[1]User!C$6*[1]Calc!V$6</f>
        <v>0.65135031560000001</v>
      </c>
      <c r="X12" s="62">
        <f>MAX(B9:B133)</f>
        <v>0.65248099999999998</v>
      </c>
      <c r="AH12" s="24"/>
    </row>
    <row r="13" spans="1:34">
      <c r="A13" s="24">
        <v>6.5419999999999996E-4</v>
      </c>
      <c r="B13" s="59">
        <v>0.64898299999999998</v>
      </c>
      <c r="C13" s="64">
        <v>0.70494400000000002</v>
      </c>
      <c r="D13" s="61">
        <f t="shared" si="0"/>
        <v>8.3232529372976369</v>
      </c>
      <c r="E13" s="49">
        <f t="shared" si="1"/>
        <v>0.92029309271098481</v>
      </c>
      <c r="F13" s="49">
        <f t="shared" si="2"/>
        <v>0.92029309271098481</v>
      </c>
      <c r="G13" s="49">
        <f t="shared" si="3"/>
        <v>8.4595337992611199</v>
      </c>
      <c r="H13" s="5" t="str">
        <f t="shared" si="6"/>
        <v/>
      </c>
      <c r="I13" s="24">
        <f t="shared" si="4"/>
        <v>-0.18648834498152803</v>
      </c>
      <c r="J13" s="24">
        <f t="shared" si="5"/>
        <v>-0.12107929523008357</v>
      </c>
      <c r="M13" s="24">
        <f t="shared" si="7"/>
        <v>-7.0891001853663475E+17</v>
      </c>
      <c r="N13" s="24">
        <f t="shared" si="8"/>
        <v>8.4595337992611199</v>
      </c>
      <c r="O13" s="24">
        <f t="shared" si="9"/>
        <v>1973404277171268</v>
      </c>
      <c r="P13" s="24">
        <f t="shared" si="10"/>
        <v>4.4844934395384708E-5</v>
      </c>
      <c r="W13" s="63">
        <f>B13+([1]User!D$6-25)*[1]User!C$6*[1]Calc!V$6</f>
        <v>0.64925931559999994</v>
      </c>
      <c r="AH13" s="24"/>
    </row>
    <row r="14" spans="1:34">
      <c r="A14" s="24">
        <v>7.9960000000000003E-4</v>
      </c>
      <c r="B14" s="59">
        <v>0.64676100000000003</v>
      </c>
      <c r="C14" s="64">
        <v>0.69920499999999997</v>
      </c>
      <c r="D14" s="61">
        <f t="shared" si="0"/>
        <v>8.2554927342075306</v>
      </c>
      <c r="E14" s="49">
        <f t="shared" si="1"/>
        <v>0.91674299950809568</v>
      </c>
      <c r="F14" s="49">
        <f t="shared" si="2"/>
        <v>0.91674299950809568</v>
      </c>
      <c r="G14" s="49">
        <f t="shared" si="3"/>
        <v>8.393681490626113</v>
      </c>
      <c r="H14" s="5" t="str">
        <f t="shared" si="6"/>
        <v/>
      </c>
      <c r="I14" s="24">
        <f>B$6-G14*B$6</f>
        <v>-0.18484203726565285</v>
      </c>
      <c r="J14" s="24">
        <f t="shared" si="5"/>
        <v>-0.11959969560240319</v>
      </c>
      <c r="M14" s="24">
        <f t="shared" si="7"/>
        <v>-7.1883456314285773E+17</v>
      </c>
      <c r="N14" s="24">
        <f t="shared" si="8"/>
        <v>8.393681490626113</v>
      </c>
      <c r="O14" s="24">
        <f t="shared" si="9"/>
        <v>1866389735877182</v>
      </c>
      <c r="P14" s="24">
        <f t="shared" si="10"/>
        <v>4.2745815793192038E-5</v>
      </c>
      <c r="W14" s="63">
        <f>B14+([1]User!D$6-25)*[1]User!C$6*[1]Calc!V$6</f>
        <v>0.6470373156</v>
      </c>
      <c r="X14" s="9" t="s">
        <v>63</v>
      </c>
      <c r="AH14" s="24"/>
    </row>
    <row r="15" spans="1:34">
      <c r="A15" s="24">
        <v>9.4499999999999998E-4</v>
      </c>
      <c r="B15" s="59">
        <v>0.64451099999999995</v>
      </c>
      <c r="C15" s="64">
        <v>0.69297299999999995</v>
      </c>
      <c r="D15" s="61">
        <f t="shared" si="0"/>
        <v>8.1819116947132748</v>
      </c>
      <c r="E15" s="49">
        <f t="shared" si="1"/>
        <v>0.91285478795804054</v>
      </c>
      <c r="F15" s="49">
        <f t="shared" si="2"/>
        <v>0.91285478795804054</v>
      </c>
      <c r="G15" s="49">
        <f>IF(N15&lt;0.001, 0.001, N15)</f>
        <v>8.3153163064905904</v>
      </c>
      <c r="H15" s="5" t="str">
        <f t="shared" si="6"/>
        <v/>
      </c>
      <c r="I15" s="24">
        <f t="shared" si="4"/>
        <v>-0.18288290766226478</v>
      </c>
      <c r="J15" s="24">
        <f t="shared" si="5"/>
        <v>-0.11792057910067437</v>
      </c>
      <c r="K15" s="5" t="str">
        <f t="shared" ref="K15:K78" si="11">IF(G15&gt;0.85,IF(G15&lt;1.1,W15,""),"")</f>
        <v/>
      </c>
      <c r="M15" s="24">
        <f t="shared" si="7"/>
        <v>-6.9394825102640192E+17</v>
      </c>
      <c r="N15" s="24">
        <f t="shared" si="8"/>
        <v>8.3153163064905904</v>
      </c>
      <c r="O15" s="24">
        <f t="shared" si="9"/>
        <v>1763033285058807</v>
      </c>
      <c r="P15" s="24">
        <f t="shared" si="10"/>
        <v>4.0759185366785608E-5</v>
      </c>
      <c r="W15" s="63">
        <f>B15+([1]User!D$6-25)*[1]User!C$6*[1]Calc!V$6</f>
        <v>0.64478731559999991</v>
      </c>
      <c r="X15" s="9">
        <f>AVERAGE(B9:B133)</f>
        <v>0.40976992639999993</v>
      </c>
      <c r="AH15" s="24"/>
    </row>
    <row r="16" spans="1:34">
      <c r="A16" s="24">
        <v>1.0904E-3</v>
      </c>
      <c r="B16" s="59">
        <v>0.64228399999999997</v>
      </c>
      <c r="C16" s="64">
        <v>0.68621600000000005</v>
      </c>
      <c r="D16" s="61">
        <f t="shared" si="0"/>
        <v>8.1021319957622673</v>
      </c>
      <c r="E16" s="49">
        <f t="shared" si="1"/>
        <v>0.90859931420726203</v>
      </c>
      <c r="F16" s="49">
        <f t="shared" si="2"/>
        <v>0.90859931420726203</v>
      </c>
      <c r="G16" s="49">
        <f t="shared" si="3"/>
        <v>8.2280361693589832</v>
      </c>
      <c r="H16" s="5" t="str">
        <f t="shared" si="6"/>
        <v/>
      </c>
      <c r="I16" s="24">
        <f t="shared" si="4"/>
        <v>-0.18070090423397459</v>
      </c>
      <c r="J16" s="24">
        <f t="shared" si="5"/>
        <v>-0.11611123005378807</v>
      </c>
      <c r="K16" s="5" t="str">
        <f t="shared" si="11"/>
        <v/>
      </c>
      <c r="M16" s="24">
        <f t="shared" si="7"/>
        <v>-6.5493223885099686E+17</v>
      </c>
      <c r="N16" s="24">
        <f t="shared" si="8"/>
        <v>8.2280361693589832</v>
      </c>
      <c r="O16" s="24">
        <f t="shared" si="9"/>
        <v>1665495875595520.5</v>
      </c>
      <c r="P16" s="24">
        <f t="shared" si="10"/>
        <v>3.8912678619086153E-5</v>
      </c>
      <c r="W16" s="63">
        <f>B16+([1]User!D$6-25)*[1]User!C$6*[1]Calc!V$6</f>
        <v>0.64256031559999993</v>
      </c>
      <c r="AH16" s="24"/>
    </row>
    <row r="17" spans="1:34">
      <c r="A17" s="24">
        <v>1.2358E-3</v>
      </c>
      <c r="B17" s="59">
        <v>0.63999799999999996</v>
      </c>
      <c r="C17" s="64">
        <v>0.67898800000000004</v>
      </c>
      <c r="D17" s="61">
        <f t="shared" si="0"/>
        <v>8.0167912137557718</v>
      </c>
      <c r="E17" s="49">
        <f>IF(D17&gt;0,LOG10(D17),-3)</f>
        <v>0.90400057314528592</v>
      </c>
      <c r="F17" s="49">
        <f t="shared" si="2"/>
        <v>0.90400057314528592</v>
      </c>
      <c r="G17" s="49">
        <f t="shared" si="3"/>
        <v>8.1398250583042664</v>
      </c>
      <c r="H17" s="5" t="str">
        <f t="shared" si="6"/>
        <v/>
      </c>
      <c r="I17" s="24">
        <f t="shared" si="4"/>
        <v>-0.17849562645760667</v>
      </c>
      <c r="J17" s="24">
        <f t="shared" si="5"/>
        <v>-0.11428616506773735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-6.4000127209994944E+17</v>
      </c>
      <c r="N17" s="24">
        <f t="shared" si="8"/>
        <v>8.1398250583042664</v>
      </c>
      <c r="O17" s="24">
        <f t="shared" si="9"/>
        <v>1570103943168462.5</v>
      </c>
      <c r="P17" s="24">
        <f t="shared" si="10"/>
        <v>3.7081482694369541E-5</v>
      </c>
      <c r="W17" s="63">
        <f>B17+([1]User!D$6-25)*[1]User!C$6*[1]Calc!V$6</f>
        <v>0.64027431559999992</v>
      </c>
      <c r="AH17" s="24"/>
    </row>
    <row r="18" spans="1:34">
      <c r="A18" s="24">
        <v>1.3812E-3</v>
      </c>
      <c r="B18" s="59">
        <v>0.63775700000000002</v>
      </c>
      <c r="C18" s="64">
        <v>0.67111299999999996</v>
      </c>
      <c r="D18" s="61">
        <f t="shared" si="0"/>
        <v>7.9238113219044752</v>
      </c>
      <c r="E18" s="49">
        <f t="shared" si="1"/>
        <v>0.89893412577219911</v>
      </c>
      <c r="F18" s="49">
        <f t="shared" si="2"/>
        <v>0.89893412577219911</v>
      </c>
      <c r="G18" s="49">
        <f t="shared" si="3"/>
        <v>8.0386995392908673</v>
      </c>
      <c r="H18" s="5" t="str">
        <f t="shared" si="6"/>
        <v/>
      </c>
      <c r="I18" s="24">
        <f t="shared" si="4"/>
        <v>-0.1759674884822717</v>
      </c>
      <c r="J18" s="24">
        <f t="shared" si="5"/>
        <v>-0.11227312011414863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-5.9762909585098291E+17</v>
      </c>
      <c r="N18" s="24">
        <f t="shared" si="8"/>
        <v>8.0386995392908673</v>
      </c>
      <c r="O18" s="24">
        <f t="shared" si="9"/>
        <v>1481054031931937.5</v>
      </c>
      <c r="P18" s="24">
        <f t="shared" si="10"/>
        <v>3.5418393946306388E-5</v>
      </c>
      <c r="U18" s="24">
        <f>(K$6*EXP(W18/0.02585)+L$6*EXP(W18/(2*0.02585))+W18/M$6)/B$6</f>
        <v>4.7178434432854548</v>
      </c>
      <c r="V18" s="24">
        <f t="shared" ref="V18:V81" si="13">((U18)-G18)*((U18)-G18)*U$22/U18</f>
        <v>7.938652795148446</v>
      </c>
      <c r="W18" s="63">
        <f>B18+([1]User!D$6-25)*[1]User!C$6*[1]Calc!V$6</f>
        <v>0.63803331559999998</v>
      </c>
      <c r="AH18" s="24"/>
    </row>
    <row r="19" spans="1:34" ht="15">
      <c r="A19" s="5">
        <v>1.5265999999999999E-3</v>
      </c>
      <c r="B19" s="59">
        <v>0.63546499999999995</v>
      </c>
      <c r="C19" s="64">
        <v>0.66255200000000003</v>
      </c>
      <c r="D19" s="61">
        <f t="shared" si="0"/>
        <v>7.8227318483630253</v>
      </c>
      <c r="E19" s="49">
        <f t="shared" si="1"/>
        <v>0.89335844353092697</v>
      </c>
      <c r="F19" s="49">
        <f t="shared" si="2"/>
        <v>0.89335844353092697</v>
      </c>
      <c r="G19" s="49">
        <f t="shared" si="3"/>
        <v>7.9344884822215267</v>
      </c>
      <c r="H19" s="5" t="str">
        <f t="shared" si="6"/>
        <v/>
      </c>
      <c r="I19" s="24">
        <f t="shared" si="4"/>
        <v>-0.17336221205553817</v>
      </c>
      <c r="J19" s="24">
        <f t="shared" si="5"/>
        <v>-0.11021352076751401</v>
      </c>
      <c r="K19" s="5" t="str">
        <f t="shared" si="11"/>
        <v/>
      </c>
      <c r="L19" s="5" t="str">
        <f t="shared" si="12"/>
        <v/>
      </c>
      <c r="M19" s="24">
        <f t="shared" si="7"/>
        <v>-5.813391274370647E+17</v>
      </c>
      <c r="N19" s="24">
        <f t="shared" si="8"/>
        <v>7.9344884822215267</v>
      </c>
      <c r="O19" s="24">
        <f t="shared" si="9"/>
        <v>1394364673388022.5</v>
      </c>
      <c r="P19" s="24">
        <f t="shared" si="10"/>
        <v>3.3783231951590542E-5</v>
      </c>
      <c r="U19" s="24">
        <f t="shared" ref="U19:U82" si="14">(K$6*EXP(W19/0.02585)+L$6*EXP(W19/(2*0.02585))+W19/M$6)/B$6</f>
        <v>4.3392500891294405</v>
      </c>
      <c r="V19" s="24">
        <f t="shared" si="13"/>
        <v>10.116514884272824</v>
      </c>
      <c r="W19" s="63">
        <f>B19+([1]User!D$6-25)*[1]User!C$6*[1]Calc!V$6</f>
        <v>0.63574131559999991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0.63322900000000004</v>
      </c>
      <c r="C20" s="64">
        <v>0.65298100000000003</v>
      </c>
      <c r="D20" s="61">
        <f t="shared" si="0"/>
        <v>7.7097273347238202</v>
      </c>
      <c r="E20" s="49">
        <f t="shared" si="1"/>
        <v>0.8870390188915771</v>
      </c>
      <c r="F20" s="49">
        <f t="shared" si="2"/>
        <v>0.8870390188915771</v>
      </c>
      <c r="G20" s="49">
        <f t="shared" si="3"/>
        <v>7.813504199382181</v>
      </c>
      <c r="H20" s="5" t="str">
        <f t="shared" si="6"/>
        <v/>
      </c>
      <c r="I20" s="24">
        <f t="shared" si="4"/>
        <v>-0.17033760498455455</v>
      </c>
      <c r="J20" s="24">
        <f t="shared" si="5"/>
        <v>-0.10790977820428836</v>
      </c>
      <c r="K20" s="5" t="str">
        <f t="shared" si="11"/>
        <v/>
      </c>
      <c r="L20" s="5" t="str">
        <f t="shared" si="12"/>
        <v/>
      </c>
      <c r="M20" s="24">
        <f t="shared" si="7"/>
        <v>-5.3982971628360781E+17</v>
      </c>
      <c r="N20" s="24">
        <f t="shared" si="8"/>
        <v>7.813504199382181</v>
      </c>
      <c r="O20" s="24">
        <f t="shared" si="9"/>
        <v>1313897387645589</v>
      </c>
      <c r="P20" s="24">
        <f t="shared" si="10"/>
        <v>3.2326549951935779E-5</v>
      </c>
      <c r="U20" s="24">
        <f t="shared" si="14"/>
        <v>3.9999764421874078</v>
      </c>
      <c r="V20" s="24">
        <f t="shared" si="13"/>
        <v>12.3477153776858</v>
      </c>
      <c r="W20" s="63">
        <f>B20+([1]User!D$6-25)*[1]User!C$6*[1]Calc!V$6</f>
        <v>0.63350531560000001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0.63099000000000005</v>
      </c>
      <c r="C21" s="64">
        <v>0.64234599999999997</v>
      </c>
      <c r="D21" s="61">
        <f t="shared" si="0"/>
        <v>7.5841602045855954</v>
      </c>
      <c r="E21" s="49">
        <f t="shared" si="1"/>
        <v>0.87990749827946235</v>
      </c>
      <c r="F21" s="49">
        <f t="shared" si="2"/>
        <v>0.87990749827946235</v>
      </c>
      <c r="G21" s="49">
        <f t="shared" si="3"/>
        <v>7.6830216044085287</v>
      </c>
      <c r="H21" s="5" t="str">
        <f t="shared" si="6"/>
        <v/>
      </c>
      <c r="I21" s="24">
        <f t="shared" si="4"/>
        <v>-0.16707554011021322</v>
      </c>
      <c r="J21" s="24">
        <f t="shared" si="5"/>
        <v>-0.10546916063225432</v>
      </c>
      <c r="K21" s="5" t="str">
        <f t="shared" si="11"/>
        <v/>
      </c>
      <c r="L21" s="5" t="str">
        <f t="shared" si="12"/>
        <v/>
      </c>
      <c r="M21" s="24">
        <f t="shared" si="7"/>
        <v>-5.1426029870439571E+17</v>
      </c>
      <c r="N21" s="24">
        <f t="shared" si="8"/>
        <v>7.6830216044085287</v>
      </c>
      <c r="O21" s="24">
        <f t="shared" si="9"/>
        <v>1237221177372596</v>
      </c>
      <c r="P21" s="24">
        <f t="shared" si="10"/>
        <v>3.0957012928563543E-5</v>
      </c>
      <c r="Q21" s="5" t="str">
        <f>IF(G21&gt;0.85,IF(G21&lt;1.15,W21,""),"")</f>
        <v/>
      </c>
      <c r="U21" s="24">
        <f t="shared" si="14"/>
        <v>3.6875564856066734</v>
      </c>
      <c r="V21" s="24">
        <f t="shared" si="13"/>
        <v>14.702332006382896</v>
      </c>
      <c r="W21" s="63">
        <f>B21+([1]User!D$6-25)*[1]User!C$6*[1]Calc!V$6</f>
        <v>0.63126631560000002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0.628718</v>
      </c>
      <c r="C22" s="64">
        <v>0.63028200000000001</v>
      </c>
      <c r="D22" s="61">
        <f t="shared" si="0"/>
        <v>7.441720913754609</v>
      </c>
      <c r="E22" s="49">
        <f t="shared" si="1"/>
        <v>0.87167337868079853</v>
      </c>
      <c r="F22" s="49">
        <f t="shared" si="2"/>
        <v>0.87167337868079853</v>
      </c>
      <c r="G22" s="49">
        <f t="shared" si="3"/>
        <v>7.5370424122574509</v>
      </c>
      <c r="H22" s="5" t="str">
        <f t="shared" si="6"/>
        <v/>
      </c>
      <c r="I22" s="24">
        <f t="shared" si="4"/>
        <v>-0.16342606030643628</v>
      </c>
      <c r="J22" s="24">
        <f t="shared" si="5"/>
        <v>-0.10279406295365121</v>
      </c>
      <c r="K22" s="5" t="str">
        <f t="shared" si="11"/>
        <v/>
      </c>
      <c r="L22" s="5" t="str">
        <f t="shared" si="12"/>
        <v/>
      </c>
      <c r="M22" s="24">
        <f t="shared" si="7"/>
        <v>-4.9584633012298214E+17</v>
      </c>
      <c r="N22" s="24">
        <f t="shared" si="8"/>
        <v>7.5370424122574509</v>
      </c>
      <c r="O22" s="24">
        <f t="shared" si="9"/>
        <v>1163244363003236.5</v>
      </c>
      <c r="P22" s="24">
        <f t="shared" si="10"/>
        <v>2.9669741008763166E-5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3.3961762467042846</v>
      </c>
      <c r="V22" s="24">
        <f t="shared" si="13"/>
        <v>17.146772601022985</v>
      </c>
      <c r="W22" s="63">
        <f>B22+([1]User!D$6-25)*[1]User!C$6*[1]Calc!V$6</f>
        <v>0.62899431559999996</v>
      </c>
      <c r="AH22" s="24"/>
    </row>
    <row r="23" spans="1:34">
      <c r="A23" s="5">
        <v>2.1082000000000002E-3</v>
      </c>
      <c r="B23" s="59">
        <v>0.62650300000000003</v>
      </c>
      <c r="C23" s="64">
        <v>0.61640300000000003</v>
      </c>
      <c r="D23" s="61">
        <f t="shared" si="0"/>
        <v>7.2778519716588486</v>
      </c>
      <c r="E23" s="49">
        <f t="shared" si="1"/>
        <v>0.86200321797932944</v>
      </c>
      <c r="F23" s="49">
        <f t="shared" si="2"/>
        <v>0.86200321797932944</v>
      </c>
      <c r="G23" s="49">
        <f t="shared" si="3"/>
        <v>7.3662213066820943</v>
      </c>
      <c r="H23" s="5" t="str">
        <f t="shared" si="6"/>
        <v/>
      </c>
      <c r="I23" s="24">
        <f t="shared" si="4"/>
        <v>-0.15915553266705237</v>
      </c>
      <c r="J23" s="24">
        <f t="shared" si="5"/>
        <v>-9.9755395839008526E-2</v>
      </c>
      <c r="K23" s="5" t="str">
        <f t="shared" si="11"/>
        <v/>
      </c>
      <c r="L23" s="5" t="str">
        <f t="shared" si="12"/>
        <v/>
      </c>
      <c r="M23" s="24">
        <f t="shared" si="7"/>
        <v>-4.5968235030818675E+17</v>
      </c>
      <c r="N23" s="24">
        <f t="shared" si="8"/>
        <v>7.3662213066820943</v>
      </c>
      <c r="O23" s="24">
        <f t="shared" si="9"/>
        <v>1094689642613910.1</v>
      </c>
      <c r="P23" s="24">
        <f t="shared" si="10"/>
        <v>2.8568668810588069E-5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3.1349427407974253</v>
      </c>
      <c r="V23" s="24">
        <f t="shared" si="13"/>
        <v>19.395627879908652</v>
      </c>
      <c r="W23" s="63">
        <f>B23+([1]User!D$6-25)*[1]User!C$6*[1]Calc!V$6</f>
        <v>0.6267793156</v>
      </c>
      <c r="AH23" s="24"/>
    </row>
    <row r="24" spans="1:34">
      <c r="A24" s="5">
        <v>2.2536000000000001E-3</v>
      </c>
      <c r="B24" s="59">
        <v>0.62419100000000005</v>
      </c>
      <c r="C24" s="64">
        <v>0.59995399999999999</v>
      </c>
      <c r="D24" s="61">
        <f t="shared" si="0"/>
        <v>7.0836391156509828</v>
      </c>
      <c r="E24" s="49">
        <f t="shared" si="1"/>
        <v>0.85025642743704966</v>
      </c>
      <c r="F24" s="49">
        <f t="shared" si="2"/>
        <v>0.85025642743704966</v>
      </c>
      <c r="G24" s="49">
        <f t="shared" si="3"/>
        <v>7.1711086604965839</v>
      </c>
      <c r="H24" s="5" t="str">
        <f t="shared" si="6"/>
        <v/>
      </c>
      <c r="I24" s="24">
        <f t="shared" si="4"/>
        <v>-0.15427771651241462</v>
      </c>
      <c r="J24" s="24">
        <f t="shared" si="5"/>
        <v>-9.6341391487405351E-2</v>
      </c>
      <c r="K24" s="5" t="str">
        <f t="shared" si="11"/>
        <v/>
      </c>
      <c r="L24" s="5" t="str">
        <f t="shared" si="12"/>
        <v/>
      </c>
      <c r="M24" s="24">
        <f t="shared" si="7"/>
        <v>-4.550017938285545E+17</v>
      </c>
      <c r="N24" s="24">
        <f t="shared" si="8"/>
        <v>7.1711086604965839</v>
      </c>
      <c r="O24" s="24">
        <f t="shared" si="9"/>
        <v>1026737557295225.4</v>
      </c>
      <c r="P24" s="24">
        <f t="shared" si="10"/>
        <v>2.7524339311958762E-5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2.8843352306732339</v>
      </c>
      <c r="V24" s="24">
        <f t="shared" si="13"/>
        <v>21.637423523634205</v>
      </c>
      <c r="W24" s="63">
        <f>B24+([1]User!D$6-25)*[1]User!C$6*[1]Calc!V$6</f>
        <v>0.62446731560000002</v>
      </c>
      <c r="X24" s="69"/>
      <c r="AH24" s="24"/>
    </row>
    <row r="25" spans="1:34">
      <c r="A25" s="5">
        <v>2.3990000000000001E-3</v>
      </c>
      <c r="B25" s="59">
        <v>0.62194400000000005</v>
      </c>
      <c r="C25" s="64">
        <v>0.57998799999999995</v>
      </c>
      <c r="D25" s="61">
        <f t="shared" si="0"/>
        <v>6.8479011447680689</v>
      </c>
      <c r="E25" s="49">
        <f t="shared" si="1"/>
        <v>0.83555748230700344</v>
      </c>
      <c r="F25" s="49">
        <f t="shared" si="2"/>
        <v>0.83555748230700344</v>
      </c>
      <c r="G25" s="49">
        <f t="shared" si="3"/>
        <v>6.9285885529507647</v>
      </c>
      <c r="H25" s="5" t="str">
        <f t="shared" si="6"/>
        <v/>
      </c>
      <c r="I25" s="24">
        <f t="shared" si="4"/>
        <v>-0.14821471382376913</v>
      </c>
      <c r="J25" s="24">
        <f t="shared" si="5"/>
        <v>-9.2222206011989313E-2</v>
      </c>
      <c r="K25" s="5" t="str">
        <f t="shared" si="11"/>
        <v/>
      </c>
      <c r="L25" s="5" t="str">
        <f t="shared" si="12"/>
        <v/>
      </c>
      <c r="M25" s="24">
        <f t="shared" si="7"/>
        <v>-4.1972226478722214E+17</v>
      </c>
      <c r="N25" s="24">
        <f t="shared" si="8"/>
        <v>6.9285885529507647</v>
      </c>
      <c r="O25" s="24">
        <f t="shared" si="9"/>
        <v>964082851233408.37</v>
      </c>
      <c r="P25" s="24">
        <f t="shared" si="10"/>
        <v>2.6749356799687483E-5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2.6605972538369183</v>
      </c>
      <c r="V25" s="24">
        <f t="shared" si="13"/>
        <v>23.251883184267051</v>
      </c>
      <c r="W25" s="63">
        <f>B25+([1]User!D$6-25)*[1]User!C$6*[1]Calc!V$6</f>
        <v>0.62222031560000002</v>
      </c>
      <c r="AH25" s="24"/>
    </row>
    <row r="26" spans="1:34">
      <c r="A26" s="5">
        <v>2.5444E-3</v>
      </c>
      <c r="B26" s="59">
        <v>0.61965599999999998</v>
      </c>
      <c r="C26" s="64">
        <v>0.55549899999999997</v>
      </c>
      <c r="D26" s="61">
        <f t="shared" si="0"/>
        <v>6.5587602467939297</v>
      </c>
      <c r="E26" s="49">
        <f t="shared" si="1"/>
        <v>0.81682175570802829</v>
      </c>
      <c r="F26" s="49">
        <f t="shared" si="2"/>
        <v>0.81682175570802829</v>
      </c>
      <c r="G26" s="49">
        <f t="shared" si="3"/>
        <v>6.6366185968873319</v>
      </c>
      <c r="H26" s="5" t="str">
        <f t="shared" si="6"/>
        <v/>
      </c>
      <c r="I26" s="24">
        <f t="shared" si="4"/>
        <v>-0.14091546492218332</v>
      </c>
      <c r="J26" s="24">
        <f t="shared" si="5"/>
        <v>-8.7358050473059667E-2</v>
      </c>
      <c r="K26" s="5" t="str">
        <f t="shared" si="11"/>
        <v/>
      </c>
      <c r="L26" s="5" t="str">
        <f t="shared" si="12"/>
        <v/>
      </c>
      <c r="M26" s="24">
        <f t="shared" si="7"/>
        <v>-4.0500598259156301E+17</v>
      </c>
      <c r="N26" s="24">
        <f t="shared" si="8"/>
        <v>6.6366185968873319</v>
      </c>
      <c r="O26" s="24">
        <f t="shared" si="9"/>
        <v>903576389284973.62</v>
      </c>
      <c r="P26" s="24">
        <f t="shared" si="10"/>
        <v>2.617349822658375E-5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2.4511915212154691</v>
      </c>
      <c r="V26" s="24">
        <f t="shared" si="13"/>
        <v>24.27127177943494</v>
      </c>
      <c r="W26" s="63">
        <f>B26+([1]User!D$6-25)*[1]User!C$6*[1]Calc!V$6</f>
        <v>0.61993231559999995</v>
      </c>
      <c r="AH26" s="24"/>
    </row>
    <row r="27" spans="1:34">
      <c r="A27" s="5">
        <v>2.6898E-3</v>
      </c>
      <c r="B27" s="59">
        <v>0.61735300000000004</v>
      </c>
      <c r="C27" s="64">
        <v>0.52587099999999998</v>
      </c>
      <c r="D27" s="61">
        <f t="shared" si="0"/>
        <v>6.208943327965974</v>
      </c>
      <c r="E27" s="49">
        <f t="shared" si="1"/>
        <v>0.79301769584791915</v>
      </c>
      <c r="F27" s="49">
        <f t="shared" si="2"/>
        <v>0.79301769584791915</v>
      </c>
      <c r="G27" s="49">
        <f t="shared" si="3"/>
        <v>6.28313290264758</v>
      </c>
      <c r="H27" s="5" t="str">
        <f t="shared" si="6"/>
        <v/>
      </c>
      <c r="I27" s="24">
        <f t="shared" si="4"/>
        <v>-0.13207832256618951</v>
      </c>
      <c r="J27" s="24">
        <f t="shared" si="5"/>
        <v>-8.1575443972151662E-2</v>
      </c>
      <c r="K27" s="5" t="str">
        <f t="shared" si="11"/>
        <v/>
      </c>
      <c r="L27" s="5" t="str">
        <f t="shared" si="12"/>
        <v/>
      </c>
      <c r="M27" s="24">
        <f t="shared" si="7"/>
        <v>-3.8592163275908314E+17</v>
      </c>
      <c r="N27" s="24">
        <f t="shared" si="8"/>
        <v>6.28313290264758</v>
      </c>
      <c r="O27" s="24">
        <f t="shared" si="9"/>
        <v>845890926384779.12</v>
      </c>
      <c r="P27" s="24">
        <f t="shared" si="10"/>
        <v>2.5881049184824306E-5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2.2576252336349203</v>
      </c>
      <c r="V27" s="24">
        <f t="shared" si="13"/>
        <v>24.376967946824525</v>
      </c>
      <c r="W27" s="63">
        <f>B27+([1]User!D$6-25)*[1]User!C$6*[1]Calc!V$6</f>
        <v>0.61762931560000001</v>
      </c>
      <c r="AH27" s="24"/>
    </row>
    <row r="28" spans="1:34">
      <c r="A28" s="5">
        <v>2.8352E-3</v>
      </c>
      <c r="B28" s="59">
        <v>0.61505299999999996</v>
      </c>
      <c r="C28" s="64">
        <v>0.49268899999999999</v>
      </c>
      <c r="D28" s="61">
        <f t="shared" si="0"/>
        <v>5.8171644363583992</v>
      </c>
      <c r="E28" s="49">
        <f t="shared" si="1"/>
        <v>0.76471134036596711</v>
      </c>
      <c r="F28" s="49">
        <f t="shared" si="2"/>
        <v>0.76471134036596711</v>
      </c>
      <c r="G28" s="49">
        <f t="shared" si="3"/>
        <v>5.8872613063315811</v>
      </c>
      <c r="H28" s="5" t="str">
        <f t="shared" si="6"/>
        <v/>
      </c>
      <c r="I28" s="24">
        <f t="shared" si="4"/>
        <v>-0.12218153265828954</v>
      </c>
      <c r="J28" s="24">
        <f t="shared" si="5"/>
        <v>-7.5181878869584343E-2</v>
      </c>
      <c r="K28" s="5" t="str">
        <f t="shared" si="11"/>
        <v/>
      </c>
      <c r="L28" s="5" t="str">
        <f t="shared" si="12"/>
        <v/>
      </c>
      <c r="M28" s="24">
        <f t="shared" si="7"/>
        <v>-3.6463207435071533E+17</v>
      </c>
      <c r="N28" s="24">
        <f t="shared" si="8"/>
        <v>5.8872613063315811</v>
      </c>
      <c r="O28" s="24">
        <f t="shared" si="9"/>
        <v>791369960784011.87</v>
      </c>
      <c r="P28" s="24">
        <f t="shared" si="10"/>
        <v>2.5841041079237267E-5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2.0801108963647041</v>
      </c>
      <c r="V28" s="24">
        <f t="shared" si="13"/>
        <v>23.66485245005239</v>
      </c>
      <c r="W28" s="63">
        <f>B28+([1]User!D$6-25)*[1]User!C$6*[1]Calc!V$6</f>
        <v>0.61532931559999993</v>
      </c>
      <c r="AH28" s="24"/>
    </row>
    <row r="29" spans="1:34">
      <c r="A29" s="5">
        <v>2.9805999999999999E-3</v>
      </c>
      <c r="B29" s="59">
        <v>0.612761</v>
      </c>
      <c r="C29" s="64">
        <v>0.45884000000000003</v>
      </c>
      <c r="D29" s="61">
        <f t="shared" si="0"/>
        <v>5.4175102954981504</v>
      </c>
      <c r="E29" s="49">
        <f t="shared" si="1"/>
        <v>0.73379974533081016</v>
      </c>
      <c r="F29" s="49">
        <f t="shared" si="2"/>
        <v>0.73379974533081016</v>
      </c>
      <c r="G29" s="49">
        <f t="shared" si="3"/>
        <v>5.4835597441359551</v>
      </c>
      <c r="H29" s="5" t="str">
        <f t="shared" si="6"/>
        <v/>
      </c>
      <c r="I29" s="24">
        <f t="shared" si="4"/>
        <v>-0.11208899360339888</v>
      </c>
      <c r="J29" s="24">
        <f t="shared" si="5"/>
        <v>-6.8714735746933223E-2</v>
      </c>
      <c r="K29" s="5" t="str">
        <f t="shared" si="11"/>
        <v/>
      </c>
      <c r="L29" s="5" t="str">
        <f t="shared" si="12"/>
        <v/>
      </c>
      <c r="M29" s="24">
        <f t="shared" si="7"/>
        <v>-3.4357807239807059E+17</v>
      </c>
      <c r="N29" s="24">
        <f t="shared" si="8"/>
        <v>5.4835597441359551</v>
      </c>
      <c r="O29" s="24">
        <f t="shared" si="9"/>
        <v>739982723577969.87</v>
      </c>
      <c r="P29" s="24">
        <f t="shared" si="10"/>
        <v>2.5941958402614965E-5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1.9176137872194861</v>
      </c>
      <c r="V29" s="24">
        <f t="shared" si="13"/>
        <v>22.520529151106427</v>
      </c>
      <c r="W29" s="63">
        <f>B29+([1]User!D$6-25)*[1]User!C$6*[1]Calc!V$6</f>
        <v>0.61303731559999997</v>
      </c>
      <c r="AH29" s="24"/>
    </row>
    <row r="30" spans="1:34">
      <c r="A30" s="5">
        <v>3.1259999999999999E-3</v>
      </c>
      <c r="B30" s="59">
        <v>0.61046</v>
      </c>
      <c r="C30" s="64">
        <v>0.42660799999999999</v>
      </c>
      <c r="D30" s="61">
        <f t="shared" si="0"/>
        <v>5.0369480257646995</v>
      </c>
      <c r="E30" s="49">
        <f t="shared" si="1"/>
        <v>0.70216746957122167</v>
      </c>
      <c r="F30" s="49">
        <f t="shared" si="2"/>
        <v>0.70216746957122167</v>
      </c>
      <c r="G30" s="49">
        <f t="shared" si="3"/>
        <v>5.0995837249698255</v>
      </c>
      <c r="H30" s="5" t="str">
        <f t="shared" si="6"/>
        <v/>
      </c>
      <c r="I30" s="24">
        <f t="shared" si="4"/>
        <v>-0.10248959312424566</v>
      </c>
      <c r="J30" s="24">
        <f t="shared" si="5"/>
        <v>-6.2594116492044882E-2</v>
      </c>
      <c r="K30" s="5" t="str">
        <f t="shared" si="11"/>
        <v/>
      </c>
      <c r="L30" s="5" t="str">
        <f t="shared" si="12"/>
        <v/>
      </c>
      <c r="M30" s="24">
        <f t="shared" si="7"/>
        <v>-3.2582032462092333E+17</v>
      </c>
      <c r="N30" s="24">
        <f t="shared" si="8"/>
        <v>5.0995837249698255</v>
      </c>
      <c r="O30" s="24">
        <f t="shared" si="9"/>
        <v>691226733741626.12</v>
      </c>
      <c r="P30" s="24">
        <f t="shared" si="10"/>
        <v>2.6057308686558812E-5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1.7677360351708833</v>
      </c>
      <c r="V30" s="24">
        <f t="shared" si="13"/>
        <v>21.327653937320573</v>
      </c>
      <c r="W30" s="63">
        <f>B30+([1]User!D$6-25)*[1]User!C$6*[1]Calc!V$6</f>
        <v>0.61073631559999997</v>
      </c>
      <c r="AH30" s="24"/>
    </row>
    <row r="31" spans="1:34">
      <c r="A31" s="5">
        <v>3.2713999999999998E-3</v>
      </c>
      <c r="B31" s="59">
        <v>0.60811400000000004</v>
      </c>
      <c r="C31" s="64">
        <v>0.39635900000000002</v>
      </c>
      <c r="D31" s="61">
        <f t="shared" si="0"/>
        <v>4.6797989783221849</v>
      </c>
      <c r="E31" s="49">
        <f t="shared" si="1"/>
        <v>0.67022719827061095</v>
      </c>
      <c r="F31" s="49">
        <f t="shared" si="2"/>
        <v>0.67022719827061095</v>
      </c>
      <c r="G31" s="49">
        <f t="shared" si="3"/>
        <v>4.7400046308331518</v>
      </c>
      <c r="H31" s="5" t="str">
        <f t="shared" si="6"/>
        <v/>
      </c>
      <c r="I31" s="24">
        <f t="shared" si="4"/>
        <v>-9.3500115770828812E-2</v>
      </c>
      <c r="J31" s="24">
        <f t="shared" si="5"/>
        <v>-5.6884564942451081E-2</v>
      </c>
      <c r="K31" s="5" t="str">
        <f t="shared" si="11"/>
        <v/>
      </c>
      <c r="L31" s="5" t="str">
        <f t="shared" si="12"/>
        <v/>
      </c>
      <c r="M31" s="24">
        <f t="shared" si="7"/>
        <v>-3.1317963228759366E+17</v>
      </c>
      <c r="N31" s="24">
        <f t="shared" si="8"/>
        <v>4.7400046308331518</v>
      </c>
      <c r="O31" s="24">
        <f t="shared" si="9"/>
        <v>644315901706787.37</v>
      </c>
      <c r="P31" s="24">
        <f t="shared" si="10"/>
        <v>2.6131470028193055E-5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1.6274599773227931</v>
      </c>
      <c r="V31" s="24">
        <f t="shared" si="13"/>
        <v>20.216738068144537</v>
      </c>
      <c r="W31" s="63">
        <f>B31+([1]User!D$6-25)*[1]User!C$6*[1]Calc!V$6</f>
        <v>0.60839031560000001</v>
      </c>
      <c r="AH31" s="24"/>
    </row>
    <row r="32" spans="1:34">
      <c r="A32" s="5">
        <v>3.4167999999999998E-3</v>
      </c>
      <c r="B32" s="59">
        <v>0.60581099999999999</v>
      </c>
      <c r="C32" s="64">
        <v>0.36848599999999998</v>
      </c>
      <c r="D32" s="61">
        <f t="shared" si="0"/>
        <v>4.3507032925353739</v>
      </c>
      <c r="E32" s="49">
        <f t="shared" si="1"/>
        <v>0.63855946646705775</v>
      </c>
      <c r="F32" s="49">
        <f t="shared" si="2"/>
        <v>0.63855946646705775</v>
      </c>
      <c r="G32" s="49">
        <f t="shared" si="3"/>
        <v>4.4064355139234008</v>
      </c>
      <c r="H32" s="5" t="str">
        <f t="shared" si="6"/>
        <v/>
      </c>
      <c r="I32" s="24">
        <f t="shared" si="4"/>
        <v>-8.5160887848085037E-2</v>
      </c>
      <c r="J32" s="24">
        <f t="shared" si="5"/>
        <v>-5.161493390995852E-2</v>
      </c>
      <c r="K32" s="5" t="str">
        <f t="shared" si="11"/>
        <v/>
      </c>
      <c r="L32" s="5" t="str">
        <f t="shared" si="12"/>
        <v/>
      </c>
      <c r="M32" s="24">
        <f t="shared" si="7"/>
        <v>-2.8990959939672563E+17</v>
      </c>
      <c r="N32" s="24">
        <f t="shared" si="8"/>
        <v>4.4064355139234008</v>
      </c>
      <c r="O32" s="24">
        <f t="shared" si="9"/>
        <v>600895673192555.87</v>
      </c>
      <c r="P32" s="24">
        <f t="shared" si="10"/>
        <v>2.6215335240815467E-5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1.5010342389547704</v>
      </c>
      <c r="V32" s="24">
        <f t="shared" si="13"/>
        <v>19.099054454725305</v>
      </c>
      <c r="W32" s="63">
        <f>B32+([1]User!D$6-25)*[1]User!C$6*[1]Calc!V$6</f>
        <v>0.60608731559999995</v>
      </c>
      <c r="AH32" s="24"/>
    </row>
    <row r="33" spans="1:34">
      <c r="A33" s="5">
        <v>3.5622000000000002E-3</v>
      </c>
      <c r="B33" s="59">
        <v>0.60351299999999997</v>
      </c>
      <c r="C33" s="64">
        <v>0.34271000000000001</v>
      </c>
      <c r="D33" s="61">
        <f t="shared" si="0"/>
        <v>4.0463668236643953</v>
      </c>
      <c r="E33" s="49">
        <f t="shared" si="1"/>
        <v>0.60706525121579269</v>
      </c>
      <c r="F33" s="49">
        <f t="shared" si="2"/>
        <v>0.60706525121579269</v>
      </c>
      <c r="G33" s="49">
        <f t="shared" si="3"/>
        <v>4.0987682241459931</v>
      </c>
      <c r="H33" s="5" t="str">
        <f t="shared" si="6"/>
        <v/>
      </c>
      <c r="I33" s="24">
        <f t="shared" si="4"/>
        <v>-7.7469205603649838E-2</v>
      </c>
      <c r="J33" s="24">
        <f t="shared" si="5"/>
        <v>-4.6775078631503417E-2</v>
      </c>
      <c r="K33" s="5" t="str">
        <f t="shared" si="11"/>
        <v/>
      </c>
      <c r="L33" s="5" t="str">
        <f t="shared" si="12"/>
        <v/>
      </c>
      <c r="M33" s="24">
        <f t="shared" si="7"/>
        <v>-2.7258323180190205E+17</v>
      </c>
      <c r="N33" s="24">
        <f t="shared" si="8"/>
        <v>4.0987682241459931</v>
      </c>
      <c r="O33" s="24">
        <f t="shared" si="9"/>
        <v>560055040069151.37</v>
      </c>
      <c r="P33" s="24">
        <f t="shared" si="10"/>
        <v>2.6267643110102035E-5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1.3850913605800215</v>
      </c>
      <c r="V33" s="24">
        <f t="shared" si="13"/>
        <v>18.056270971686985</v>
      </c>
      <c r="W33" s="63">
        <f>B33+([1]User!D$6-25)*[1]User!C$6*[1]Calc!V$6</f>
        <v>0.60378931559999993</v>
      </c>
      <c r="AH33" s="24"/>
    </row>
    <row r="34" spans="1:34">
      <c r="A34" s="70">
        <v>3.7076000000000001E-3</v>
      </c>
      <c r="B34" s="59">
        <v>0.60121599999999997</v>
      </c>
      <c r="C34" s="64">
        <v>0.31889499999999998</v>
      </c>
      <c r="D34" s="61">
        <f t="shared" si="0"/>
        <v>3.7651838237356867</v>
      </c>
      <c r="E34" s="49">
        <f t="shared" si="1"/>
        <v>0.57578618417156713</v>
      </c>
      <c r="F34" s="49">
        <f t="shared" si="2"/>
        <v>0.57578618417156713</v>
      </c>
      <c r="G34" s="49">
        <f t="shared" si="3"/>
        <v>3.8144962605099417</v>
      </c>
      <c r="H34" s="5" t="str">
        <f t="shared" si="6"/>
        <v/>
      </c>
      <c r="I34" s="24">
        <f t="shared" si="4"/>
        <v>-7.0362406512748554E-2</v>
      </c>
      <c r="J34" s="24">
        <f t="shared" si="5"/>
        <v>-4.2322446824541643E-2</v>
      </c>
      <c r="K34" s="5" t="str">
        <f t="shared" si="11"/>
        <v/>
      </c>
      <c r="L34" s="5" t="str">
        <f t="shared" si="12"/>
        <v/>
      </c>
      <c r="M34" s="24">
        <f t="shared" si="7"/>
        <v>-2.5651496449362858E+17</v>
      </c>
      <c r="N34" s="24">
        <f t="shared" si="8"/>
        <v>3.8144962605099417</v>
      </c>
      <c r="O34" s="24">
        <f t="shared" si="9"/>
        <v>521604915435030.37</v>
      </c>
      <c r="P34" s="24">
        <f t="shared" si="10"/>
        <v>2.6287436687596898E-5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1.2785454115551791</v>
      </c>
      <c r="V34" s="24">
        <f t="shared" si="13"/>
        <v>17.082669004033633</v>
      </c>
      <c r="W34" s="63">
        <f>B34+([1]User!D$6-25)*[1]User!C$6*[1]Calc!V$6</f>
        <v>0.60149231559999994</v>
      </c>
      <c r="AH34" s="24"/>
    </row>
    <row r="35" spans="1:34">
      <c r="A35" s="70">
        <v>3.8530000000000001E-3</v>
      </c>
      <c r="B35" s="59">
        <v>0.59889999999999999</v>
      </c>
      <c r="C35" s="64">
        <v>0.29696899999999998</v>
      </c>
      <c r="D35" s="61">
        <f t="shared" si="0"/>
        <v>3.5063041908808952</v>
      </c>
      <c r="E35" s="49">
        <f t="shared" si="1"/>
        <v>0.54484959079094553</v>
      </c>
      <c r="F35" s="49">
        <f t="shared" si="2"/>
        <v>0.54484959079094553</v>
      </c>
      <c r="G35" s="49">
        <f t="shared" si="3"/>
        <v>3.5530470545758615</v>
      </c>
      <c r="H35" s="5" t="str">
        <f t="shared" si="6"/>
        <v/>
      </c>
      <c r="I35" s="24">
        <f t="shared" si="4"/>
        <v>-6.3826176364396553E-2</v>
      </c>
      <c r="J35" s="24">
        <f t="shared" si="5"/>
        <v>-3.8243133192854925E-2</v>
      </c>
      <c r="K35" s="5" t="str">
        <f t="shared" si="11"/>
        <v/>
      </c>
      <c r="L35" s="5" t="str">
        <f t="shared" si="12"/>
        <v/>
      </c>
      <c r="M35" s="24">
        <f t="shared" si="7"/>
        <v>-2.4314847947860096E+17</v>
      </c>
      <c r="N35" s="24">
        <f t="shared" si="8"/>
        <v>3.5530470545758615</v>
      </c>
      <c r="O35" s="24">
        <f t="shared" si="9"/>
        <v>485131887817256.87</v>
      </c>
      <c r="P35" s="24">
        <f t="shared" si="10"/>
        <v>2.6248386998950789E-5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1.1797947303975596</v>
      </c>
      <c r="V35" s="24">
        <f t="shared" si="13"/>
        <v>16.213306688119616</v>
      </c>
      <c r="W35" s="63">
        <f>B35+([1]User!D$6-25)*[1]User!C$6*[1]Calc!V$6</f>
        <v>0.59917631559999995</v>
      </c>
      <c r="AH35" s="24"/>
    </row>
    <row r="36" spans="1:34">
      <c r="A36" s="70">
        <v>3.9984E-3</v>
      </c>
      <c r="B36" s="59">
        <v>0.596549</v>
      </c>
      <c r="C36" s="64">
        <v>0.27658500000000003</v>
      </c>
      <c r="D36" s="61">
        <f t="shared" si="0"/>
        <v>3.2656309063733673</v>
      </c>
      <c r="E36" s="49">
        <f t="shared" si="1"/>
        <v>0.51396709761326576</v>
      </c>
      <c r="F36" s="49">
        <f t="shared" si="2"/>
        <v>0.51396709761326576</v>
      </c>
      <c r="G36" s="49">
        <f t="shared" si="3"/>
        <v>3.3101534542219615</v>
      </c>
      <c r="H36" s="5" t="str">
        <f t="shared" si="6"/>
        <v/>
      </c>
      <c r="I36" s="24">
        <f t="shared" si="4"/>
        <v>-5.7753836355549044E-2</v>
      </c>
      <c r="J36" s="24">
        <f t="shared" si="5"/>
        <v>-3.446895161001131E-2</v>
      </c>
      <c r="K36" s="5" t="str">
        <f t="shared" si="11"/>
        <v/>
      </c>
      <c r="L36" s="5" t="str">
        <f t="shared" si="12"/>
        <v/>
      </c>
      <c r="M36" s="24">
        <f t="shared" si="7"/>
        <v>-2.3159877158028701E+17</v>
      </c>
      <c r="N36" s="24">
        <f t="shared" si="8"/>
        <v>3.3101534542219615</v>
      </c>
      <c r="O36" s="24">
        <f t="shared" si="9"/>
        <v>450357619363874.37</v>
      </c>
      <c r="P36" s="24">
        <f t="shared" si="10"/>
        <v>2.6154904883967294E-5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1.0877195399888449</v>
      </c>
      <c r="V36" s="24">
        <f t="shared" si="13"/>
        <v>15.42165564180169</v>
      </c>
      <c r="W36" s="63">
        <f>B36+([1]User!D$6-25)*[1]User!C$6*[1]Calc!V$6</f>
        <v>0.59682531559999996</v>
      </c>
      <c r="AH36" s="24"/>
    </row>
    <row r="37" spans="1:34">
      <c r="A37" s="70">
        <v>4.1437999999999996E-3</v>
      </c>
      <c r="B37" s="59">
        <v>0.59421500000000005</v>
      </c>
      <c r="C37" s="64">
        <v>0.25775700000000001</v>
      </c>
      <c r="D37" s="61">
        <f t="shared" si="0"/>
        <v>3.0433292677986152</v>
      </c>
      <c r="E37" s="49">
        <f t="shared" si="1"/>
        <v>0.48334894264799683</v>
      </c>
      <c r="F37" s="49">
        <f t="shared" si="2"/>
        <v>0.48334894264799683</v>
      </c>
      <c r="G37" s="49">
        <f t="shared" si="3"/>
        <v>3.08478135703559</v>
      </c>
      <c r="H37" s="5" t="str">
        <f t="shared" si="6"/>
        <v/>
      </c>
      <c r="I37" s="24">
        <f t="shared" si="4"/>
        <v>-5.2119533925889756E-2</v>
      </c>
      <c r="J37" s="24">
        <f t="shared" si="5"/>
        <v>-3.0984610292061034E-2</v>
      </c>
      <c r="K37" s="5" t="str">
        <f t="shared" si="11"/>
        <v/>
      </c>
      <c r="L37" s="5" t="str">
        <f t="shared" si="12"/>
        <v/>
      </c>
      <c r="M37" s="24">
        <f t="shared" si="7"/>
        <v>-2.1562676465342771E+17</v>
      </c>
      <c r="N37" s="24">
        <f t="shared" si="8"/>
        <v>3.08478135703559</v>
      </c>
      <c r="O37" s="24">
        <f t="shared" si="9"/>
        <v>417972762075245.62</v>
      </c>
      <c r="P37" s="24">
        <f t="shared" si="10"/>
        <v>2.604757824994148E-5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1.003768844559727</v>
      </c>
      <c r="V37" s="24">
        <f t="shared" si="13"/>
        <v>14.652303013549707</v>
      </c>
      <c r="W37" s="63">
        <f>B37+([1]User!D$6-25)*[1]User!C$6*[1]Calc!V$6</f>
        <v>0.59449131560000001</v>
      </c>
      <c r="AH37" s="24"/>
    </row>
    <row r="38" spans="1:34">
      <c r="A38" s="71">
        <v>4.2892E-3</v>
      </c>
      <c r="B38" s="59">
        <v>0.59184800000000004</v>
      </c>
      <c r="C38" s="64">
        <v>0.24037</v>
      </c>
      <c r="D38" s="61">
        <f t="shared" si="0"/>
        <v>2.8380414735613511</v>
      </c>
      <c r="E38" s="49">
        <f t="shared" si="1"/>
        <v>0.45301873770610362</v>
      </c>
      <c r="F38" s="49">
        <f t="shared" si="2"/>
        <v>0.45301873770610362</v>
      </c>
      <c r="G38" s="49">
        <f t="shared" si="3"/>
        <v>2.8773893071141314</v>
      </c>
      <c r="H38" s="5" t="str">
        <f t="shared" si="6"/>
        <v/>
      </c>
      <c r="I38" s="24">
        <f t="shared" si="4"/>
        <v>-4.6934732677853287E-2</v>
      </c>
      <c r="J38" s="24">
        <f t="shared" si="5"/>
        <v>-2.7791196464742832E-2</v>
      </c>
      <c r="K38" s="5" t="str">
        <f t="shared" si="11"/>
        <v/>
      </c>
      <c r="L38" s="5" t="str">
        <f t="shared" si="12"/>
        <v/>
      </c>
      <c r="M38" s="24">
        <f t="shared" si="7"/>
        <v>-2.0468078210976032E+17</v>
      </c>
      <c r="N38" s="24">
        <f t="shared" si="8"/>
        <v>2.8773893071141314</v>
      </c>
      <c r="O38" s="24">
        <f t="shared" si="9"/>
        <v>387201656257957.37</v>
      </c>
      <c r="P38" s="24">
        <f t="shared" si="10"/>
        <v>2.5869160705849957E-5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0.92558230537729447</v>
      </c>
      <c r="V38" s="24">
        <f t="shared" si="13"/>
        <v>13.978125001071128</v>
      </c>
      <c r="W38" s="63">
        <f>B38+([1]User!D$6-25)*[1]User!C$6*[1]Calc!V$6</f>
        <v>0.59212431560000001</v>
      </c>
      <c r="X38" s="72" t="s">
        <v>67</v>
      </c>
      <c r="AH38" s="24"/>
    </row>
    <row r="39" spans="1:34">
      <c r="A39" s="70">
        <v>4.4346000000000003E-3</v>
      </c>
      <c r="B39" s="59">
        <v>0.58951299999999995</v>
      </c>
      <c r="C39" s="64">
        <v>0.224222</v>
      </c>
      <c r="D39" s="61">
        <f t="shared" si="0"/>
        <v>2.6473825156420236</v>
      </c>
      <c r="E39" s="49">
        <f t="shared" si="1"/>
        <v>0.42281669628075169</v>
      </c>
      <c r="F39" s="49">
        <f t="shared" si="2"/>
        <v>0.42281669628075169</v>
      </c>
      <c r="G39" s="49">
        <f t="shared" si="3"/>
        <v>2.6837094319384116</v>
      </c>
      <c r="H39" s="5" t="str">
        <f t="shared" si="6"/>
        <v/>
      </c>
      <c r="I39" s="24">
        <f t="shared" si="4"/>
        <v>-4.2092735798460297E-2</v>
      </c>
      <c r="J39" s="24">
        <f t="shared" si="5"/>
        <v>-2.4825845838305514E-2</v>
      </c>
      <c r="K39" s="5" t="str">
        <f t="shared" si="11"/>
        <v/>
      </c>
      <c r="L39" s="5" t="str">
        <f t="shared" si="12"/>
        <v/>
      </c>
      <c r="M39" s="24">
        <f t="shared" si="7"/>
        <v>-1.8896648094250998E+17</v>
      </c>
      <c r="N39" s="24">
        <f t="shared" si="8"/>
        <v>2.6837094319384116</v>
      </c>
      <c r="O39" s="24">
        <f t="shared" si="9"/>
        <v>358791119965955.62</v>
      </c>
      <c r="P39" s="24">
        <f t="shared" si="10"/>
        <v>2.5700995823693245E-5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0.85473612510588248</v>
      </c>
      <c r="V39" s="24">
        <f t="shared" si="13"/>
        <v>13.291466310513561</v>
      </c>
      <c r="W39" s="63">
        <f>B39+([1]User!D$6-25)*[1]User!C$6*[1]Calc!V$6</f>
        <v>0.58978931559999992</v>
      </c>
      <c r="X39" s="9" t="s">
        <v>68</v>
      </c>
      <c r="AH39" s="24"/>
    </row>
    <row r="40" spans="1:34">
      <c r="A40" s="70">
        <v>4.5799999999999999E-3</v>
      </c>
      <c r="B40" s="59">
        <v>0.58713599999999999</v>
      </c>
      <c r="C40" s="64">
        <v>0.209174</v>
      </c>
      <c r="D40" s="61">
        <f t="shared" si="0"/>
        <v>2.4697112251558933</v>
      </c>
      <c r="E40" s="49">
        <f t="shared" si="1"/>
        <v>0.39264617566731896</v>
      </c>
      <c r="F40" s="49">
        <f t="shared" si="2"/>
        <v>0.39264617566731896</v>
      </c>
      <c r="G40" s="49">
        <f t="shared" si="3"/>
        <v>2.504242572126345</v>
      </c>
      <c r="H40" s="5" t="str">
        <f t="shared" si="6"/>
        <v/>
      </c>
      <c r="I40" s="24">
        <f t="shared" si="4"/>
        <v>-3.7606064303158625E-2</v>
      </c>
      <c r="J40" s="24">
        <f t="shared" si="5"/>
        <v>-2.2090265312920906E-2</v>
      </c>
      <c r="K40" s="5" t="str">
        <f t="shared" si="11"/>
        <v/>
      </c>
      <c r="L40" s="5" t="str">
        <f t="shared" si="12"/>
        <v/>
      </c>
      <c r="M40" s="24">
        <f t="shared" si="7"/>
        <v>-1.7962623268025254E+17</v>
      </c>
      <c r="N40" s="24">
        <f t="shared" si="8"/>
        <v>2.504242572126345</v>
      </c>
      <c r="O40" s="24">
        <f t="shared" si="9"/>
        <v>331754048026402</v>
      </c>
      <c r="P40" s="24">
        <f t="shared" si="10"/>
        <v>2.5467340465521737E-5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0.78848561517507543</v>
      </c>
      <c r="V40" s="24">
        <f t="shared" si="13"/>
        <v>12.679670927241471</v>
      </c>
      <c r="W40" s="63">
        <f>B40+([1]User!D$6-25)*[1]User!C$6*[1]Calc!V$6</f>
        <v>0.58741231559999996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0.58481300000000003</v>
      </c>
      <c r="C41" s="64">
        <v>0.195296</v>
      </c>
      <c r="D41" s="61">
        <f t="shared" si="0"/>
        <v>2.3058540900305262</v>
      </c>
      <c r="E41" s="49">
        <f t="shared" si="1"/>
        <v>0.36283182251659285</v>
      </c>
      <c r="F41" s="49">
        <f t="shared" si="2"/>
        <v>0.36283182251659285</v>
      </c>
      <c r="G41" s="49">
        <f t="shared" si="3"/>
        <v>2.3373826095323524</v>
      </c>
      <c r="H41" s="5" t="str">
        <f t="shared" si="6"/>
        <v/>
      </c>
      <c r="I41" s="24">
        <f t="shared" si="4"/>
        <v>-3.343456523830881E-2</v>
      </c>
      <c r="J41" s="24">
        <f t="shared" si="5"/>
        <v>-1.9562206892665652E-2</v>
      </c>
      <c r="K41" s="5" t="str">
        <f t="shared" si="11"/>
        <v/>
      </c>
      <c r="L41" s="5" t="str">
        <f t="shared" si="12"/>
        <v/>
      </c>
      <c r="M41" s="24">
        <f t="shared" si="7"/>
        <v>-1.640060315325967E+17</v>
      </c>
      <c r="N41" s="24">
        <f t="shared" si="8"/>
        <v>2.3373826095323524</v>
      </c>
      <c r="O41" s="24">
        <f t="shared" si="9"/>
        <v>307074735089961</v>
      </c>
      <c r="P41" s="24">
        <f t="shared" si="10"/>
        <v>2.525562003967541E-5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0.72898374845497249</v>
      </c>
      <c r="V41" s="24">
        <f t="shared" si="13"/>
        <v>12.05202121360198</v>
      </c>
      <c r="W41" s="63">
        <f>B41+([1]User!D$6-25)*[1]User!C$6*[1]Calc!V$6</f>
        <v>0.58508931559999999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0.582372</v>
      </c>
      <c r="C42" s="64">
        <v>0.18243400000000001</v>
      </c>
      <c r="D42" s="61">
        <f t="shared" si="0"/>
        <v>2.1539928368252759</v>
      </c>
      <c r="E42" s="49">
        <f t="shared" si="1"/>
        <v>0.3332442547036395</v>
      </c>
      <c r="F42" s="49">
        <f t="shared" si="2"/>
        <v>0.3332442547036395</v>
      </c>
      <c r="G42" s="49">
        <f t="shared" si="3"/>
        <v>2.1848044651485248</v>
      </c>
      <c r="H42" s="5" t="str">
        <f t="shared" si="6"/>
        <v/>
      </c>
      <c r="I42" s="24">
        <f t="shared" si="4"/>
        <v>-2.9620111628713121E-2</v>
      </c>
      <c r="J42" s="24">
        <f t="shared" si="5"/>
        <v>-1.7258108148353671E-2</v>
      </c>
      <c r="K42" s="5" t="str">
        <f t="shared" si="11"/>
        <v/>
      </c>
      <c r="L42" s="5" t="str">
        <f t="shared" si="12"/>
        <v/>
      </c>
      <c r="M42" s="24">
        <f t="shared" si="7"/>
        <v>-1.6027688474432467E+17</v>
      </c>
      <c r="N42" s="24">
        <f t="shared" si="8"/>
        <v>2.1848044651485248</v>
      </c>
      <c r="O42" s="24">
        <f t="shared" si="9"/>
        <v>282900752046825.12</v>
      </c>
      <c r="P42" s="24">
        <f t="shared" si="10"/>
        <v>2.4892314823141177E-5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0.6715715213696527</v>
      </c>
      <c r="V42" s="24">
        <f t="shared" si="13"/>
        <v>11.580025719932921</v>
      </c>
      <c r="W42" s="63">
        <f>B42+([1]User!D$6-25)*[1]User!C$6*[1]Calc!V$6</f>
        <v>0.58264831559999997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0.58001199999999997</v>
      </c>
      <c r="C43" s="64">
        <v>0.170456</v>
      </c>
      <c r="D43" s="61">
        <f t="shared" si="0"/>
        <v>2.0125689454481575</v>
      </c>
      <c r="E43" s="49">
        <f t="shared" si="1"/>
        <v>0.30375076710937321</v>
      </c>
      <c r="F43" s="49">
        <f t="shared" si="2"/>
        <v>0.30375076710937321</v>
      </c>
      <c r="G43" s="49">
        <f t="shared" si="3"/>
        <v>2.0403107037636135</v>
      </c>
      <c r="H43" s="5" t="str">
        <f t="shared" si="6"/>
        <v/>
      </c>
      <c r="I43" s="24">
        <f t="shared" si="4"/>
        <v>-2.6007767594090341E-2</v>
      </c>
      <c r="J43" s="24">
        <f t="shared" si="5"/>
        <v>-1.5092003649690947E-2</v>
      </c>
      <c r="K43" s="5" t="str">
        <f t="shared" si="11"/>
        <v/>
      </c>
      <c r="L43" s="5" t="str">
        <f t="shared" si="12"/>
        <v/>
      </c>
      <c r="M43" s="24">
        <f t="shared" si="7"/>
        <v>-1.4430793963512304E+17</v>
      </c>
      <c r="N43" s="24">
        <f t="shared" si="8"/>
        <v>2.0403107037636135</v>
      </c>
      <c r="O43" s="24">
        <f t="shared" si="9"/>
        <v>261150223127723.87</v>
      </c>
      <c r="P43" s="24">
        <f t="shared" si="10"/>
        <v>2.4605820476982663E-5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0.62062521473546106</v>
      </c>
      <c r="V43" s="24">
        <f t="shared" si="13"/>
        <v>11.029227389975151</v>
      </c>
      <c r="W43" s="63">
        <f>B43+([1]User!D$6-25)*[1]User!C$6*[1]Calc!V$6</f>
        <v>0.58028831559999994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0.57760900000000004</v>
      </c>
      <c r="C44" s="64">
        <v>0.15931999999999999</v>
      </c>
      <c r="D44" s="61">
        <f t="shared" si="0"/>
        <v>1.8810865231426317</v>
      </c>
      <c r="E44" s="49">
        <f t="shared" si="1"/>
        <v>0.27440877197738411</v>
      </c>
      <c r="F44" s="49">
        <f t="shared" si="2"/>
        <v>0.27440877197738411</v>
      </c>
      <c r="G44" s="49">
        <f t="shared" si="3"/>
        <v>1.9073301686257385</v>
      </c>
      <c r="H44" s="5" t="str">
        <f t="shared" si="6"/>
        <v/>
      </c>
      <c r="I44" s="24">
        <f t="shared" si="4"/>
        <v>-2.2683254215643461E-2</v>
      </c>
      <c r="J44" s="24">
        <f t="shared" si="5"/>
        <v>-1.3108319521242152E-2</v>
      </c>
      <c r="K44" s="5" t="str">
        <f t="shared" si="11"/>
        <v/>
      </c>
      <c r="L44" s="5" t="str">
        <f t="shared" si="12"/>
        <v/>
      </c>
      <c r="M44" s="24">
        <f t="shared" si="7"/>
        <v>-1.3651500979560346E+17</v>
      </c>
      <c r="N44" s="24">
        <f t="shared" si="8"/>
        <v>1.9073301686257385</v>
      </c>
      <c r="O44" s="24">
        <f t="shared" si="9"/>
        <v>240549593896107.25</v>
      </c>
      <c r="P44" s="24">
        <f t="shared" si="10"/>
        <v>2.4245017821904769E-5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0.57296567568534951</v>
      </c>
      <c r="V44" s="24">
        <f t="shared" si="13"/>
        <v>10.553841520668223</v>
      </c>
      <c r="W44" s="63">
        <f>B44+([1]User!D$6-25)*[1]User!C$6*[1]Calc!V$6</f>
        <v>0.5778853156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0.57522200000000001</v>
      </c>
      <c r="C45" s="64">
        <v>0.148892</v>
      </c>
      <c r="D45" s="61">
        <f t="shared" si="0"/>
        <v>1.7579634358759273</v>
      </c>
      <c r="E45" s="49">
        <f t="shared" si="1"/>
        <v>0.24500983788083602</v>
      </c>
      <c r="F45" s="49">
        <f t="shared" si="2"/>
        <v>0.24500983788083602</v>
      </c>
      <c r="G45" s="49">
        <f t="shared" si="3"/>
        <v>1.7821696823151452</v>
      </c>
      <c r="H45" s="5" t="str">
        <f t="shared" si="6"/>
        <v/>
      </c>
      <c r="I45" s="24">
        <f t="shared" si="4"/>
        <v>-1.9554242057878632E-2</v>
      </c>
      <c r="J45" s="24">
        <f t="shared" si="5"/>
        <v>-1.1253433367143829E-2</v>
      </c>
      <c r="K45" s="5" t="str">
        <f t="shared" si="11"/>
        <v/>
      </c>
      <c r="L45" s="5" t="str">
        <f t="shared" si="12"/>
        <v/>
      </c>
      <c r="M45" s="24">
        <f t="shared" si="7"/>
        <v>-1.2591680419901067E+17</v>
      </c>
      <c r="N45" s="24">
        <f t="shared" si="8"/>
        <v>1.7821696823151452</v>
      </c>
      <c r="O45" s="24">
        <f t="shared" si="9"/>
        <v>221542923303253.5</v>
      </c>
      <c r="P45" s="24">
        <f t="shared" si="10"/>
        <v>2.3897506504819029E-5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0.52947908194742788</v>
      </c>
      <c r="V45" s="24">
        <f t="shared" si="13"/>
        <v>10.065353922125063</v>
      </c>
      <c r="W45" s="63">
        <f>B45+([1]User!D$6-25)*[1]User!C$6*[1]Calc!V$6</f>
        <v>0.57549831559999998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0.57283200000000001</v>
      </c>
      <c r="C46" s="64">
        <v>0.13922699999999999</v>
      </c>
      <c r="D46" s="61">
        <f t="shared" si="0"/>
        <v>1.6438490670197037</v>
      </c>
      <c r="E46" s="49">
        <f t="shared" si="1"/>
        <v>0.21586193949986221</v>
      </c>
      <c r="F46" s="49">
        <f t="shared" si="2"/>
        <v>0.21586193949986221</v>
      </c>
      <c r="G46" s="49">
        <f t="shared" si="3"/>
        <v>1.6663287053877329</v>
      </c>
      <c r="H46" s="5" t="str">
        <f t="shared" si="6"/>
        <v/>
      </c>
      <c r="I46" s="24">
        <f t="shared" si="4"/>
        <v>-1.6658217634693322E-2</v>
      </c>
      <c r="J46" s="24">
        <f t="shared" si="5"/>
        <v>-9.5469630495173055E-3</v>
      </c>
      <c r="K46" s="5" t="str">
        <f t="shared" si="11"/>
        <v/>
      </c>
      <c r="L46" s="5" t="str">
        <f t="shared" si="12"/>
        <v/>
      </c>
      <c r="M46" s="24">
        <f t="shared" si="7"/>
        <v>-1.1693528073256968E+17</v>
      </c>
      <c r="N46" s="24">
        <f t="shared" si="8"/>
        <v>1.6663287053877329</v>
      </c>
      <c r="O46" s="24">
        <f t="shared" si="9"/>
        <v>203881958100221.87</v>
      </c>
      <c r="P46" s="24">
        <f t="shared" si="10"/>
        <v>2.3521330154404711E-5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0.48946242749277097</v>
      </c>
      <c r="V46" s="24">
        <f t="shared" si="13"/>
        <v>9.6100378407029794</v>
      </c>
      <c r="W46" s="63">
        <f>B46+([1]User!D$6-25)*[1]User!C$6*[1]Calc!V$6</f>
        <v>0.57310831559999997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0.57039399999999996</v>
      </c>
      <c r="C47" s="64">
        <v>0.130246</v>
      </c>
      <c r="D47" s="61">
        <f t="shared" si="0"/>
        <v>1.5378106659128499</v>
      </c>
      <c r="E47" s="49">
        <f t="shared" si="1"/>
        <v>0.18690286874829559</v>
      </c>
      <c r="F47" s="49">
        <f t="shared" si="2"/>
        <v>0.18690286874829559</v>
      </c>
      <c r="G47" s="49">
        <f t="shared" si="3"/>
        <v>1.5590252017335606</v>
      </c>
      <c r="H47" s="5" t="str">
        <f t="shared" si="6"/>
        <v/>
      </c>
      <c r="I47" s="24">
        <f t="shared" si="4"/>
        <v>-1.3975630043339016E-2</v>
      </c>
      <c r="J47" s="24">
        <f t="shared" si="5"/>
        <v>-7.9754772075411162E-3</v>
      </c>
      <c r="K47" s="5" t="str">
        <f t="shared" si="11"/>
        <v/>
      </c>
      <c r="L47" s="5" t="str">
        <f t="shared" si="12"/>
        <v/>
      </c>
      <c r="M47" s="24">
        <f t="shared" si="7"/>
        <v>-1.103544310274177E+17</v>
      </c>
      <c r="N47" s="24">
        <f t="shared" si="8"/>
        <v>1.5590252017335606</v>
      </c>
      <c r="O47" s="24">
        <f t="shared" si="9"/>
        <v>187193343732824.87</v>
      </c>
      <c r="P47" s="24">
        <f t="shared" si="10"/>
        <v>2.3082403260180464E-5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0.45196798560688067</v>
      </c>
      <c r="V47" s="24">
        <f t="shared" si="13"/>
        <v>9.2092164594625636</v>
      </c>
      <c r="W47" s="63">
        <f>B47+([1]User!D$6-25)*[1]User!C$6*[1]Calc!V$6</f>
        <v>0.57067031559999992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0.56795399999999996</v>
      </c>
      <c r="C48" s="64">
        <v>0.121918</v>
      </c>
      <c r="D48" s="61">
        <f t="shared" si="0"/>
        <v>1.4394822164731571</v>
      </c>
      <c r="E48" s="49">
        <f t="shared" si="1"/>
        <v>0.1582063039238725</v>
      </c>
      <c r="F48" s="49">
        <f t="shared" si="2"/>
        <v>0.1582063039238725</v>
      </c>
      <c r="G48" s="49">
        <f t="shared" si="3"/>
        <v>1.4591034191951409</v>
      </c>
      <c r="H48" s="5" t="str">
        <f t="shared" si="6"/>
        <v/>
      </c>
      <c r="I48" s="24">
        <f t="shared" si="4"/>
        <v>-1.1477585479878524E-2</v>
      </c>
      <c r="J48" s="24">
        <f t="shared" si="5"/>
        <v>-6.52191201955735E-3</v>
      </c>
      <c r="K48" s="5" t="str">
        <f t="shared" si="11"/>
        <v/>
      </c>
      <c r="L48" s="5" t="str">
        <f t="shared" si="12"/>
        <v/>
      </c>
      <c r="M48" s="24">
        <f t="shared" si="7"/>
        <v>-1.0206618145018594E+17</v>
      </c>
      <c r="N48" s="24">
        <f t="shared" si="8"/>
        <v>1.4591034191951409</v>
      </c>
      <c r="O48" s="24">
        <f t="shared" si="9"/>
        <v>171749667832061.12</v>
      </c>
      <c r="P48" s="24">
        <f t="shared" si="10"/>
        <v>2.2628386521257069E-5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0.41751953831160998</v>
      </c>
      <c r="V48" s="24">
        <f t="shared" si="13"/>
        <v>8.8247399669224187</v>
      </c>
      <c r="W48" s="63">
        <f>B48+([1]User!D$6-25)*[1]User!C$6*[1]Calc!V$6</f>
        <v>0.56823031559999992</v>
      </c>
      <c r="AH48" s="24"/>
    </row>
    <row r="49" spans="1:34">
      <c r="A49" s="64">
        <v>5.8885999999999999E-3</v>
      </c>
      <c r="B49" s="59">
        <v>0.56554000000000004</v>
      </c>
      <c r="C49" s="64">
        <v>0.114131</v>
      </c>
      <c r="D49" s="61">
        <f t="shared" si="0"/>
        <v>1.3475413380165184</v>
      </c>
      <c r="E49" s="49">
        <f t="shared" si="1"/>
        <v>0.12954209675087072</v>
      </c>
      <c r="F49" s="49">
        <f t="shared" si="2"/>
        <v>0.12954209675087072</v>
      </c>
      <c r="G49" s="49">
        <f t="shared" si="3"/>
        <v>1.3654783244131095</v>
      </c>
      <c r="H49" s="5" t="str">
        <f t="shared" si="6"/>
        <v/>
      </c>
      <c r="I49" s="24">
        <f t="shared" si="4"/>
        <v>-9.1369581103277336E-3</v>
      </c>
      <c r="J49" s="24">
        <f t="shared" si="5"/>
        <v>-5.1698399737771768E-3</v>
      </c>
      <c r="K49" s="5" t="str">
        <f t="shared" si="11"/>
        <v/>
      </c>
      <c r="L49" s="5" t="str">
        <f t="shared" si="12"/>
        <v/>
      </c>
      <c r="M49" s="24">
        <f t="shared" si="7"/>
        <v>-9.3305172683057568E+16</v>
      </c>
      <c r="N49" s="24">
        <f t="shared" si="8"/>
        <v>1.3654783244131095</v>
      </c>
      <c r="O49" s="24">
        <f t="shared" si="9"/>
        <v>157630705387801.37</v>
      </c>
      <c r="P49" s="24">
        <f t="shared" si="10"/>
        <v>2.219216977814372E-5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0.3862089530981706</v>
      </c>
      <c r="V49" s="24">
        <f t="shared" si="13"/>
        <v>8.4328082514145439</v>
      </c>
      <c r="W49" s="63">
        <f>B49+([1]User!D$6-25)*[1]User!C$6*[1]Calc!V$6</f>
        <v>0.56581631560000001</v>
      </c>
      <c r="AH49" s="24"/>
    </row>
    <row r="50" spans="1:34">
      <c r="A50" s="64">
        <v>6.0340000000000003E-3</v>
      </c>
      <c r="B50" s="59">
        <v>0.56309100000000001</v>
      </c>
      <c r="C50" s="64">
        <v>0.106895</v>
      </c>
      <c r="D50" s="61">
        <f t="shared" si="0"/>
        <v>1.2621061002468721</v>
      </c>
      <c r="E50" s="49">
        <f t="shared" si="1"/>
        <v>0.10109586585491584</v>
      </c>
      <c r="F50" s="49">
        <f t="shared" si="2"/>
        <v>0.10109586585491584</v>
      </c>
      <c r="G50" s="49">
        <f t="shared" si="3"/>
        <v>1.2788849735351386</v>
      </c>
      <c r="H50" s="5" t="str">
        <f t="shared" si="6"/>
        <v/>
      </c>
      <c r="I50" s="24">
        <f t="shared" si="4"/>
        <v>-6.9721243383784673E-3</v>
      </c>
      <c r="J50" s="24">
        <f t="shared" si="5"/>
        <v>-3.9278669725417029E-3</v>
      </c>
      <c r="K50" s="5" t="str">
        <f t="shared" si="11"/>
        <v/>
      </c>
      <c r="L50" s="5" t="str">
        <f t="shared" si="12"/>
        <v/>
      </c>
      <c r="M50" s="24">
        <f t="shared" si="7"/>
        <v>-8.7280863963100816E+16</v>
      </c>
      <c r="N50" s="24">
        <f t="shared" si="8"/>
        <v>1.2788849735351386</v>
      </c>
      <c r="O50" s="24">
        <f t="shared" si="9"/>
        <v>144409250495227.62</v>
      </c>
      <c r="P50" s="24">
        <f t="shared" si="10"/>
        <v>2.1707373915313101E-5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0.35702073887813335</v>
      </c>
      <c r="V50" s="24">
        <f t="shared" si="13"/>
        <v>8.084081958540736</v>
      </c>
      <c r="W50" s="63">
        <f>B50+([1]User!D$6-25)*[1]User!C$6*[1]Calc!V$6</f>
        <v>0.56336731559999997</v>
      </c>
      <c r="AH50" s="24"/>
    </row>
    <row r="51" spans="1:34">
      <c r="A51" s="64">
        <v>6.1793999999999998E-3</v>
      </c>
      <c r="B51" s="59">
        <v>0.56059800000000004</v>
      </c>
      <c r="C51" s="64">
        <v>0.10011200000000001</v>
      </c>
      <c r="D51" s="61">
        <f t="shared" si="0"/>
        <v>1.1820194200656238</v>
      </c>
      <c r="E51" s="49">
        <f t="shared" si="1"/>
        <v>7.2624611873539871E-2</v>
      </c>
      <c r="F51" s="49">
        <f t="shared" si="2"/>
        <v>7.2624611873539871E-2</v>
      </c>
      <c r="G51" s="49">
        <f t="shared" si="3"/>
        <v>1.1977306422406715</v>
      </c>
      <c r="H51" s="5" t="str">
        <f t="shared" si="6"/>
        <v/>
      </c>
      <c r="I51" s="24">
        <f t="shared" si="4"/>
        <v>-4.9432660560167867E-3</v>
      </c>
      <c r="J51" s="24">
        <f t="shared" si="5"/>
        <v>-2.7725509659971264E-3</v>
      </c>
      <c r="K51" s="5" t="str">
        <f t="shared" si="11"/>
        <v/>
      </c>
      <c r="L51" s="5" t="str">
        <f t="shared" si="12"/>
        <v/>
      </c>
      <c r="M51" s="24">
        <f t="shared" si="7"/>
        <v>-8.1727123257634848E+16</v>
      </c>
      <c r="N51" s="24">
        <f t="shared" si="8"/>
        <v>1.1977306422406715</v>
      </c>
      <c r="O51" s="24">
        <f t="shared" si="9"/>
        <v>132013937652204.5</v>
      </c>
      <c r="P51" s="24">
        <f t="shared" si="10"/>
        <v>2.1188703435676378E-5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0.32974537555808814</v>
      </c>
      <c r="V51" s="24">
        <f t="shared" si="13"/>
        <v>7.7595442385543603</v>
      </c>
      <c r="W51" s="63">
        <f>B51+([1]User!D$6-25)*[1]User!C$6*[1]Calc!V$6</f>
        <v>0.56087431560000001</v>
      </c>
      <c r="AH51" s="24"/>
    </row>
    <row r="52" spans="1:34">
      <c r="A52" s="64">
        <v>6.3248000000000002E-3</v>
      </c>
      <c r="B52" s="59">
        <v>0.55820000000000003</v>
      </c>
      <c r="C52" s="64">
        <v>9.3733200000000003E-2</v>
      </c>
      <c r="D52" s="61">
        <f t="shared" si="0"/>
        <v>1.1067051173175555</v>
      </c>
      <c r="E52" s="49">
        <f t="shared" si="1"/>
        <v>4.4031918094688823E-2</v>
      </c>
      <c r="F52" s="49">
        <f t="shared" si="2"/>
        <v>4.4031918094688823E-2</v>
      </c>
      <c r="G52" s="49">
        <f t="shared" si="3"/>
        <v>1.1206384363649378</v>
      </c>
      <c r="H52" s="5" t="str">
        <f t="shared" si="6"/>
        <v/>
      </c>
      <c r="I52" s="24">
        <f t="shared" si="4"/>
        <v>-3.0159609091234447E-3</v>
      </c>
      <c r="J52" s="24">
        <f t="shared" si="5"/>
        <v>-1.6843427365208878E-3</v>
      </c>
      <c r="K52" s="5" t="str">
        <f t="shared" si="11"/>
        <v/>
      </c>
      <c r="L52" s="5" t="str">
        <f t="shared" si="12"/>
        <v/>
      </c>
      <c r="M52" s="24">
        <f t="shared" si="7"/>
        <v>-7.2478771573981856E+16</v>
      </c>
      <c r="N52" s="24">
        <f t="shared" si="8"/>
        <v>1.1206384363649378</v>
      </c>
      <c r="O52" s="24">
        <f t="shared" si="9"/>
        <v>121034267890609.5</v>
      </c>
      <c r="P52" s="24">
        <f t="shared" si="10"/>
        <v>2.0762832064519358E-5</v>
      </c>
      <c r="Q52" s="5">
        <f t="shared" si="15"/>
        <v>0.5584763156</v>
      </c>
      <c r="R52" s="5" t="str">
        <f t="shared" si="16"/>
        <v/>
      </c>
      <c r="S52" s="5">
        <f t="shared" si="17"/>
        <v>4.9465514093467479E-2</v>
      </c>
      <c r="T52" s="5" t="str">
        <f t="shared" si="17"/>
        <v/>
      </c>
      <c r="U52" s="24">
        <f t="shared" si="14"/>
        <v>0.30563195058147102</v>
      </c>
      <c r="V52" s="24">
        <f t="shared" si="13"/>
        <v>7.3809726604371928</v>
      </c>
      <c r="W52" s="63">
        <f>B52+([1]User!D$6-25)*[1]User!C$6*[1]Calc!V$6</f>
        <v>0.5584763156</v>
      </c>
      <c r="AH52" s="24"/>
    </row>
    <row r="53" spans="1:34">
      <c r="A53" s="64">
        <v>6.4701999999999997E-3</v>
      </c>
      <c r="B53" s="59">
        <v>0.55576700000000001</v>
      </c>
      <c r="C53" s="64">
        <v>8.77912E-2</v>
      </c>
      <c r="D53" s="61">
        <f t="shared" si="0"/>
        <v>1.0365480992375058</v>
      </c>
      <c r="E53" s="49">
        <f t="shared" si="1"/>
        <v>1.5589459588355762E-2</v>
      </c>
      <c r="F53" s="49">
        <f t="shared" si="2"/>
        <v>1.5589459588355762E-2</v>
      </c>
      <c r="G53" s="49">
        <f t="shared" si="3"/>
        <v>1.0495554150823501</v>
      </c>
      <c r="H53" s="5">
        <f t="shared" si="6"/>
        <v>-1.2388853770587509E-3</v>
      </c>
      <c r="I53" s="24">
        <f t="shared" si="4"/>
        <v>-1.2388853770587509E-3</v>
      </c>
      <c r="J53" s="24">
        <f t="shared" si="5"/>
        <v>-6.88873932708104E-4</v>
      </c>
      <c r="K53" s="5">
        <f t="shared" si="11"/>
        <v>0.55604331559999998</v>
      </c>
      <c r="L53" s="5" t="str">
        <f t="shared" si="12"/>
        <v/>
      </c>
      <c r="M53" s="24">
        <f t="shared" si="7"/>
        <v>-6.7661859367687384E+16</v>
      </c>
      <c r="N53" s="24">
        <f t="shared" si="8"/>
        <v>1.0495554150823501</v>
      </c>
      <c r="O53" s="24">
        <f t="shared" si="9"/>
        <v>110773812751067.12</v>
      </c>
      <c r="P53" s="24">
        <f t="shared" si="10"/>
        <v>2.0289693576202725E-5</v>
      </c>
      <c r="Q53" s="5">
        <f t="shared" si="15"/>
        <v>0.55604331559999998</v>
      </c>
      <c r="R53" s="5" t="str">
        <f t="shared" si="16"/>
        <v/>
      </c>
      <c r="S53" s="5">
        <f t="shared" si="17"/>
        <v>2.1005373675093423E-2</v>
      </c>
      <c r="T53" s="5" t="str">
        <f t="shared" si="17"/>
        <v/>
      </c>
      <c r="U53" s="24">
        <f t="shared" si="14"/>
        <v>0.28311335739891419</v>
      </c>
      <c r="V53" s="24">
        <f t="shared" si="13"/>
        <v>7.0467443581473583</v>
      </c>
      <c r="W53" s="63">
        <f>B53+([1]User!D$6-25)*[1]User!C$6*[1]Calc!V$6</f>
        <v>0.55604331559999998</v>
      </c>
      <c r="AH53" s="24"/>
    </row>
    <row r="54" spans="1:34">
      <c r="A54" s="64">
        <v>6.6156000000000001E-3</v>
      </c>
      <c r="B54" s="59">
        <v>0.553346</v>
      </c>
      <c r="C54" s="64">
        <v>8.2277699999999995E-2</v>
      </c>
      <c r="D54" s="61">
        <f t="shared" si="0"/>
        <v>0.97145036797120587</v>
      </c>
      <c r="E54" s="49">
        <f t="shared" si="1"/>
        <v>-1.2579382883909321E-2</v>
      </c>
      <c r="F54" s="49">
        <f t="shared" si="2"/>
        <v>-1.2579382883909321E-2</v>
      </c>
      <c r="G54" s="49">
        <f t="shared" si="3"/>
        <v>0.9833549344156306</v>
      </c>
      <c r="H54" s="5">
        <f t="shared" si="6"/>
        <v>4.161266396092364E-4</v>
      </c>
      <c r="I54" s="24">
        <f t="shared" si="4"/>
        <v>4.161266396092364E-4</v>
      </c>
      <c r="J54" s="24">
        <f t="shared" si="5"/>
        <v>2.3037699380331212E-4</v>
      </c>
      <c r="K54" s="5">
        <f t="shared" si="11"/>
        <v>0.55362231559999997</v>
      </c>
      <c r="L54" s="5" t="str">
        <f t="shared" si="12"/>
        <v/>
      </c>
      <c r="M54" s="24">
        <f t="shared" si="7"/>
        <v>-6.1925543302251024E+16</v>
      </c>
      <c r="N54" s="24">
        <f t="shared" si="8"/>
        <v>0.9833549344156306</v>
      </c>
      <c r="O54" s="24">
        <f t="shared" si="9"/>
        <v>101381437768928.62</v>
      </c>
      <c r="P54" s="24">
        <f t="shared" si="10"/>
        <v>1.9819463872707083E-5</v>
      </c>
      <c r="Q54" s="5">
        <f t="shared" si="15"/>
        <v>0.55362231559999997</v>
      </c>
      <c r="R54" s="5" t="str">
        <f t="shared" si="16"/>
        <v/>
      </c>
      <c r="S54" s="5">
        <f t="shared" si="17"/>
        <v>-7.2896986115265766E-3</v>
      </c>
      <c r="T54" s="5" t="str">
        <f t="shared" si="17"/>
        <v/>
      </c>
      <c r="U54" s="24">
        <f t="shared" si="14"/>
        <v>0.26248923303432059</v>
      </c>
      <c r="V54" s="24">
        <f t="shared" si="13"/>
        <v>6.7233767966441453</v>
      </c>
      <c r="W54" s="63">
        <f>B54+([1]User!D$6-25)*[1]User!C$6*[1]Calc!V$6</f>
        <v>0.55362231559999997</v>
      </c>
      <c r="AH54" s="24"/>
    </row>
    <row r="55" spans="1:34">
      <c r="A55" s="64">
        <v>6.7609999999999996E-3</v>
      </c>
      <c r="B55" s="59">
        <v>0.55092399999999997</v>
      </c>
      <c r="C55" s="64">
        <v>7.7141699999999994E-2</v>
      </c>
      <c r="D55" s="61">
        <f t="shared" si="0"/>
        <v>0.91080976802857117</v>
      </c>
      <c r="E55" s="49">
        <f t="shared" si="1"/>
        <v>-4.0572320417281739E-2</v>
      </c>
      <c r="F55" s="49">
        <f t="shared" si="2"/>
        <v>-4.0572320417281739E-2</v>
      </c>
      <c r="G55" s="49">
        <f t="shared" si="3"/>
        <v>0.92175497374823812</v>
      </c>
      <c r="H55" s="5">
        <f t="shared" si="6"/>
        <v>1.9561256562940464E-3</v>
      </c>
      <c r="I55" s="24">
        <f t="shared" si="4"/>
        <v>1.9561256562940464E-3</v>
      </c>
      <c r="J55" s="24">
        <f t="shared" si="5"/>
        <v>1.0782170791025353E-3</v>
      </c>
      <c r="K55" s="5">
        <f t="shared" si="11"/>
        <v>0.55120031559999993</v>
      </c>
      <c r="L55" s="5" t="str">
        <f t="shared" si="12"/>
        <v/>
      </c>
      <c r="M55" s="24">
        <f t="shared" si="7"/>
        <v>-5.693511090130548E+16</v>
      </c>
      <c r="N55" s="24">
        <f t="shared" si="8"/>
        <v>0.92175497374823812</v>
      </c>
      <c r="O55" s="24">
        <f t="shared" si="9"/>
        <v>92742549804270.625</v>
      </c>
      <c r="P55" s="24">
        <f t="shared" si="10"/>
        <v>1.9342263705801955E-5</v>
      </c>
      <c r="Q55" s="5">
        <f t="shared" si="15"/>
        <v>0.55120031559999993</v>
      </c>
      <c r="R55" s="5" t="str">
        <f t="shared" si="16"/>
        <v/>
      </c>
      <c r="S55" s="5">
        <f t="shared" si="17"/>
        <v>-3.5384510282099345E-2</v>
      </c>
      <c r="T55" s="5" t="str">
        <f t="shared" si="17"/>
        <v/>
      </c>
      <c r="U55" s="24">
        <f t="shared" si="14"/>
        <v>0.24348753928816</v>
      </c>
      <c r="V55" s="24">
        <f t="shared" si="13"/>
        <v>6.4167543129345308</v>
      </c>
      <c r="W55" s="63">
        <f>B55+([1]User!D$6-25)*[1]User!C$6*[1]Calc!V$6</f>
        <v>0.55120031559999993</v>
      </c>
      <c r="X55" s="74" t="s">
        <v>77</v>
      </c>
      <c r="Y55" s="66"/>
      <c r="AH55" s="24"/>
    </row>
    <row r="56" spans="1:34">
      <c r="A56" s="64">
        <v>6.9064E-3</v>
      </c>
      <c r="B56" s="59">
        <v>0.54854599999999998</v>
      </c>
      <c r="C56" s="64">
        <v>7.2303900000000004E-2</v>
      </c>
      <c r="D56" s="61">
        <f t="shared" si="0"/>
        <v>0.85369000665737227</v>
      </c>
      <c r="E56" s="49">
        <f t="shared" si="1"/>
        <v>-6.8699802423894701E-2</v>
      </c>
      <c r="F56" s="49">
        <f t="shared" si="2"/>
        <v>-6.8699802423894701E-2</v>
      </c>
      <c r="G56" s="49">
        <f t="shared" si="3"/>
        <v>0.86357456522538167</v>
      </c>
      <c r="H56" s="5">
        <f t="shared" si="6"/>
        <v>3.4106358693654568E-3</v>
      </c>
      <c r="I56" s="24">
        <f t="shared" si="4"/>
        <v>3.4106358693654568E-3</v>
      </c>
      <c r="J56" s="24">
        <f t="shared" si="5"/>
        <v>1.8718330754935689E-3</v>
      </c>
      <c r="K56" s="5">
        <f t="shared" si="11"/>
        <v>0.54882231559999994</v>
      </c>
      <c r="L56" s="5" t="str">
        <f t="shared" si="12"/>
        <v/>
      </c>
      <c r="M56" s="24">
        <f t="shared" si="7"/>
        <v>-5.1417803620523352E+16</v>
      </c>
      <c r="N56" s="24">
        <f t="shared" si="8"/>
        <v>0.86357456522538167</v>
      </c>
      <c r="O56" s="24">
        <f t="shared" si="9"/>
        <v>84944177364256.625</v>
      </c>
      <c r="P56" s="24">
        <f t="shared" si="10"/>
        <v>1.8909390473123604E-5</v>
      </c>
      <c r="Q56" s="5">
        <f t="shared" si="15"/>
        <v>0.54882231559999994</v>
      </c>
      <c r="R56" s="5" t="str">
        <f t="shared" si="16"/>
        <v/>
      </c>
      <c r="S56" s="5">
        <f t="shared" si="17"/>
        <v>-6.3700157381038222E-2</v>
      </c>
      <c r="T56" s="5" t="str">
        <f t="shared" si="17"/>
        <v/>
      </c>
      <c r="U56" s="24">
        <f t="shared" si="14"/>
        <v>0.22628649664267109</v>
      </c>
      <c r="V56" s="24">
        <f t="shared" si="13"/>
        <v>6.0954132760800137</v>
      </c>
      <c r="W56" s="63">
        <f>B56+([1]User!D$6-25)*[1]User!C$6*[1]Calc!V$6</f>
        <v>0.54882231559999994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0.54616600000000004</v>
      </c>
      <c r="C57" s="64">
        <v>6.7777000000000004E-2</v>
      </c>
      <c r="D57" s="61">
        <f t="shared" si="0"/>
        <v>0.80024103238161037</v>
      </c>
      <c r="E57" s="49">
        <f t="shared" si="1"/>
        <v>-9.6779183924228698E-2</v>
      </c>
      <c r="F57" s="49">
        <f t="shared" si="2"/>
        <v>-9.6779183924228698E-2</v>
      </c>
      <c r="G57" s="49">
        <f t="shared" si="3"/>
        <v>0.8093339853557211</v>
      </c>
      <c r="H57" s="5" t="str">
        <f t="shared" si="6"/>
        <v/>
      </c>
      <c r="I57" s="24">
        <f t="shared" si="4"/>
        <v>4.7666503661069719E-3</v>
      </c>
      <c r="J57" s="24">
        <f t="shared" si="5"/>
        <v>2.6046994637110815E-3</v>
      </c>
      <c r="K57" s="5" t="str">
        <f t="shared" si="11"/>
        <v/>
      </c>
      <c r="L57" s="5" t="str">
        <f t="shared" si="12"/>
        <v/>
      </c>
      <c r="M57" s="24">
        <f t="shared" si="7"/>
        <v>-4.730000506715924E+16</v>
      </c>
      <c r="N57" s="24">
        <f t="shared" si="8"/>
        <v>0.8093339853557211</v>
      </c>
      <c r="O57" s="24">
        <f t="shared" si="9"/>
        <v>77767737624535.25</v>
      </c>
      <c r="P57" s="24">
        <f t="shared" si="10"/>
        <v>1.8472064872414507E-5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0.21039614198802434</v>
      </c>
      <c r="V57" s="24">
        <f t="shared" si="13"/>
        <v>5.7904985492554717</v>
      </c>
      <c r="W57" s="63">
        <f>B57+([1]User!D$6-25)*[1]User!C$6*[1]Calc!V$6</f>
        <v>0.54644231560000001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0.54383800000000004</v>
      </c>
      <c r="C58" s="64">
        <v>6.3545699999999997E-2</v>
      </c>
      <c r="D58" s="61">
        <f t="shared" si="0"/>
        <v>0.75028219855426026</v>
      </c>
      <c r="E58" s="49">
        <f t="shared" si="1"/>
        <v>-0.12477535764335618</v>
      </c>
      <c r="F58" s="49">
        <f t="shared" si="2"/>
        <v>-0.12477535764335618</v>
      </c>
      <c r="G58" s="49">
        <f t="shared" si="3"/>
        <v>0.75846751990387173</v>
      </c>
      <c r="H58" s="5" t="str">
        <f t="shared" si="6"/>
        <v/>
      </c>
      <c r="I58" s="24">
        <f t="shared" si="4"/>
        <v>6.0383120024032066E-3</v>
      </c>
      <c r="J58" s="24">
        <f t="shared" si="5"/>
        <v>3.2855320025668862E-3</v>
      </c>
      <c r="K58" s="5" t="str">
        <f t="shared" si="11"/>
        <v/>
      </c>
      <c r="L58" s="5" t="str">
        <f t="shared" si="12"/>
        <v/>
      </c>
      <c r="M58" s="24">
        <f t="shared" si="7"/>
        <v>-4.2578658705844408E+16</v>
      </c>
      <c r="N58" s="24">
        <f t="shared" si="8"/>
        <v>0.75846751990387173</v>
      </c>
      <c r="O58" s="24">
        <f t="shared" si="9"/>
        <v>71311750082107.875</v>
      </c>
      <c r="P58" s="24">
        <f t="shared" si="10"/>
        <v>1.8074565457360511E-5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0.19603168501398996</v>
      </c>
      <c r="V58" s="24">
        <f t="shared" si="13"/>
        <v>5.4803704255207828</v>
      </c>
      <c r="W58" s="63">
        <f>B58+([1]User!D$6-25)*[1]User!C$6*[1]Calc!V$6</f>
        <v>0.54411431560000001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0.54148600000000002</v>
      </c>
      <c r="C59" s="64">
        <v>5.9576999999999998E-2</v>
      </c>
      <c r="D59" s="61">
        <f t="shared" si="0"/>
        <v>0.70342387515232596</v>
      </c>
      <c r="E59" s="49">
        <f t="shared" si="1"/>
        <v>-0.15278289523013469</v>
      </c>
      <c r="F59" s="49">
        <f t="shared" si="2"/>
        <v>-0.15278289523013469</v>
      </c>
      <c r="G59" s="49">
        <f t="shared" si="3"/>
        <v>0.71102362559445653</v>
      </c>
      <c r="H59" s="5" t="str">
        <f t="shared" si="6"/>
        <v/>
      </c>
      <c r="I59" s="24">
        <f t="shared" si="4"/>
        <v>7.2244093601385867E-3</v>
      </c>
      <c r="J59" s="24">
        <f t="shared" si="5"/>
        <v>3.9139127437909952E-3</v>
      </c>
      <c r="K59" s="5" t="str">
        <f t="shared" si="11"/>
        <v/>
      </c>
      <c r="L59" s="5" t="str">
        <f t="shared" si="12"/>
        <v/>
      </c>
      <c r="M59" s="24">
        <f t="shared" si="7"/>
        <v>-3.9532617780537936E+16</v>
      </c>
      <c r="N59" s="24">
        <f t="shared" si="8"/>
        <v>0.71102362559445653</v>
      </c>
      <c r="O59" s="24">
        <f t="shared" si="9"/>
        <v>65313321402462.875</v>
      </c>
      <c r="P59" s="24">
        <f t="shared" si="10"/>
        <v>1.7658812526675275E-5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0.18260769620228831</v>
      </c>
      <c r="V59" s="24">
        <f t="shared" si="13"/>
        <v>5.1930552732844006</v>
      </c>
      <c r="W59" s="63">
        <f>B59+([1]User!D$6-25)*[1]User!C$6*[1]Calc!V$6</f>
        <v>0.54176231559999999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0.53923399999999999</v>
      </c>
      <c r="C60" s="64">
        <v>5.5874300000000002E-2</v>
      </c>
      <c r="D60" s="61">
        <f t="shared" si="0"/>
        <v>0.65970620587514661</v>
      </c>
      <c r="E60" s="49">
        <f t="shared" si="1"/>
        <v>-0.1806494304797189</v>
      </c>
      <c r="F60" s="49">
        <f t="shared" si="2"/>
        <v>-0.1806494304797189</v>
      </c>
      <c r="G60" s="49">
        <f t="shared" si="3"/>
        <v>0.66641406610429488</v>
      </c>
      <c r="H60" s="5" t="str">
        <f t="shared" si="6"/>
        <v/>
      </c>
      <c r="I60" s="24">
        <f t="shared" si="4"/>
        <v>8.3396483473926301E-3</v>
      </c>
      <c r="J60" s="24">
        <f t="shared" si="5"/>
        <v>4.4993263118948161E-3</v>
      </c>
      <c r="K60" s="5" t="str">
        <f t="shared" si="11"/>
        <v/>
      </c>
      <c r="L60" s="5" t="str">
        <f t="shared" si="12"/>
        <v/>
      </c>
      <c r="M60" s="24">
        <f t="shared" si="7"/>
        <v>-3.48931555823357E+16</v>
      </c>
      <c r="N60" s="24">
        <f t="shared" si="8"/>
        <v>0.66641406610429488</v>
      </c>
      <c r="O60" s="24">
        <f t="shared" si="9"/>
        <v>60027189986388.25</v>
      </c>
      <c r="P60" s="24">
        <f t="shared" si="10"/>
        <v>1.7316001552070038E-5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0.17069900087224318</v>
      </c>
      <c r="V60" s="24">
        <f t="shared" si="13"/>
        <v>4.8890387160538902</v>
      </c>
      <c r="W60" s="63">
        <f>B60+([1]User!D$6-25)*[1]User!C$6*[1]Calc!V$6</f>
        <v>0.53951031559999996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0.53700099999999995</v>
      </c>
      <c r="C61" s="64">
        <v>5.2371000000000001E-2</v>
      </c>
      <c r="D61" s="61">
        <f t="shared" si="0"/>
        <v>0.618342846494494</v>
      </c>
      <c r="E61" s="49">
        <f t="shared" si="1"/>
        <v>-0.20877065912717049</v>
      </c>
      <c r="F61" s="49">
        <f t="shared" si="2"/>
        <v>-0.20877065912717049</v>
      </c>
      <c r="G61" s="49">
        <f t="shared" si="3"/>
        <v>0.62447567265449966</v>
      </c>
      <c r="H61" s="5" t="str">
        <f t="shared" si="6"/>
        <v/>
      </c>
      <c r="I61" s="24">
        <f t="shared" si="4"/>
        <v>9.3881081836375089E-3</v>
      </c>
      <c r="J61" s="24">
        <f t="shared" si="5"/>
        <v>5.0440175634671519E-3</v>
      </c>
      <c r="K61" s="5" t="str">
        <f t="shared" si="11"/>
        <v/>
      </c>
      <c r="L61" s="5" t="str">
        <f t="shared" si="12"/>
        <v/>
      </c>
      <c r="M61" s="24">
        <f t="shared" si="7"/>
        <v>-3.1901925509808872E+16</v>
      </c>
      <c r="N61" s="24">
        <f t="shared" si="8"/>
        <v>0.62447567265449966</v>
      </c>
      <c r="O61" s="24">
        <f t="shared" si="9"/>
        <v>55194808142079.875</v>
      </c>
      <c r="P61" s="24">
        <f t="shared" si="10"/>
        <v>1.6991294267925681E-5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0.15973241470174088</v>
      </c>
      <c r="V61" s="24">
        <f t="shared" si="13"/>
        <v>4.592227124481167</v>
      </c>
      <c r="W61" s="63">
        <f>B61+([1]User!D$6-25)*[1]User!C$6*[1]Calc!V$6</f>
        <v>0.53727731559999992</v>
      </c>
      <c r="X61" s="75"/>
      <c r="Y61" s="66"/>
      <c r="AH61" s="24"/>
    </row>
    <row r="62" spans="1:34">
      <c r="A62" s="64">
        <v>7.7787999999999998E-3</v>
      </c>
      <c r="B62" s="59">
        <v>0.53474900000000003</v>
      </c>
      <c r="C62" s="64">
        <v>4.9114199999999997E-2</v>
      </c>
      <c r="D62" s="61">
        <f t="shared" si="0"/>
        <v>0.57988990531591666</v>
      </c>
      <c r="E62" s="49">
        <f t="shared" si="1"/>
        <v>-0.23665445135482385</v>
      </c>
      <c r="F62" s="49">
        <f t="shared" si="2"/>
        <v>-0.23665445135482385</v>
      </c>
      <c r="G62" s="49">
        <f t="shared" si="3"/>
        <v>0.58558645438423018</v>
      </c>
      <c r="H62" s="5" t="str">
        <f t="shared" si="6"/>
        <v/>
      </c>
      <c r="I62" s="24">
        <f t="shared" si="4"/>
        <v>1.0360338640394246E-2</v>
      </c>
      <c r="J62" s="24">
        <f t="shared" si="5"/>
        <v>5.5430434507998064E-3</v>
      </c>
      <c r="K62" s="5" t="str">
        <f t="shared" si="11"/>
        <v/>
      </c>
      <c r="L62" s="5" t="str">
        <f t="shared" si="12"/>
        <v/>
      </c>
      <c r="M62" s="24">
        <f t="shared" si="7"/>
        <v>-2.9632485790228332E+16</v>
      </c>
      <c r="N62" s="24">
        <f t="shared" si="8"/>
        <v>0.58558645438423018</v>
      </c>
      <c r="O62" s="24">
        <f t="shared" si="9"/>
        <v>50703659908113.125</v>
      </c>
      <c r="P62" s="24">
        <f t="shared" si="10"/>
        <v>1.6645316003740811E-5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0.14945667096450116</v>
      </c>
      <c r="V62" s="24">
        <f t="shared" si="13"/>
        <v>4.3222154084745599</v>
      </c>
      <c r="W62" s="63">
        <f>B62+([1]User!D$6-25)*[1]User!C$6*[1]Calc!V$6</f>
        <v>0.5350253156</v>
      </c>
      <c r="X62" s="75"/>
      <c r="Y62" s="66"/>
      <c r="AH62" s="24"/>
    </row>
    <row r="63" spans="1:34">
      <c r="A63" s="64">
        <v>7.9241999999999993E-3</v>
      </c>
      <c r="B63" s="59">
        <v>0.53257299999999996</v>
      </c>
      <c r="C63" s="64">
        <v>4.6055600000000002E-2</v>
      </c>
      <c r="D63" s="61">
        <f t="shared" si="0"/>
        <v>0.54377710566939363</v>
      </c>
      <c r="E63" s="49">
        <f t="shared" si="1"/>
        <v>-0.26457908121110779</v>
      </c>
      <c r="F63" s="49">
        <f t="shared" si="2"/>
        <v>-0.26457908121110779</v>
      </c>
      <c r="G63" s="49">
        <f t="shared" si="3"/>
        <v>0.54885886811862905</v>
      </c>
      <c r="H63" s="5" t="str">
        <f t="shared" si="6"/>
        <v/>
      </c>
      <c r="I63" s="24">
        <f t="shared" si="4"/>
        <v>1.1278528297034275E-2</v>
      </c>
      <c r="J63" s="24">
        <f t="shared" si="5"/>
        <v>6.0097560840499465E-3</v>
      </c>
      <c r="K63" s="5" t="str">
        <f t="shared" si="11"/>
        <v/>
      </c>
      <c r="L63" s="5" t="str">
        <f t="shared" si="12"/>
        <v/>
      </c>
      <c r="M63" s="24">
        <f t="shared" si="7"/>
        <v>-2.64344696693475E+16</v>
      </c>
      <c r="N63" s="24">
        <f t="shared" si="8"/>
        <v>0.54885886811862905</v>
      </c>
      <c r="O63" s="24">
        <f t="shared" si="9"/>
        <v>46702086847178.375</v>
      </c>
      <c r="P63" s="24">
        <f t="shared" si="10"/>
        <v>1.6357591535828271E-5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0.14021959820620733</v>
      </c>
      <c r="V63" s="24">
        <f t="shared" si="13"/>
        <v>4.0444707708071164</v>
      </c>
      <c r="W63" s="63">
        <f>B63+([1]User!D$6-25)*[1]User!C$6*[1]Calc!V$6</f>
        <v>0.53284931559999993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0.53035699999999997</v>
      </c>
      <c r="C64" s="64">
        <v>4.31729E-2</v>
      </c>
      <c r="D64" s="61">
        <f t="shared" si="0"/>
        <v>0.5097411521151427</v>
      </c>
      <c r="E64" s="49">
        <f t="shared" si="1"/>
        <v>-0.29265030379586243</v>
      </c>
      <c r="F64" s="49">
        <f t="shared" si="2"/>
        <v>-0.29265030379586243</v>
      </c>
      <c r="G64" s="49">
        <f t="shared" si="3"/>
        <v>0.51451032865780355</v>
      </c>
      <c r="H64" s="5" t="str">
        <f t="shared" si="6"/>
        <v/>
      </c>
      <c r="I64" s="24">
        <f t="shared" si="4"/>
        <v>1.2137241783554912E-2</v>
      </c>
      <c r="J64" s="24">
        <f t="shared" si="5"/>
        <v>6.4404248498465995E-3</v>
      </c>
      <c r="K64" s="5" t="str">
        <f t="shared" si="11"/>
        <v/>
      </c>
      <c r="L64" s="5" t="str">
        <f t="shared" si="12"/>
        <v/>
      </c>
      <c r="M64" s="24">
        <f t="shared" si="7"/>
        <v>-2.4808450596446492E+16</v>
      </c>
      <c r="N64" s="24">
        <f t="shared" si="8"/>
        <v>0.51451032865780355</v>
      </c>
      <c r="O64" s="24">
        <f t="shared" si="9"/>
        <v>42943179144317.625</v>
      </c>
      <c r="P64" s="24">
        <f t="shared" si="10"/>
        <v>1.6045152641035147E-5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0.13145943505274663</v>
      </c>
      <c r="V64" s="24">
        <f t="shared" si="13"/>
        <v>3.790630199250383</v>
      </c>
      <c r="W64" s="63">
        <f>B64+([1]User!D$6-25)*[1]User!C$6*[1]Calc!V$6</f>
        <v>0.53063331559999993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0.52819899999999997</v>
      </c>
      <c r="C65" s="64">
        <v>4.04978E-2</v>
      </c>
      <c r="D65" s="61">
        <f t="shared" si="0"/>
        <v>0.47815632561464777</v>
      </c>
      <c r="E65" s="49">
        <f t="shared" si="1"/>
        <v>-0.32043009449120213</v>
      </c>
      <c r="F65" s="49">
        <f t="shared" si="2"/>
        <v>-0.32043009449120213</v>
      </c>
      <c r="G65" s="49">
        <f t="shared" si="3"/>
        <v>0.48244408370046565</v>
      </c>
      <c r="H65" s="5" t="str">
        <f t="shared" si="6"/>
        <v/>
      </c>
      <c r="I65" s="24">
        <f t="shared" si="4"/>
        <v>1.293889790748836E-2</v>
      </c>
      <c r="J65" s="24">
        <f t="shared" si="5"/>
        <v>6.8378881551760902E-3</v>
      </c>
      <c r="K65" s="5" t="str">
        <f t="shared" si="11"/>
        <v/>
      </c>
      <c r="L65" s="5" t="str">
        <f t="shared" si="12"/>
        <v/>
      </c>
      <c r="M65" s="24">
        <f t="shared" si="7"/>
        <v>-2.2304193122232036E+16</v>
      </c>
      <c r="N65" s="24">
        <f t="shared" si="8"/>
        <v>0.48244408370046565</v>
      </c>
      <c r="O65" s="24">
        <f t="shared" si="9"/>
        <v>39566822733099</v>
      </c>
      <c r="P65" s="24">
        <f t="shared" si="10"/>
        <v>1.5766233350544059E-5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0.12350973920206461</v>
      </c>
      <c r="V65" s="24">
        <f t="shared" si="13"/>
        <v>3.5425749447911041</v>
      </c>
      <c r="W65" s="63">
        <f>B65+([1]User!D$6-25)*[1]User!C$6*[1]Calc!V$6</f>
        <v>0.52847531559999994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0.526065</v>
      </c>
      <c r="C66" s="64">
        <v>3.7960300000000002E-2</v>
      </c>
      <c r="D66" s="61">
        <f t="shared" si="0"/>
        <v>0.44819613824034177</v>
      </c>
      <c r="E66" s="49">
        <f t="shared" si="1"/>
        <v>-0.34853188976466865</v>
      </c>
      <c r="F66" s="49">
        <f t="shared" si="2"/>
        <v>-0.34853188976466865</v>
      </c>
      <c r="G66" s="49">
        <f t="shared" si="3"/>
        <v>0.45211297852768545</v>
      </c>
      <c r="H66" s="5" t="str">
        <f t="shared" si="6"/>
        <v/>
      </c>
      <c r="I66" s="24">
        <f t="shared" si="4"/>
        <v>1.3697175536807864E-2</v>
      </c>
      <c r="J66" s="24">
        <f t="shared" si="5"/>
        <v>7.2093893920475872E-3</v>
      </c>
      <c r="K66" s="5" t="str">
        <f t="shared" si="11"/>
        <v/>
      </c>
      <c r="L66" s="5" t="str">
        <f t="shared" si="12"/>
        <v/>
      </c>
      <c r="M66" s="24">
        <f t="shared" si="7"/>
        <v>-2.0374741403161084E+16</v>
      </c>
      <c r="N66" s="24">
        <f t="shared" si="8"/>
        <v>0.45211297852768545</v>
      </c>
      <c r="O66" s="24">
        <f t="shared" si="9"/>
        <v>36483475154146.25</v>
      </c>
      <c r="P66" s="24">
        <f t="shared" si="10"/>
        <v>1.5512899643962757E-5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0.11617142186258995</v>
      </c>
      <c r="V66" s="24">
        <f t="shared" si="13"/>
        <v>3.2992739336834029</v>
      </c>
      <c r="W66" s="63">
        <f>B66+([1]User!D$6-25)*[1]User!C$6*[1]Calc!V$6</f>
        <v>0.52634131559999997</v>
      </c>
      <c r="Y66" s="66"/>
      <c r="AH66" s="24"/>
    </row>
    <row r="67" spans="1:34">
      <c r="A67" s="64">
        <v>8.5058000000000009E-3</v>
      </c>
      <c r="B67" s="59">
        <v>0.52390000000000003</v>
      </c>
      <c r="C67" s="64">
        <v>3.5569999999999997E-2</v>
      </c>
      <c r="D67" s="61">
        <f t="shared" si="0"/>
        <v>0.41997393690800533</v>
      </c>
      <c r="E67" s="49">
        <f t="shared" si="1"/>
        <v>-0.37677766057412593</v>
      </c>
      <c r="F67" s="49">
        <f t="shared" si="2"/>
        <v>-0.37677766057412593</v>
      </c>
      <c r="G67" s="49">
        <f t="shared" si="3"/>
        <v>0.42363949274490587</v>
      </c>
      <c r="H67" s="5" t="str">
        <f t="shared" si="6"/>
        <v/>
      </c>
      <c r="I67" s="24">
        <f t="shared" si="4"/>
        <v>1.4409012681377354E-2</v>
      </c>
      <c r="J67" s="24">
        <f t="shared" si="5"/>
        <v>7.5528631787580586E-3</v>
      </c>
      <c r="K67" s="5" t="str">
        <f t="shared" si="11"/>
        <v/>
      </c>
      <c r="L67" s="5" t="str">
        <f t="shared" si="12"/>
        <v/>
      </c>
      <c r="M67" s="24">
        <f t="shared" si="7"/>
        <v>-1.9067602147838688E+16</v>
      </c>
      <c r="N67" s="24">
        <f t="shared" si="8"/>
        <v>0.42363949274490587</v>
      </c>
      <c r="O67" s="24">
        <f t="shared" si="9"/>
        <v>33595847018838.875</v>
      </c>
      <c r="P67" s="24">
        <f t="shared" si="10"/>
        <v>1.5245192531638082E-5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0.10921975626008722</v>
      </c>
      <c r="V67" s="24">
        <f t="shared" si="13"/>
        <v>3.0740336407317237</v>
      </c>
      <c r="W67" s="63">
        <f>B67+([1]User!D$6-25)*[1]User!C$6*[1]Calc!V$6</f>
        <v>0.5241763156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0.52172099999999999</v>
      </c>
      <c r="C68" s="64">
        <v>3.3280299999999999E-2</v>
      </c>
      <c r="D68" s="61">
        <f t="shared" si="0"/>
        <v>0.39293951679728678</v>
      </c>
      <c r="E68" s="49">
        <f t="shared" si="1"/>
        <v>-0.40567429324466531</v>
      </c>
      <c r="F68" s="49">
        <f t="shared" si="2"/>
        <v>-0.40567429324466531</v>
      </c>
      <c r="G68" s="49">
        <f t="shared" si="3"/>
        <v>0.39633997454106118</v>
      </c>
      <c r="H68" s="5" t="str">
        <f t="shared" si="6"/>
        <v/>
      </c>
      <c r="I68" s="24">
        <f t="shared" si="4"/>
        <v>1.5091500636473472E-2</v>
      </c>
      <c r="J68" s="24">
        <f t="shared" si="5"/>
        <v>7.8777228206148436E-3</v>
      </c>
      <c r="K68" s="5" t="str">
        <f t="shared" si="11"/>
        <v/>
      </c>
      <c r="L68" s="5" t="str">
        <f t="shared" si="12"/>
        <v/>
      </c>
      <c r="M68" s="24">
        <f t="shared" si="7"/>
        <v>-1.7688606657170342E+16</v>
      </c>
      <c r="N68" s="24">
        <f t="shared" si="8"/>
        <v>0.39633997454106118</v>
      </c>
      <c r="O68" s="24">
        <f t="shared" si="9"/>
        <v>30915989506079.5</v>
      </c>
      <c r="P68" s="24">
        <f t="shared" si="10"/>
        <v>1.4995433729667838E-5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0.10268876840374025</v>
      </c>
      <c r="V68" s="24">
        <f t="shared" si="13"/>
        <v>2.8518774088728698</v>
      </c>
      <c r="W68" s="63">
        <f>B68+([1]User!D$6-25)*[1]User!C$6*[1]Calc!V$6</f>
        <v>0.52199731559999996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0.51956599999999997</v>
      </c>
      <c r="C69" s="64">
        <v>3.1125E-2</v>
      </c>
      <c r="D69" s="61">
        <f t="shared" si="0"/>
        <v>0.36749195350749697</v>
      </c>
      <c r="E69" s="49">
        <f t="shared" si="1"/>
        <v>-0.43475216565611347</v>
      </c>
      <c r="F69" s="49">
        <f t="shared" si="2"/>
        <v>-0.43475216565611347</v>
      </c>
      <c r="G69" s="49">
        <f t="shared" si="3"/>
        <v>0.37059372193880552</v>
      </c>
      <c r="H69" s="5" t="str">
        <f t="shared" si="6"/>
        <v/>
      </c>
      <c r="I69" s="24">
        <f t="shared" si="4"/>
        <v>1.5735156951529862E-2</v>
      </c>
      <c r="J69" s="24">
        <f t="shared" si="5"/>
        <v>8.1798004260127191E-3</v>
      </c>
      <c r="K69" s="5" t="str">
        <f t="shared" si="11"/>
        <v/>
      </c>
      <c r="L69" s="5" t="str">
        <f t="shared" si="12"/>
        <v/>
      </c>
      <c r="M69" s="24">
        <f t="shared" si="7"/>
        <v>-1.6134875318916778E+16</v>
      </c>
      <c r="N69" s="24">
        <f t="shared" si="8"/>
        <v>0.37059372193880552</v>
      </c>
      <c r="O69" s="24">
        <f t="shared" si="9"/>
        <v>28472339116847.625</v>
      </c>
      <c r="P69" s="24">
        <f t="shared" si="10"/>
        <v>1.4769603875606411E-5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9.665619668018148E-2</v>
      </c>
      <c r="V69" s="24">
        <f t="shared" si="13"/>
        <v>2.6367173329706528</v>
      </c>
      <c r="W69" s="63">
        <f>B69+([1]User!D$6-25)*[1]User!C$6*[1]Calc!V$6</f>
        <v>0.51984231559999994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0.51744900000000005</v>
      </c>
      <c r="C70" s="64">
        <v>2.91457E-2</v>
      </c>
      <c r="D70" s="61">
        <f t="shared" si="0"/>
        <v>0.34412241700701862</v>
      </c>
      <c r="E70" s="49">
        <f t="shared" si="1"/>
        <v>-0.46328703541353133</v>
      </c>
      <c r="F70" s="49">
        <f t="shared" si="2"/>
        <v>-0.46328703541353133</v>
      </c>
      <c r="G70" s="49">
        <f t="shared" si="3"/>
        <v>0.34693618596924564</v>
      </c>
      <c r="H70" s="5" t="str">
        <f t="shared" si="6"/>
        <v/>
      </c>
      <c r="I70" s="24">
        <f t="shared" si="4"/>
        <v>1.6326595350768858E-2</v>
      </c>
      <c r="J70" s="24">
        <f t="shared" si="5"/>
        <v>8.452691730650299E-3</v>
      </c>
      <c r="K70" s="5" t="str">
        <f t="shared" si="11"/>
        <v/>
      </c>
      <c r="L70" s="5" t="str">
        <f t="shared" si="12"/>
        <v/>
      </c>
      <c r="M70" s="24">
        <f t="shared" si="7"/>
        <v>-1.4636750739840928E+16</v>
      </c>
      <c r="N70" s="24">
        <f t="shared" si="8"/>
        <v>0.34693618596924564</v>
      </c>
      <c r="O70" s="24">
        <f t="shared" si="9"/>
        <v>26256939870252.625</v>
      </c>
      <c r="P70" s="24">
        <f t="shared" si="10"/>
        <v>1.4549171648254686E-5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9.111366583726703E-2</v>
      </c>
      <c r="V70" s="24">
        <f t="shared" si="13"/>
        <v>2.4394068875082406</v>
      </c>
      <c r="W70" s="63">
        <f>B70+([1]User!D$6-25)*[1]User!C$6*[1]Calc!V$6</f>
        <v>0.51772531560000001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0.515262</v>
      </c>
      <c r="C71" s="64">
        <v>2.7279899999999999E-2</v>
      </c>
      <c r="D71" s="61">
        <f t="shared" si="0"/>
        <v>0.32209297164623829</v>
      </c>
      <c r="E71" s="49">
        <f t="shared" si="1"/>
        <v>-0.49201875176695281</v>
      </c>
      <c r="F71" s="49">
        <f t="shared" si="2"/>
        <v>-0.49201875176695281</v>
      </c>
      <c r="G71" s="49">
        <f t="shared" si="3"/>
        <v>0.324769582942315</v>
      </c>
      <c r="H71" s="5" t="str">
        <f t="shared" si="6"/>
        <v/>
      </c>
      <c r="I71" s="24">
        <f t="shared" si="4"/>
        <v>1.6880760426442126E-2</v>
      </c>
      <c r="J71" s="24">
        <f t="shared" si="5"/>
        <v>8.7026787962951116E-3</v>
      </c>
      <c r="K71" s="5" t="str">
        <f t="shared" si="11"/>
        <v/>
      </c>
      <c r="L71" s="5" t="str">
        <f t="shared" si="12"/>
        <v/>
      </c>
      <c r="M71" s="24">
        <f t="shared" si="7"/>
        <v>-1.3923279734065232E+16</v>
      </c>
      <c r="N71" s="24">
        <f t="shared" si="8"/>
        <v>0.324769582942315</v>
      </c>
      <c r="O71" s="24">
        <f t="shared" si="9"/>
        <v>24146488082787</v>
      </c>
      <c r="P71" s="24">
        <f t="shared" si="10"/>
        <v>1.4292966807360965E-5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8.5758943853421102E-2</v>
      </c>
      <c r="V71" s="24">
        <f t="shared" si="13"/>
        <v>2.262274303490063</v>
      </c>
      <c r="W71" s="63">
        <f>B71+([1]User!D$6-25)*[1]User!C$6*[1]Calc!V$6</f>
        <v>0.51553831559999996</v>
      </c>
      <c r="AH71" s="24"/>
    </row>
    <row r="72" spans="1:34">
      <c r="A72" s="64">
        <v>9.2327999999999993E-3</v>
      </c>
      <c r="B72" s="59">
        <v>0.51310800000000001</v>
      </c>
      <c r="C72" s="64">
        <v>2.5570599999999999E-2</v>
      </c>
      <c r="D72" s="61">
        <f t="shared" si="0"/>
        <v>0.30191131715209002</v>
      </c>
      <c r="E72" s="49">
        <f t="shared" si="1"/>
        <v>-0.52012060713396291</v>
      </c>
      <c r="F72" s="49">
        <f t="shared" si="2"/>
        <v>-0.52012060713396291</v>
      </c>
      <c r="G72" s="49">
        <f t="shared" si="3"/>
        <v>0.30434131740783871</v>
      </c>
      <c r="H72" s="5" t="str">
        <f t="shared" si="6"/>
        <v/>
      </c>
      <c r="I72" s="24">
        <f t="shared" si="4"/>
        <v>1.7391467064804034E-2</v>
      </c>
      <c r="J72" s="24">
        <f t="shared" si="5"/>
        <v>8.9285064163443593E-3</v>
      </c>
      <c r="K72" s="5" t="str">
        <f t="shared" si="11"/>
        <v/>
      </c>
      <c r="L72" s="5" t="str">
        <f t="shared" si="12"/>
        <v/>
      </c>
      <c r="M72" s="24">
        <f t="shared" si="7"/>
        <v>-1.2640450768563762E+16</v>
      </c>
      <c r="N72" s="24">
        <f t="shared" si="8"/>
        <v>0.30434131740783871</v>
      </c>
      <c r="O72" s="24">
        <f t="shared" si="9"/>
        <v>22231504695597.25</v>
      </c>
      <c r="P72" s="24">
        <f t="shared" si="10"/>
        <v>1.4042734976251825E-5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8.0827679148565632E-2</v>
      </c>
      <c r="V72" s="24">
        <f t="shared" si="13"/>
        <v>2.0991243526238219</v>
      </c>
      <c r="W72" s="63">
        <f>B72+([1]User!D$6-25)*[1]User!C$6*[1]Calc!V$6</f>
        <v>0.51338431559999997</v>
      </c>
      <c r="AH72" s="24"/>
    </row>
    <row r="73" spans="1:34">
      <c r="A73" s="64">
        <v>9.3781999999999997E-3</v>
      </c>
      <c r="B73" s="59">
        <v>0.51093599999999995</v>
      </c>
      <c r="C73" s="64">
        <v>2.3947900000000001E-2</v>
      </c>
      <c r="D73" s="61">
        <f t="shared" ref="D73:D133" si="18">C73/$A$6</f>
        <v>0.28275214629404616</v>
      </c>
      <c r="E73" s="49">
        <f t="shared" ref="E73:E104" si="19">IF(D73&gt;0,LOG10(D73),-3)</f>
        <v>-0.54859408977961399</v>
      </c>
      <c r="F73" s="49">
        <f t="shared" ref="F73:F103" si="20">IF($D73&gt;0,LOG10(D73),-3)</f>
        <v>-0.54859408977961399</v>
      </c>
      <c r="G73" s="49">
        <f t="shared" ref="G73:G133" si="21">IF(N73&lt;0.001, 0.001, N73)</f>
        <v>0.28500882219374063</v>
      </c>
      <c r="H73" s="5" t="str">
        <f t="shared" si="6"/>
        <v/>
      </c>
      <c r="I73" s="24">
        <f t="shared" ref="I73:I133" si="22">B$6-G73*B$6</f>
        <v>1.7874779445156485E-2</v>
      </c>
      <c r="J73" s="24">
        <f t="shared" ref="J73:J133" si="23">W73*I73</f>
        <v>9.1378073909977285E-3</v>
      </c>
      <c r="K73" s="5" t="str">
        <f t="shared" si="11"/>
        <v/>
      </c>
      <c r="L73" s="5" t="str">
        <f t="shared" si="12"/>
        <v/>
      </c>
      <c r="M73" s="24">
        <f t="shared" si="7"/>
        <v>-1.1738846752468118E+16</v>
      </c>
      <c r="N73" s="24">
        <f t="shared" si="8"/>
        <v>0.28500882219374063</v>
      </c>
      <c r="O73" s="24">
        <f t="shared" si="9"/>
        <v>20452333531836</v>
      </c>
      <c r="P73" s="24">
        <f t="shared" si="10"/>
        <v>1.3795210154889377E-5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7.6175187877153619E-2</v>
      </c>
      <c r="V73" s="24">
        <f t="shared" si="13"/>
        <v>1.9443640344775186</v>
      </c>
      <c r="W73" s="63">
        <f>B73+([1]User!D$6-25)*[1]User!C$6*[1]Calc!V$6</f>
        <v>0.51121231559999991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0.50875400000000004</v>
      </c>
      <c r="C74" s="64">
        <v>2.2406499999999999E-2</v>
      </c>
      <c r="D74" s="61">
        <f t="shared" si="18"/>
        <v>0.26455288212901945</v>
      </c>
      <c r="E74" s="49">
        <f t="shared" si="19"/>
        <v>-0.57748750275444916</v>
      </c>
      <c r="F74" s="49">
        <f t="shared" si="20"/>
        <v>-0.57748750275444916</v>
      </c>
      <c r="G74" s="49">
        <f t="shared" si="21"/>
        <v>0.26663964701163329</v>
      </c>
      <c r="H74" s="5" t="str">
        <f t="shared" ref="H74:H133" si="24">IF(K74="","",I74)</f>
        <v/>
      </c>
      <c r="I74" s="24">
        <f t="shared" si="22"/>
        <v>1.8334008824709168E-2</v>
      </c>
      <c r="J74" s="24">
        <f t="shared" si="23"/>
        <v>9.3325662982548935E-3</v>
      </c>
      <c r="K74" s="5" t="str">
        <f t="shared" si="11"/>
        <v/>
      </c>
      <c r="L74" s="5" t="str">
        <f t="shared" si="12"/>
        <v/>
      </c>
      <c r="M74" s="24">
        <f t="shared" si="7"/>
        <v>-1.085499834901078E+16</v>
      </c>
      <c r="N74" s="24">
        <f t="shared" si="8"/>
        <v>0.26663964701163329</v>
      </c>
      <c r="O74" s="24">
        <f t="shared" si="9"/>
        <v>18806662730043.875</v>
      </c>
      <c r="P74" s="24">
        <f t="shared" si="10"/>
        <v>1.3559097020053802E-5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7.1802056464700365E-2</v>
      </c>
      <c r="V74" s="24">
        <f t="shared" si="13"/>
        <v>1.7955555170658195</v>
      </c>
      <c r="W74" s="63">
        <f>B74+([1]User!D$6-25)*[1]User!C$6*[1]Calc!V$6</f>
        <v>0.50903031560000001</v>
      </c>
      <c r="AH74" s="24"/>
    </row>
    <row r="75" spans="1:34">
      <c r="A75" s="64">
        <v>9.6690000000000005E-3</v>
      </c>
      <c r="B75" s="59">
        <v>0.50657700000000006</v>
      </c>
      <c r="C75" s="64">
        <v>2.0959800000000001E-2</v>
      </c>
      <c r="D75" s="61">
        <f t="shared" si="18"/>
        <v>0.24747173806028708</v>
      </c>
      <c r="E75" s="49">
        <f t="shared" si="19"/>
        <v>-0.60647439149930427</v>
      </c>
      <c r="F75" s="49">
        <f t="shared" si="20"/>
        <v>-0.60647439149930427</v>
      </c>
      <c r="G75" s="49">
        <f t="shared" si="21"/>
        <v>0.24938819875710855</v>
      </c>
      <c r="H75" s="5" t="str">
        <f t="shared" si="24"/>
        <v/>
      </c>
      <c r="I75" s="24">
        <f t="shared" si="22"/>
        <v>1.8765295031072288E-2</v>
      </c>
      <c r="J75" s="24">
        <f t="shared" si="23"/>
        <v>9.5112520047111945E-3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-9969104748343034</v>
      </c>
      <c r="N75" s="24">
        <f t="shared" ref="N75:N131" si="26">IF($X$76,D75-1.602E-19*$P$6*M75/$B$6,D75)</f>
        <v>0.24938819875710855</v>
      </c>
      <c r="O75" s="24">
        <f t="shared" ref="O75:O133" si="27">(SQRT($X$21^2+296000000000000000000*EXP(38.921*W75))-$X$21)/2</f>
        <v>17295322846450.375</v>
      </c>
      <c r="P75" s="24">
        <f t="shared" ref="P75:P131" si="28">O75/(($B$6*D75)/(1.602E-19*$P$6)-M75)</f>
        <v>1.3332037684910094E-5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6.7718273898852405E-2</v>
      </c>
      <c r="V75" s="24">
        <f t="shared" si="13"/>
        <v>1.6551997558842466</v>
      </c>
      <c r="W75" s="63">
        <f>B75+([1]User!D$6-25)*[1]User!C$6*[1]Calc!V$6</f>
        <v>0.50685331560000002</v>
      </c>
      <c r="X75" s="9" t="s">
        <v>91</v>
      </c>
      <c r="AH75" s="24"/>
    </row>
    <row r="76" spans="1:34">
      <c r="A76" s="64">
        <v>9.8143999999999992E-3</v>
      </c>
      <c r="B76" s="59">
        <v>0.50429199999999996</v>
      </c>
      <c r="C76" s="64">
        <v>1.9590300000000001E-2</v>
      </c>
      <c r="D76" s="61">
        <f t="shared" si="18"/>
        <v>0.23130209210595723</v>
      </c>
      <c r="E76" s="49">
        <f t="shared" si="19"/>
        <v>-0.6358204390583313</v>
      </c>
      <c r="F76" s="49">
        <f t="shared" si="20"/>
        <v>-0.6358204390583313</v>
      </c>
      <c r="G76" s="49">
        <f t="shared" si="21"/>
        <v>0.23314582027927871</v>
      </c>
      <c r="H76" s="5" t="str">
        <f t="shared" si="24"/>
        <v/>
      </c>
      <c r="I76" s="24">
        <f t="shared" si="22"/>
        <v>1.9171354493018034E-2</v>
      </c>
      <c r="J76" s="24">
        <f t="shared" si="23"/>
        <v>9.6732580443125993E-3</v>
      </c>
      <c r="K76" s="5" t="str">
        <f t="shared" si="11"/>
        <v/>
      </c>
      <c r="L76" s="5" t="str">
        <f t="shared" si="12"/>
        <v/>
      </c>
      <c r="M76" s="24">
        <f t="shared" si="25"/>
        <v>-9590762449653986</v>
      </c>
      <c r="N76" s="24">
        <f t="shared" si="26"/>
        <v>0.23314582027927871</v>
      </c>
      <c r="O76" s="24">
        <f t="shared" si="27"/>
        <v>15838190171607.375</v>
      </c>
      <c r="P76" s="24">
        <f t="shared" si="28"/>
        <v>1.3059353476474944E-5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6.3710680089956617E-2</v>
      </c>
      <c r="V76" s="24">
        <f t="shared" si="13"/>
        <v>1.5303295054789194</v>
      </c>
      <c r="W76" s="63">
        <f>B76+([1]User!D$6-25)*[1]User!C$6*[1]Calc!V$6</f>
        <v>0.50456831559999993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0.50203399999999998</v>
      </c>
      <c r="C77" s="64">
        <v>1.8347800000000001E-2</v>
      </c>
      <c r="D77" s="61">
        <f t="shared" si="18"/>
        <v>0.21663193139164189</v>
      </c>
      <c r="E77" s="49">
        <f t="shared" si="19"/>
        <v>-0.66427752829657016</v>
      </c>
      <c r="F77" s="49">
        <f t="shared" si="20"/>
        <v>-0.66427752829657016</v>
      </c>
      <c r="G77" s="49">
        <f t="shared" si="21"/>
        <v>0.21830335693932582</v>
      </c>
      <c r="H77" s="5" t="str">
        <f t="shared" si="24"/>
        <v/>
      </c>
      <c r="I77" s="24">
        <f t="shared" si="22"/>
        <v>1.9542416076516855E-2</v>
      </c>
      <c r="J77" s="24">
        <f t="shared" si="23"/>
        <v>9.8163571869816935E-3</v>
      </c>
      <c r="K77" s="5" t="str">
        <f t="shared" si="11"/>
        <v/>
      </c>
      <c r="L77" s="5" t="str">
        <f t="shared" si="12"/>
        <v/>
      </c>
      <c r="M77" s="24">
        <f t="shared" si="25"/>
        <v>-8694473302558868</v>
      </c>
      <c r="N77" s="24">
        <f t="shared" si="26"/>
        <v>0.21830335693932582</v>
      </c>
      <c r="O77" s="24">
        <f t="shared" si="27"/>
        <v>14517824254508.5</v>
      </c>
      <c r="P77" s="24">
        <f t="shared" si="28"/>
        <v>1.2784533292643798E-5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6.0010873721354219E-2</v>
      </c>
      <c r="V77" s="24">
        <f t="shared" si="13"/>
        <v>1.4180150968766447</v>
      </c>
      <c r="W77" s="63">
        <f>B77+([1]User!D$6-25)*[1]User!C$6*[1]Calc!V$6</f>
        <v>0.50231031559999995</v>
      </c>
      <c r="AH77" s="24"/>
    </row>
    <row r="78" spans="1:34">
      <c r="A78" s="64">
        <v>1.01052E-2</v>
      </c>
      <c r="B78" s="59">
        <v>0.49970300000000001</v>
      </c>
      <c r="C78" s="64">
        <v>1.7114000000000001E-2</v>
      </c>
      <c r="D78" s="61">
        <f t="shared" si="18"/>
        <v>0.20206449131975274</v>
      </c>
      <c r="E78" s="49">
        <f t="shared" si="19"/>
        <v>-0.69450999810663183</v>
      </c>
      <c r="F78" s="49">
        <f t="shared" si="20"/>
        <v>-0.69450999810663183</v>
      </c>
      <c r="G78" s="49">
        <f t="shared" si="21"/>
        <v>0.20364277785480417</v>
      </c>
      <c r="H78" s="5" t="str">
        <f t="shared" si="24"/>
        <v/>
      </c>
      <c r="I78" s="24">
        <f t="shared" si="22"/>
        <v>1.9908930553629897E-2</v>
      </c>
      <c r="J78" s="24">
        <f t="shared" si="23"/>
        <v>9.9540534725318063E-3</v>
      </c>
      <c r="K78" s="5" t="str">
        <f t="shared" si="11"/>
        <v/>
      </c>
      <c r="L78" s="5" t="str">
        <f t="shared" si="12"/>
        <v/>
      </c>
      <c r="M78" s="24">
        <f t="shared" si="25"/>
        <v>-8209979895190570</v>
      </c>
      <c r="N78" s="24">
        <f t="shared" si="26"/>
        <v>0.20364277785480417</v>
      </c>
      <c r="O78" s="24">
        <f t="shared" si="27"/>
        <v>13269181264401</v>
      </c>
      <c r="P78" s="24">
        <f t="shared" si="28"/>
        <v>1.2526186458167438E-5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5.6443280097648339E-2</v>
      </c>
      <c r="V78" s="24">
        <f t="shared" si="13"/>
        <v>1.3037389258618861</v>
      </c>
      <c r="W78" s="63">
        <f>B78+([1]User!D$6-25)*[1]User!C$6*[1]Calc!V$6</f>
        <v>0.49997931560000003</v>
      </c>
      <c r="AH78" s="24"/>
    </row>
    <row r="79" spans="1:34">
      <c r="A79" s="64">
        <v>1.02506E-2</v>
      </c>
      <c r="B79" s="59">
        <v>0.49736000000000002</v>
      </c>
      <c r="C79" s="64">
        <v>1.6023300000000001E-2</v>
      </c>
      <c r="D79" s="61">
        <f t="shared" si="18"/>
        <v>0.18918662871121852</v>
      </c>
      <c r="E79" s="49">
        <f t="shared" si="19"/>
        <v>-0.72310956181448249</v>
      </c>
      <c r="F79" s="49">
        <f t="shared" si="20"/>
        <v>-0.72310956181448249</v>
      </c>
      <c r="G79" s="49">
        <f t="shared" si="21"/>
        <v>0.19063686686632908</v>
      </c>
      <c r="H79" s="5" t="str">
        <f t="shared" si="24"/>
        <v/>
      </c>
      <c r="I79" s="24">
        <f t="shared" si="22"/>
        <v>2.0234078328341773E-2</v>
      </c>
      <c r="J79" s="24">
        <f t="shared" si="23"/>
        <v>1.0069212188877808E-2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-7543893857212593</v>
      </c>
      <c r="N79" s="24">
        <f t="shared" si="26"/>
        <v>0.19063686686632908</v>
      </c>
      <c r="O79" s="24">
        <f t="shared" si="27"/>
        <v>12121498588365.875</v>
      </c>
      <c r="P79" s="24">
        <f t="shared" si="28"/>
        <v>1.2223432575931773E-5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5.309633248294978E-2</v>
      </c>
      <c r="V79" s="24">
        <f t="shared" si="13"/>
        <v>1.2100048490199666</v>
      </c>
      <c r="W79" s="63">
        <f>B79+([1]User!D$6-25)*[1]User!C$6*[1]Calc!V$6</f>
        <v>0.49763631560000005</v>
      </c>
      <c r="AH79" s="24"/>
    </row>
    <row r="80" spans="1:34">
      <c r="A80" s="64">
        <v>1.0396000000000001E-2</v>
      </c>
      <c r="B80" s="59">
        <v>0.49499199999999999</v>
      </c>
      <c r="C80" s="64">
        <v>1.49439E-2</v>
      </c>
      <c r="D80" s="61">
        <f t="shared" si="18"/>
        <v>0.17644218486813443</v>
      </c>
      <c r="E80" s="49">
        <f t="shared" si="19"/>
        <v>-0.75339757302976995</v>
      </c>
      <c r="F80" s="49">
        <f t="shared" si="20"/>
        <v>-0.75339757302976995</v>
      </c>
      <c r="G80" s="49">
        <f t="shared" si="21"/>
        <v>0.17778063552470488</v>
      </c>
      <c r="H80" s="5" t="str">
        <f t="shared" si="24"/>
        <v/>
      </c>
      <c r="I80" s="24">
        <f t="shared" si="22"/>
        <v>2.0555484111882377E-2</v>
      </c>
      <c r="J80" s="24">
        <f t="shared" si="23"/>
        <v>1.0180479992434547E-2</v>
      </c>
      <c r="K80" s="5" t="str">
        <f t="shared" si="29"/>
        <v/>
      </c>
      <c r="L80" s="5" t="str">
        <f t="shared" si="12"/>
        <v/>
      </c>
      <c r="M80" s="24">
        <f t="shared" si="25"/>
        <v>-6962394176916634</v>
      </c>
      <c r="N80" s="24">
        <f t="shared" si="26"/>
        <v>0.17778063552470488</v>
      </c>
      <c r="O80" s="24">
        <f t="shared" si="27"/>
        <v>11061700761659.375</v>
      </c>
      <c r="P80" s="24">
        <f t="shared" si="28"/>
        <v>1.196137784154728E-5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4.9939219203375802E-2</v>
      </c>
      <c r="V80" s="24">
        <f t="shared" si="13"/>
        <v>1.1114543223086857</v>
      </c>
      <c r="W80" s="63">
        <f>B80+([1]User!D$6-25)*[1]User!C$6*[1]Calc!V$6</f>
        <v>0.49526831560000001</v>
      </c>
      <c r="AH80" s="24"/>
    </row>
    <row r="81" spans="1:34">
      <c r="A81" s="64">
        <v>1.0541399999999999E-2</v>
      </c>
      <c r="B81" s="59">
        <v>0.49255700000000002</v>
      </c>
      <c r="C81" s="64">
        <v>1.39647E-2</v>
      </c>
      <c r="D81" s="61">
        <f t="shared" si="18"/>
        <v>0.16488079945851061</v>
      </c>
      <c r="E81" s="49">
        <f t="shared" si="19"/>
        <v>-0.78282991545750724</v>
      </c>
      <c r="F81" s="49">
        <f t="shared" si="20"/>
        <v>-0.78282991545750724</v>
      </c>
      <c r="G81" s="49">
        <f t="shared" si="21"/>
        <v>0.16613424461982196</v>
      </c>
      <c r="H81" s="5" t="str">
        <f t="shared" si="24"/>
        <v/>
      </c>
      <c r="I81" s="24">
        <f t="shared" si="22"/>
        <v>2.0846643884504454E-2</v>
      </c>
      <c r="J81" s="24">
        <f t="shared" si="23"/>
        <v>1.0273920624732794E-2</v>
      </c>
      <c r="K81" s="5" t="str">
        <f t="shared" si="29"/>
        <v/>
      </c>
      <c r="L81" s="5" t="str">
        <f t="shared" si="12"/>
        <v/>
      </c>
      <c r="M81" s="24">
        <f t="shared" si="25"/>
        <v>-6520209952722382</v>
      </c>
      <c r="N81" s="24">
        <f t="shared" si="26"/>
        <v>0.16613424461982196</v>
      </c>
      <c r="O81" s="24">
        <f t="shared" si="27"/>
        <v>10067855456305.75</v>
      </c>
      <c r="P81" s="24">
        <f t="shared" si="28"/>
        <v>1.1649883125235538E-5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4.6911680671907034E-2</v>
      </c>
      <c r="V81" s="24">
        <f t="shared" si="13"/>
        <v>1.0290255128014909</v>
      </c>
      <c r="W81" s="63">
        <f>B81+([1]User!D$6-25)*[1]User!C$6*[1]Calc!V$6</f>
        <v>0.49283331560000004</v>
      </c>
      <c r="AH81" s="24"/>
    </row>
    <row r="82" spans="1:34">
      <c r="A82" s="64">
        <v>1.06868E-2</v>
      </c>
      <c r="B82" s="59">
        <v>0.49004900000000001</v>
      </c>
      <c r="C82" s="64">
        <v>1.3028400000000001E-2</v>
      </c>
      <c r="D82" s="61">
        <f t="shared" si="18"/>
        <v>0.15382593307878148</v>
      </c>
      <c r="E82" s="49">
        <f t="shared" si="19"/>
        <v>-0.81297044188441958</v>
      </c>
      <c r="F82" s="49">
        <f t="shared" si="20"/>
        <v>-0.81297044188441958</v>
      </c>
      <c r="G82" s="49">
        <f t="shared" si="21"/>
        <v>0.15499826824569887</v>
      </c>
      <c r="H82" s="5" t="str">
        <f t="shared" si="24"/>
        <v/>
      </c>
      <c r="I82" s="24">
        <f t="shared" si="22"/>
        <v>2.1125043293857528E-2</v>
      </c>
      <c r="J82" s="24">
        <f t="shared" si="23"/>
        <v>1.0358143520124357E-2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-6098289465862391</v>
      </c>
      <c r="N82" s="24">
        <f t="shared" si="26"/>
        <v>0.15499826824569887</v>
      </c>
      <c r="O82" s="24">
        <f t="shared" si="27"/>
        <v>9136942544320.75</v>
      </c>
      <c r="P82" s="24">
        <f t="shared" si="28"/>
        <v>1.1332293286889432E-5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4.4007911373986873E-2</v>
      </c>
      <c r="V82" s="24">
        <f t="shared" ref="V82:V145" si="31">((U82)-G82)*((U82)-G82)*U$22/U82</f>
        <v>0.95067037034493884</v>
      </c>
      <c r="W82" s="63">
        <f>B82+([1]User!D$6-25)*[1]User!C$6*[1]Calc!V$6</f>
        <v>0.49032531560000003</v>
      </c>
      <c r="AH82" s="24"/>
    </row>
    <row r="83" spans="1:34">
      <c r="A83" s="64">
        <v>1.08322E-2</v>
      </c>
      <c r="B83" s="59">
        <v>0.487537</v>
      </c>
      <c r="C83" s="64">
        <v>1.21768E-2</v>
      </c>
      <c r="D83" s="61">
        <f t="shared" si="18"/>
        <v>0.1437711170914085</v>
      </c>
      <c r="E83" s="49">
        <f t="shared" si="19"/>
        <v>-0.84232835281072149</v>
      </c>
      <c r="F83" s="49">
        <f t="shared" si="20"/>
        <v>-0.84232835281072149</v>
      </c>
      <c r="G83" s="49">
        <f t="shared" si="21"/>
        <v>0.14483709545872742</v>
      </c>
      <c r="H83" s="5" t="str">
        <f t="shared" si="24"/>
        <v/>
      </c>
      <c r="I83" s="24">
        <f t="shared" si="22"/>
        <v>2.1379072613531815E-2</v>
      </c>
      <c r="J83" s="24">
        <f t="shared" si="23"/>
        <v>1.0428996296060112E-2</v>
      </c>
      <c r="K83" s="5" t="str">
        <f t="shared" si="29"/>
        <v/>
      </c>
      <c r="L83" s="5" t="str">
        <f t="shared" si="30"/>
        <v/>
      </c>
      <c r="M83" s="24">
        <f t="shared" si="25"/>
        <v>-5545039363914473</v>
      </c>
      <c r="N83" s="24">
        <f t="shared" si="26"/>
        <v>0.14483709545872742</v>
      </c>
      <c r="O83" s="24">
        <f t="shared" si="27"/>
        <v>8290372470664.25</v>
      </c>
      <c r="P83" s="24">
        <f t="shared" si="28"/>
        <v>1.1003681057762206E-5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4.1301061479017624E-2</v>
      </c>
      <c r="V83" s="24">
        <f t="shared" si="31"/>
        <v>0.88147917506733775</v>
      </c>
      <c r="W83" s="63">
        <f>B83+([1]User!D$6-25)*[1]User!C$6*[1]Calc!V$6</f>
        <v>0.48781331560000002</v>
      </c>
      <c r="AH83" s="24"/>
    </row>
    <row r="84" spans="1:34">
      <c r="A84" s="64">
        <v>1.0977600000000001E-2</v>
      </c>
      <c r="B84" s="59">
        <v>0.48495500000000002</v>
      </c>
      <c r="C84" s="64">
        <v>1.13688E-2</v>
      </c>
      <c r="D84" s="61">
        <f t="shared" si="18"/>
        <v>0.13423108501320583</v>
      </c>
      <c r="E84" s="49">
        <f t="shared" si="19"/>
        <v>-0.8721468993203435</v>
      </c>
      <c r="F84" s="49">
        <f t="shared" si="20"/>
        <v>-0.8721468993203435</v>
      </c>
      <c r="G84" s="49">
        <f t="shared" si="21"/>
        <v>0.13522300126497613</v>
      </c>
      <c r="H84" s="5" t="str">
        <f t="shared" si="24"/>
        <v/>
      </c>
      <c r="I84" s="24">
        <f t="shared" si="22"/>
        <v>2.1619424968375597E-2</v>
      </c>
      <c r="J84" s="24">
        <f t="shared" si="23"/>
        <v>1.0490422019920381E-2</v>
      </c>
      <c r="K84" s="5" t="str">
        <f t="shared" si="29"/>
        <v/>
      </c>
      <c r="L84" s="5" t="str">
        <f t="shared" si="30"/>
        <v/>
      </c>
      <c r="M84" s="24">
        <f t="shared" si="25"/>
        <v>-5159780752030259</v>
      </c>
      <c r="N84" s="24">
        <f t="shared" si="26"/>
        <v>0.13522300126497613</v>
      </c>
      <c r="O84" s="24">
        <f t="shared" si="27"/>
        <v>7501500456108.75</v>
      </c>
      <c r="P84" s="24">
        <f t="shared" si="28"/>
        <v>1.066452034189437E-5</v>
      </c>
      <c r="Q84" s="5" t="str">
        <f t="shared" si="15"/>
        <v/>
      </c>
      <c r="R84" s="5">
        <f t="shared" si="16"/>
        <v>0.48523131560000005</v>
      </c>
      <c r="S84" s="5" t="str">
        <f t="shared" si="17"/>
        <v/>
      </c>
      <c r="T84" s="5">
        <f t="shared" si="17"/>
        <v>-0.86894942915753326</v>
      </c>
      <c r="U84" s="24">
        <f t="shared" si="32"/>
        <v>3.8712742988696883E-2</v>
      </c>
      <c r="V84" s="24">
        <f t="shared" si="31"/>
        <v>0.81711509128768922</v>
      </c>
      <c r="W84" s="63">
        <f>B84+([1]User!D$6-25)*[1]User!C$6*[1]Calc!V$6</f>
        <v>0.48523131560000005</v>
      </c>
      <c r="AH84" s="24"/>
    </row>
    <row r="85" spans="1:34">
      <c r="A85" s="64">
        <v>1.1122999999999999E-2</v>
      </c>
      <c r="B85" s="59">
        <v>0.48235699999999998</v>
      </c>
      <c r="C85" s="64">
        <v>1.05863E-2</v>
      </c>
      <c r="D85" s="61">
        <f t="shared" si="18"/>
        <v>0.12499213068004547</v>
      </c>
      <c r="E85" s="49">
        <f t="shared" si="19"/>
        <v>-0.90311732867045491</v>
      </c>
      <c r="F85" s="49">
        <f t="shared" si="20"/>
        <v>-0.90311732867045491</v>
      </c>
      <c r="G85" s="49">
        <f t="shared" si="21"/>
        <v>0.12589502941887637</v>
      </c>
      <c r="H85" s="5" t="str">
        <f t="shared" si="24"/>
        <v/>
      </c>
      <c r="I85" s="24">
        <f t="shared" si="22"/>
        <v>2.1852624264528091E-2</v>
      </c>
      <c r="J85" s="24">
        <f t="shared" si="23"/>
        <v>1.0546804503350203E-2</v>
      </c>
      <c r="K85" s="5" t="str">
        <f t="shared" si="29"/>
        <v/>
      </c>
      <c r="L85" s="5" t="str">
        <f t="shared" si="30"/>
        <v/>
      </c>
      <c r="M85" s="24">
        <f t="shared" si="25"/>
        <v>-4696726689715427</v>
      </c>
      <c r="N85" s="24">
        <f t="shared" si="26"/>
        <v>0.12589502941887637</v>
      </c>
      <c r="O85" s="24">
        <f t="shared" si="27"/>
        <v>6783164987339.375</v>
      </c>
      <c r="P85" s="24">
        <f t="shared" si="28"/>
        <v>1.0357800805840262E-5</v>
      </c>
      <c r="Q85" s="5" t="str">
        <f t="shared" si="15"/>
        <v/>
      </c>
      <c r="R85" s="5">
        <f t="shared" si="16"/>
        <v>0.4826333156</v>
      </c>
      <c r="S85" s="5" t="str">
        <f t="shared" si="17"/>
        <v/>
      </c>
      <c r="T85" s="5">
        <f t="shared" si="17"/>
        <v>-0.89999141634621238</v>
      </c>
      <c r="U85" s="24">
        <f t="shared" si="32"/>
        <v>3.6291422779414911E-2</v>
      </c>
      <c r="V85" s="24">
        <f t="shared" si="31"/>
        <v>0.75134120501736634</v>
      </c>
      <c r="W85" s="63">
        <f>B85+([1]User!D$6-25)*[1]User!C$6*[1]Calc!V$6</f>
        <v>0.4826333156</v>
      </c>
      <c r="AH85" s="24"/>
    </row>
    <row r="86" spans="1:34">
      <c r="A86" s="64">
        <v>1.12684E-2</v>
      </c>
      <c r="B86" s="59">
        <v>0.479684</v>
      </c>
      <c r="C86" s="64">
        <v>9.8851500000000005E-3</v>
      </c>
      <c r="D86" s="61">
        <f t="shared" si="18"/>
        <v>0.11671367338842198</v>
      </c>
      <c r="E86" s="49">
        <f t="shared" si="19"/>
        <v>-0.93287826195563484</v>
      </c>
      <c r="F86" s="49">
        <f t="shared" si="20"/>
        <v>-0.93287826195563484</v>
      </c>
      <c r="G86" s="49">
        <f t="shared" si="21"/>
        <v>0.11755155883755551</v>
      </c>
      <c r="H86" s="5" t="str">
        <f t="shared" si="24"/>
        <v/>
      </c>
      <c r="I86" s="24">
        <f t="shared" si="22"/>
        <v>2.2061211029061112E-2</v>
      </c>
      <c r="J86" s="24">
        <f t="shared" si="23"/>
        <v>1.0588505808026373E-2</v>
      </c>
      <c r="K86" s="5" t="str">
        <f t="shared" si="29"/>
        <v/>
      </c>
      <c r="L86" s="5" t="str">
        <f t="shared" si="30"/>
        <v/>
      </c>
      <c r="M86" s="24">
        <f t="shared" si="25"/>
        <v>-4358538541060806</v>
      </c>
      <c r="N86" s="24">
        <f t="shared" si="26"/>
        <v>0.11755155883755551</v>
      </c>
      <c r="O86" s="24">
        <f t="shared" si="27"/>
        <v>6115541780460.375</v>
      </c>
      <c r="P86" s="24">
        <f t="shared" si="28"/>
        <v>1.000115833002551E-5</v>
      </c>
      <c r="Q86" s="5" t="str">
        <f t="shared" ref="Q86:Q132" si="33">IF(G86&gt;0.85,IF(G86&lt;1.15,W86,""),"")</f>
        <v/>
      </c>
      <c r="R86" s="5">
        <f t="shared" si="16"/>
        <v>0.47996031560000002</v>
      </c>
      <c r="S86" s="5" t="str">
        <f t="shared" si="17"/>
        <v/>
      </c>
      <c r="T86" s="5">
        <f t="shared" si="17"/>
        <v>-0.92977160737222131</v>
      </c>
      <c r="U86" s="24">
        <f t="shared" si="32"/>
        <v>3.3976748873235062E-2</v>
      </c>
      <c r="V86" s="24">
        <f t="shared" si="31"/>
        <v>0.69816680395094488</v>
      </c>
      <c r="W86" s="63">
        <f>B86+([1]User!D$6-25)*[1]User!C$6*[1]Calc!V$6</f>
        <v>0.47996031560000002</v>
      </c>
      <c r="AH86" s="24"/>
    </row>
    <row r="87" spans="1:34">
      <c r="A87" s="64">
        <v>1.14138E-2</v>
      </c>
      <c r="B87" s="59">
        <v>0.47702099999999997</v>
      </c>
      <c r="C87" s="64">
        <v>9.2182099999999993E-3</v>
      </c>
      <c r="D87" s="61">
        <f t="shared" si="18"/>
        <v>0.10883913255397087</v>
      </c>
      <c r="E87" s="49">
        <f t="shared" si="19"/>
        <v>-0.96321492819809629</v>
      </c>
      <c r="F87" s="49">
        <f t="shared" si="20"/>
        <v>-0.96321492819809629</v>
      </c>
      <c r="G87" s="49">
        <f t="shared" si="21"/>
        <v>0.1095922707502449</v>
      </c>
      <c r="H87" s="5" t="str">
        <f t="shared" si="24"/>
        <v/>
      </c>
      <c r="I87" s="24">
        <f t="shared" si="22"/>
        <v>2.2260193231243879E-2</v>
      </c>
      <c r="J87" s="24">
        <f t="shared" si="23"/>
        <v>1.0624730474009993E-2</v>
      </c>
      <c r="K87" s="5" t="str">
        <f t="shared" si="29"/>
        <v/>
      </c>
      <c r="L87" s="5" t="str">
        <f t="shared" si="30"/>
        <v/>
      </c>
      <c r="M87" s="24">
        <f t="shared" si="25"/>
        <v>-3917697650197786</v>
      </c>
      <c r="N87" s="24">
        <f t="shared" si="26"/>
        <v>0.1095922707502449</v>
      </c>
      <c r="O87" s="24">
        <f t="shared" si="27"/>
        <v>5515538007790.75</v>
      </c>
      <c r="P87" s="24">
        <f t="shared" si="28"/>
        <v>9.6750164893843511E-6</v>
      </c>
      <c r="Q87" s="5" t="str">
        <f t="shared" si="33"/>
        <v/>
      </c>
      <c r="R87" s="5">
        <f t="shared" ref="R87:R132" si="34">IF(G87&gt;0.06,IF(G87&lt;0.14,W87,""),"")</f>
        <v>0.47729731559999999</v>
      </c>
      <c r="S87" s="5" t="str">
        <f t="shared" ref="S87:T131" si="35">IF(Q87="","",LOG10($G87))</f>
        <v/>
      </c>
      <c r="T87" s="5">
        <f t="shared" si="35"/>
        <v>-0.96022007439988988</v>
      </c>
      <c r="U87" s="24">
        <f t="shared" si="32"/>
        <v>3.1834734887024853E-2</v>
      </c>
      <c r="V87" s="24">
        <f t="shared" si="31"/>
        <v>0.64502115906378799</v>
      </c>
      <c r="W87" s="63">
        <f>B87+([1]User!D$6-25)*[1]User!C$6*[1]Calc!V$6</f>
        <v>0.47729731559999999</v>
      </c>
      <c r="AH87" s="24"/>
    </row>
    <row r="88" spans="1:34">
      <c r="A88" s="64">
        <v>1.15592E-2</v>
      </c>
      <c r="B88" s="59">
        <v>0.47433399999999998</v>
      </c>
      <c r="C88" s="64">
        <v>8.5996300000000005E-3</v>
      </c>
      <c r="D88" s="61">
        <f t="shared" si="18"/>
        <v>0.1015355768077647</v>
      </c>
      <c r="E88" s="49">
        <f t="shared" si="19"/>
        <v>-0.99338175968088316</v>
      </c>
      <c r="F88" s="49">
        <f t="shared" si="20"/>
        <v>-0.99338175968088316</v>
      </c>
      <c r="G88" s="49">
        <f t="shared" si="21"/>
        <v>0.10222051868316169</v>
      </c>
      <c r="H88" s="5" t="str">
        <f t="shared" si="24"/>
        <v/>
      </c>
      <c r="I88" s="24">
        <f t="shared" si="22"/>
        <v>2.244448703292096E-2</v>
      </c>
      <c r="J88" s="24">
        <f t="shared" si="23"/>
        <v>1.0652385074174724E-2</v>
      </c>
      <c r="K88" s="5" t="str">
        <f t="shared" si="29"/>
        <v/>
      </c>
      <c r="L88" s="5" t="str">
        <f t="shared" si="30"/>
        <v/>
      </c>
      <c r="M88" s="24">
        <f t="shared" si="25"/>
        <v>-3562951911137030.5</v>
      </c>
      <c r="N88" s="24">
        <f t="shared" si="26"/>
        <v>0.10222051868316169</v>
      </c>
      <c r="O88" s="24">
        <f t="shared" si="27"/>
        <v>4969586352874.375</v>
      </c>
      <c r="P88" s="24">
        <f t="shared" si="28"/>
        <v>9.3460030606745555E-6</v>
      </c>
      <c r="Q88" s="5" t="str">
        <f t="shared" si="33"/>
        <v/>
      </c>
      <c r="R88" s="5">
        <f t="shared" si="34"/>
        <v>0.4746103156</v>
      </c>
      <c r="S88" s="5" t="str">
        <f t="shared" si="35"/>
        <v/>
      </c>
      <c r="T88" s="5">
        <f t="shared" si="35"/>
        <v>-0.99046191969595043</v>
      </c>
      <c r="U88" s="24">
        <f t="shared" si="32"/>
        <v>2.9826188014817206E-2</v>
      </c>
      <c r="V88" s="24">
        <f t="shared" si="31"/>
        <v>0.59676258048369546</v>
      </c>
      <c r="W88" s="63">
        <f>B88+([1]User!D$6-25)*[1]User!C$6*[1]Calc!V$6</f>
        <v>0.4746103156</v>
      </c>
      <c r="AH88" s="24"/>
    </row>
    <row r="89" spans="1:34">
      <c r="A89" s="64">
        <v>1.1704600000000001E-2</v>
      </c>
      <c r="B89" s="59">
        <v>0.47160400000000002</v>
      </c>
      <c r="C89" s="64">
        <v>8.0374699999999997E-3</v>
      </c>
      <c r="D89" s="61">
        <f t="shared" si="18"/>
        <v>9.4898170331177562E-2</v>
      </c>
      <c r="E89" s="49">
        <f t="shared" si="19"/>
        <v>-1.0227421608364953</v>
      </c>
      <c r="F89" s="49">
        <f t="shared" si="20"/>
        <v>-1.0227421608364953</v>
      </c>
      <c r="G89" s="49">
        <f t="shared" si="21"/>
        <v>9.5524321167625492E-2</v>
      </c>
      <c r="H89" s="5" t="str">
        <f t="shared" si="24"/>
        <v/>
      </c>
      <c r="I89" s="24">
        <f t="shared" si="22"/>
        <v>2.2611891970809365E-2</v>
      </c>
      <c r="J89" s="24">
        <f t="shared" si="23"/>
        <v>1.0670106719498631E-2</v>
      </c>
      <c r="K89" s="5" t="str">
        <f t="shared" si="29"/>
        <v/>
      </c>
      <c r="L89" s="5" t="str">
        <f t="shared" si="30"/>
        <v/>
      </c>
      <c r="M89" s="24">
        <f t="shared" si="25"/>
        <v>-3257130859591839.5</v>
      </c>
      <c r="N89" s="24">
        <f t="shared" si="26"/>
        <v>9.5524321167625492E-2</v>
      </c>
      <c r="O89" s="24">
        <f t="shared" si="27"/>
        <v>4470055909701.125</v>
      </c>
      <c r="P89" s="24">
        <f t="shared" si="28"/>
        <v>8.9958613427151036E-6</v>
      </c>
      <c r="Q89" s="5" t="str">
        <f t="shared" si="33"/>
        <v/>
      </c>
      <c r="R89" s="5">
        <f t="shared" si="34"/>
        <v>0.47188031560000004</v>
      </c>
      <c r="S89" s="5" t="str">
        <f t="shared" si="35"/>
        <v/>
      </c>
      <c r="T89" s="5">
        <f t="shared" si="35"/>
        <v>-1.0198860398913401</v>
      </c>
      <c r="U89" s="24">
        <f t="shared" si="32"/>
        <v>2.7930222807929266E-2</v>
      </c>
      <c r="V89" s="24">
        <f t="shared" si="31"/>
        <v>0.55556308215291017</v>
      </c>
      <c r="W89" s="63">
        <f>B89+([1]User!D$6-25)*[1]User!C$6*[1]Calc!V$6</f>
        <v>0.47188031560000004</v>
      </c>
      <c r="AH89" s="24"/>
    </row>
    <row r="90" spans="1:34">
      <c r="A90" s="64">
        <v>1.1849999999999999E-2</v>
      </c>
      <c r="B90" s="59">
        <v>0.46887800000000002</v>
      </c>
      <c r="C90" s="64">
        <v>7.4961300000000002E-3</v>
      </c>
      <c r="D90" s="61">
        <f t="shared" si="18"/>
        <v>8.8506584978189667E-2</v>
      </c>
      <c r="E90" s="49">
        <f t="shared" si="19"/>
        <v>-1.0530244161575206</v>
      </c>
      <c r="F90" s="49">
        <f t="shared" si="20"/>
        <v>-1.0530244161575206</v>
      </c>
      <c r="G90" s="49">
        <f t="shared" si="21"/>
        <v>8.9069201118859145E-2</v>
      </c>
      <c r="H90" s="5" t="str">
        <f t="shared" si="24"/>
        <v/>
      </c>
      <c r="I90" s="24">
        <f t="shared" si="22"/>
        <v>2.2773269972028522E-2</v>
      </c>
      <c r="J90" s="24">
        <f t="shared" si="23"/>
        <v>1.0684177887701074E-2</v>
      </c>
      <c r="K90" s="5" t="str">
        <f t="shared" si="29"/>
        <v/>
      </c>
      <c r="L90" s="5" t="str">
        <f t="shared" si="30"/>
        <v/>
      </c>
      <c r="M90" s="24">
        <f t="shared" si="25"/>
        <v>-2926634106686867.5</v>
      </c>
      <c r="N90" s="24">
        <f t="shared" si="26"/>
        <v>8.9069201118859145E-2</v>
      </c>
      <c r="O90" s="24">
        <f t="shared" si="27"/>
        <v>4021233313879</v>
      </c>
      <c r="P90" s="24">
        <f t="shared" si="28"/>
        <v>8.6791155927008531E-6</v>
      </c>
      <c r="Q90" s="5" t="str">
        <f t="shared" si="33"/>
        <v/>
      </c>
      <c r="R90" s="5">
        <f t="shared" si="34"/>
        <v>0.46915431560000004</v>
      </c>
      <c r="S90" s="5" t="str">
        <f t="shared" si="35"/>
        <v/>
      </c>
      <c r="T90" s="5">
        <f t="shared" si="35"/>
        <v>-1.050272442948996</v>
      </c>
      <c r="U90" s="24">
        <f t="shared" si="32"/>
        <v>2.6171073626199644E-2</v>
      </c>
      <c r="V90" s="24">
        <f t="shared" si="31"/>
        <v>0.51338610940935236</v>
      </c>
      <c r="W90" s="63">
        <f>B90+([1]User!D$6-25)*[1]User!C$6*[1]Calc!V$6</f>
        <v>0.46915431560000004</v>
      </c>
      <c r="AH90" s="24"/>
    </row>
    <row r="91" spans="1:34">
      <c r="A91" s="64">
        <v>1.19954E-2</v>
      </c>
      <c r="B91" s="59">
        <v>0.46604099999999998</v>
      </c>
      <c r="C91" s="64">
        <v>7.0212800000000004E-3</v>
      </c>
      <c r="D91" s="61">
        <f t="shared" si="18"/>
        <v>8.2900045086686538E-2</v>
      </c>
      <c r="E91" s="49">
        <f t="shared" si="19"/>
        <v>-1.0814452332507658</v>
      </c>
      <c r="F91" s="49">
        <f t="shared" si="20"/>
        <v>-1.0814452332507658</v>
      </c>
      <c r="G91" s="49">
        <f t="shared" si="21"/>
        <v>8.3424639079930502E-2</v>
      </c>
      <c r="H91" s="5" t="str">
        <f t="shared" si="24"/>
        <v/>
      </c>
      <c r="I91" s="24">
        <f t="shared" si="22"/>
        <v>2.2914384023001739E-2</v>
      </c>
      <c r="J91" s="24">
        <f t="shared" si="23"/>
        <v>1.06853740462337E-2</v>
      </c>
      <c r="K91" s="5" t="str">
        <f t="shared" si="29"/>
        <v/>
      </c>
      <c r="L91" s="5" t="str">
        <f t="shared" si="30"/>
        <v/>
      </c>
      <c r="M91" s="24">
        <f t="shared" si="25"/>
        <v>-2728849319829175.5</v>
      </c>
      <c r="N91" s="24">
        <f t="shared" si="26"/>
        <v>8.3424639079930502E-2</v>
      </c>
      <c r="O91" s="24">
        <f t="shared" si="27"/>
        <v>3601813490541.125</v>
      </c>
      <c r="P91" s="24">
        <f t="shared" si="28"/>
        <v>8.2998576087121458E-6</v>
      </c>
      <c r="Q91" s="5" t="str">
        <f t="shared" si="33"/>
        <v/>
      </c>
      <c r="R91" s="5">
        <f t="shared" si="34"/>
        <v>0.4663173156</v>
      </c>
      <c r="S91" s="5" t="str">
        <f t="shared" si="35"/>
        <v/>
      </c>
      <c r="T91" s="5">
        <f t="shared" si="35"/>
        <v>-1.0787056635576007</v>
      </c>
      <c r="U91" s="24">
        <f t="shared" si="32"/>
        <v>2.447116775921716E-2</v>
      </c>
      <c r="V91" s="24">
        <f t="shared" si="31"/>
        <v>0.48234112368910453</v>
      </c>
      <c r="W91" s="63">
        <f>B91+([1]User!D$6-25)*[1]User!C$6*[1]Calc!V$6</f>
        <v>0.4663173156</v>
      </c>
      <c r="AH91" s="24"/>
    </row>
    <row r="92" spans="1:34">
      <c r="A92" s="64">
        <v>1.21408E-2</v>
      </c>
      <c r="B92" s="59">
        <v>0.46320099999999997</v>
      </c>
      <c r="C92" s="64">
        <v>6.5679299999999996E-3</v>
      </c>
      <c r="D92" s="61">
        <f t="shared" si="18"/>
        <v>7.754735505865043E-2</v>
      </c>
      <c r="E92" s="49">
        <f t="shared" si="19"/>
        <v>-1.1104330102684572</v>
      </c>
      <c r="F92" s="49">
        <f t="shared" si="20"/>
        <v>-1.1104330102684572</v>
      </c>
      <c r="G92" s="49">
        <f t="shared" si="21"/>
        <v>7.8017774671555573E-2</v>
      </c>
      <c r="H92" s="5" t="str">
        <f t="shared" si="24"/>
        <v/>
      </c>
      <c r="I92" s="24">
        <f t="shared" si="22"/>
        <v>2.3049555633211111E-2</v>
      </c>
      <c r="J92" s="24">
        <f t="shared" si="23"/>
        <v>1.0682946170653544E-2</v>
      </c>
      <c r="K92" s="5" t="str">
        <f t="shared" si="29"/>
        <v/>
      </c>
      <c r="L92" s="5" t="str">
        <f t="shared" si="30"/>
        <v/>
      </c>
      <c r="M92" s="24">
        <f t="shared" si="25"/>
        <v>-2447043346364674.5</v>
      </c>
      <c r="N92" s="24">
        <f t="shared" si="26"/>
        <v>7.8017774671555573E-2</v>
      </c>
      <c r="O92" s="24">
        <f t="shared" si="27"/>
        <v>3225674115024.375</v>
      </c>
      <c r="P92" s="24">
        <f t="shared" si="28"/>
        <v>7.9482348026823268E-6</v>
      </c>
      <c r="Q92" s="5" t="str">
        <f t="shared" si="33"/>
        <v/>
      </c>
      <c r="R92" s="5">
        <f t="shared" si="34"/>
        <v>0.46347731559999999</v>
      </c>
      <c r="S92" s="5" t="str">
        <f t="shared" si="35"/>
        <v/>
      </c>
      <c r="T92" s="5">
        <f t="shared" si="35"/>
        <v>-1.1078064413819162</v>
      </c>
      <c r="U92" s="24">
        <f t="shared" si="32"/>
        <v>2.2892438668351021E-2</v>
      </c>
      <c r="V92" s="24">
        <f t="shared" si="31"/>
        <v>0.45081738970564939</v>
      </c>
      <c r="W92" s="63">
        <f>B92+([1]User!D$6-25)*[1]User!C$6*[1]Calc!V$6</f>
        <v>0.46347731559999999</v>
      </c>
      <c r="AH92" s="24"/>
    </row>
    <row r="93" spans="1:34">
      <c r="A93" s="64">
        <v>1.2286200000000001E-2</v>
      </c>
      <c r="B93" s="59">
        <v>0.46024300000000001</v>
      </c>
      <c r="C93" s="64">
        <v>6.1246499999999997E-3</v>
      </c>
      <c r="D93" s="61">
        <f t="shared" si="18"/>
        <v>7.2313561222480047E-2</v>
      </c>
      <c r="E93" s="49">
        <f t="shared" si="19"/>
        <v>-1.1407802502599527</v>
      </c>
      <c r="F93" s="49">
        <f t="shared" si="20"/>
        <v>-1.1407802502599527</v>
      </c>
      <c r="G93" s="49">
        <f t="shared" si="21"/>
        <v>7.2750438526526628E-2</v>
      </c>
      <c r="H93" s="5" t="str">
        <f t="shared" si="24"/>
        <v/>
      </c>
      <c r="I93" s="24">
        <f t="shared" si="22"/>
        <v>2.3181239036836835E-2</v>
      </c>
      <c r="J93" s="24">
        <f t="shared" si="23"/>
        <v>1.0675408336004104E-2</v>
      </c>
      <c r="K93" s="5" t="str">
        <f t="shared" si="29"/>
        <v/>
      </c>
      <c r="L93" s="5" t="str">
        <f t="shared" si="30"/>
        <v/>
      </c>
      <c r="M93" s="24">
        <f t="shared" si="25"/>
        <v>-2272561922839029</v>
      </c>
      <c r="N93" s="24">
        <f t="shared" si="26"/>
        <v>7.2750438526526628E-2</v>
      </c>
      <c r="O93" s="24">
        <f t="shared" si="27"/>
        <v>2875530630919.5</v>
      </c>
      <c r="P93" s="24">
        <f t="shared" si="28"/>
        <v>7.5984697781086629E-6</v>
      </c>
      <c r="Q93" s="5" t="str">
        <f t="shared" si="33"/>
        <v/>
      </c>
      <c r="R93" s="5">
        <f t="shared" si="34"/>
        <v>0.46051931560000003</v>
      </c>
      <c r="S93" s="5" t="str">
        <f t="shared" si="35"/>
        <v/>
      </c>
      <c r="T93" s="5">
        <f t="shared" si="35"/>
        <v>-1.1381643844853309</v>
      </c>
      <c r="U93" s="24">
        <f t="shared" si="32"/>
        <v>2.1368250601607661E-2</v>
      </c>
      <c r="V93" s="24">
        <f t="shared" si="31"/>
        <v>0.41961058799516637</v>
      </c>
      <c r="W93" s="63">
        <f>B93+([1]User!D$6-25)*[1]User!C$6*[1]Calc!V$6</f>
        <v>0.46051931560000003</v>
      </c>
      <c r="AH93" s="24"/>
    </row>
    <row r="94" spans="1:34">
      <c r="A94" s="64">
        <v>1.2431599999999999E-2</v>
      </c>
      <c r="B94" s="59">
        <v>0.45722200000000002</v>
      </c>
      <c r="C94" s="64">
        <v>5.7136000000000001E-3</v>
      </c>
      <c r="D94" s="61">
        <f t="shared" si="18"/>
        <v>6.7460306042102319E-2</v>
      </c>
      <c r="E94" s="49">
        <f t="shared" si="19"/>
        <v>-1.1709516929111996</v>
      </c>
      <c r="F94" s="49">
        <f t="shared" si="20"/>
        <v>-1.1709516929111996</v>
      </c>
      <c r="G94" s="49">
        <f t="shared" si="21"/>
        <v>6.7857153782618876E-2</v>
      </c>
      <c r="H94" s="5" t="str">
        <f t="shared" si="24"/>
        <v/>
      </c>
      <c r="I94" s="24">
        <f t="shared" si="22"/>
        <v>2.3303571155434528E-2</v>
      </c>
      <c r="J94" s="24">
        <f t="shared" si="23"/>
        <v>1.0661344551076044E-2</v>
      </c>
      <c r="K94" s="5" t="str">
        <f t="shared" si="29"/>
        <v/>
      </c>
      <c r="L94" s="5" t="str">
        <f t="shared" si="30"/>
        <v/>
      </c>
      <c r="M94" s="24">
        <f t="shared" si="25"/>
        <v>-2064334896569689.2</v>
      </c>
      <c r="N94" s="24">
        <f t="shared" si="26"/>
        <v>6.7857153782618876E-2</v>
      </c>
      <c r="O94" s="24">
        <f t="shared" si="27"/>
        <v>2557065430449.625</v>
      </c>
      <c r="P94" s="24">
        <f t="shared" si="28"/>
        <v>7.2441921145762535E-6</v>
      </c>
      <c r="Q94" s="5" t="str">
        <f t="shared" si="33"/>
        <v/>
      </c>
      <c r="R94" s="5">
        <f t="shared" si="34"/>
        <v>0.45749831560000004</v>
      </c>
      <c r="S94" s="5" t="str">
        <f t="shared" si="35"/>
        <v/>
      </c>
      <c r="T94" s="5">
        <f t="shared" si="35"/>
        <v>-1.1684043604649377</v>
      </c>
      <c r="U94" s="24">
        <f t="shared" si="32"/>
        <v>1.9927680981548988E-2</v>
      </c>
      <c r="V94" s="24">
        <f t="shared" si="31"/>
        <v>0.39150630642461987</v>
      </c>
      <c r="W94" s="63">
        <f>B94+([1]User!D$6-25)*[1]User!C$6*[1]Calc!V$6</f>
        <v>0.45749831560000004</v>
      </c>
      <c r="AH94" s="24"/>
    </row>
    <row r="95" spans="1:34">
      <c r="A95" s="64">
        <v>1.2577E-2</v>
      </c>
      <c r="B95" s="59">
        <v>0.45412999999999998</v>
      </c>
      <c r="C95" s="64">
        <v>5.3193499999999996E-3</v>
      </c>
      <c r="D95" s="61">
        <f t="shared" si="18"/>
        <v>6.2805407964340684E-2</v>
      </c>
      <c r="E95" s="49">
        <f t="shared" si="19"/>
        <v>-1.202002959002431</v>
      </c>
      <c r="F95" s="49">
        <f t="shared" si="20"/>
        <v>-1.202002959002431</v>
      </c>
      <c r="G95" s="49">
        <f t="shared" si="21"/>
        <v>6.3165661662012929E-2</v>
      </c>
      <c r="H95" s="5" t="str">
        <f t="shared" si="24"/>
        <v/>
      </c>
      <c r="I95" s="24">
        <f t="shared" si="22"/>
        <v>2.3420858458449677E-2</v>
      </c>
      <c r="J95" s="24">
        <f t="shared" si="23"/>
        <v>1.0642586000293214E-2</v>
      </c>
      <c r="K95" s="5" t="str">
        <f t="shared" si="29"/>
        <v/>
      </c>
      <c r="L95" s="5" t="str">
        <f t="shared" si="30"/>
        <v/>
      </c>
      <c r="M95" s="24">
        <f t="shared" si="25"/>
        <v>-1873978868457350.7</v>
      </c>
      <c r="N95" s="24">
        <f t="shared" si="26"/>
        <v>6.3165661662012929E-2</v>
      </c>
      <c r="O95" s="24">
        <f t="shared" si="27"/>
        <v>2267553501505.25</v>
      </c>
      <c r="P95" s="24">
        <f t="shared" si="28"/>
        <v>6.9011306722608584E-6</v>
      </c>
      <c r="Q95" s="5" t="str">
        <f t="shared" si="33"/>
        <v/>
      </c>
      <c r="R95" s="5">
        <f t="shared" si="34"/>
        <v>0.4544063156</v>
      </c>
      <c r="S95" s="5" t="str">
        <f t="shared" si="35"/>
        <v/>
      </c>
      <c r="T95" s="5">
        <f t="shared" si="35"/>
        <v>-1.1995189502537922</v>
      </c>
      <c r="U95" s="24">
        <f t="shared" si="32"/>
        <v>1.856451791324731E-2</v>
      </c>
      <c r="V95" s="24">
        <f t="shared" si="31"/>
        <v>0.3639138093929899</v>
      </c>
      <c r="W95" s="63">
        <f>B95+([1]User!D$6-25)*[1]User!C$6*[1]Calc!V$6</f>
        <v>0.4544063156</v>
      </c>
      <c r="AH95" s="24"/>
    </row>
    <row r="96" spans="1:34">
      <c r="A96" s="64">
        <v>1.27224E-2</v>
      </c>
      <c r="B96" s="59">
        <v>0.40268500000000002</v>
      </c>
      <c r="C96" s="64">
        <v>2.5851099999999998E-3</v>
      </c>
      <c r="D96" s="61">
        <f t="shared" si="18"/>
        <v>3.0522317234755517E-2</v>
      </c>
      <c r="E96" s="49">
        <f t="shared" si="19"/>
        <v>-1.5153824981068871</v>
      </c>
      <c r="F96" s="49">
        <f t="shared" si="20"/>
        <v>-1.5153824981068871</v>
      </c>
      <c r="G96" s="49">
        <f t="shared" si="21"/>
        <v>3.1333682197081936E-2</v>
      </c>
      <c r="H96" s="5" t="str">
        <f t="shared" si="24"/>
        <v/>
      </c>
      <c r="I96" s="24">
        <f t="shared" si="22"/>
        <v>2.4216657945072953E-2</v>
      </c>
      <c r="J96" s="24">
        <f t="shared" si="23"/>
        <v>9.7583763449817906E-3</v>
      </c>
      <c r="K96" s="5" t="str">
        <f t="shared" si="29"/>
        <v/>
      </c>
      <c r="L96" s="5">
        <f t="shared" si="30"/>
        <v>0.40296131560000004</v>
      </c>
      <c r="M96" s="24">
        <f t="shared" si="25"/>
        <v>-4220583449471596.5</v>
      </c>
      <c r="N96" s="24">
        <f t="shared" si="26"/>
        <v>3.1333682197081936E-2</v>
      </c>
      <c r="O96" s="24">
        <f t="shared" si="27"/>
        <v>306561855141.875</v>
      </c>
      <c r="P96" s="24">
        <f t="shared" si="28"/>
        <v>1.8808338790760581E-6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6.122286613377618E-3</v>
      </c>
      <c r="V96" s="24">
        <f t="shared" si="31"/>
        <v>0.35259028074811299</v>
      </c>
      <c r="W96" s="63">
        <f>B96+([1]User!D$6-25)*[1]User!C$6*[1]Calc!V$6</f>
        <v>0.40296131560000004</v>
      </c>
      <c r="AH96" s="24"/>
    </row>
    <row r="97" spans="1:34">
      <c r="A97" s="64">
        <v>1.28678E-2</v>
      </c>
      <c r="B97" s="59">
        <v>0.219524</v>
      </c>
      <c r="C97" s="64">
        <v>4.7818099999999999E-4</v>
      </c>
      <c r="D97" s="61">
        <f t="shared" si="18"/>
        <v>5.6458689098849288E-3</v>
      </c>
      <c r="E97" s="49">
        <f t="shared" si="19"/>
        <v>-2.2482692098544454</v>
      </c>
      <c r="F97" s="49">
        <f t="shared" si="20"/>
        <v>-2.2482692098544454</v>
      </c>
      <c r="G97" s="49">
        <f t="shared" si="21"/>
        <v>5.6481856309342745E-3</v>
      </c>
      <c r="H97" s="5" t="str">
        <f t="shared" si="24"/>
        <v/>
      </c>
      <c r="I97" s="24">
        <f t="shared" si="22"/>
        <v>2.4858795359226644E-2</v>
      </c>
      <c r="J97" s="24">
        <f t="shared" si="23"/>
        <v>5.4639710653938316E-3</v>
      </c>
      <c r="K97" s="5" t="str">
        <f t="shared" si="29"/>
        <v/>
      </c>
      <c r="L97" s="5" t="str">
        <f t="shared" si="30"/>
        <v/>
      </c>
      <c r="M97" s="24">
        <f t="shared" si="25"/>
        <v>-12051191475998.656</v>
      </c>
      <c r="N97" s="24">
        <f t="shared" si="26"/>
        <v>5.6481856309342745E-3</v>
      </c>
      <c r="O97" s="24">
        <f t="shared" si="27"/>
        <v>245810645.75</v>
      </c>
      <c r="P97" s="24">
        <f t="shared" si="28"/>
        <v>8.3663394985060946E-9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2.1939795936062217E-4</v>
      </c>
      <c r="V97" s="24">
        <f t="shared" si="31"/>
        <v>0.45620847444491192</v>
      </c>
      <c r="W97" s="63">
        <f>B97+([1]User!D$6-25)*[1]User!C$6*[1]Calc!V$6</f>
        <v>0.21980031559999999</v>
      </c>
      <c r="AH97" s="24"/>
    </row>
    <row r="98" spans="1:34">
      <c r="A98" s="64">
        <v>1.3013200000000001E-2</v>
      </c>
      <c r="B98" s="59">
        <v>0.110069</v>
      </c>
      <c r="C98" s="64">
        <v>1.53108E-4</v>
      </c>
      <c r="D98" s="61">
        <f t="shared" si="18"/>
        <v>1.8077416230562521E-3</v>
      </c>
      <c r="E98" s="49">
        <f t="shared" si="19"/>
        <v>-2.7428636422785955</v>
      </c>
      <c r="F98" s="49">
        <f t="shared" si="20"/>
        <v>-2.7428636422785955</v>
      </c>
      <c r="G98" s="49">
        <f t="shared" si="21"/>
        <v>1.8077611727249064E-3</v>
      </c>
      <c r="H98" s="5" t="str">
        <f t="shared" si="24"/>
        <v/>
      </c>
      <c r="I98" s="24">
        <f t="shared" si="22"/>
        <v>2.4954805970681879E-2</v>
      </c>
      <c r="J98" s="24">
        <f t="shared" si="23"/>
        <v>2.753645940571656E-3</v>
      </c>
      <c r="K98" s="5" t="str">
        <f t="shared" si="29"/>
        <v/>
      </c>
      <c r="L98" s="5" t="str">
        <f t="shared" si="30"/>
        <v/>
      </c>
      <c r="M98" s="24">
        <f t="shared" si="25"/>
        <v>-101694073315.91527</v>
      </c>
      <c r="N98" s="24">
        <f t="shared" si="26"/>
        <v>1.8077611727249064E-3</v>
      </c>
      <c r="O98" s="24">
        <f t="shared" si="27"/>
        <v>3471072.375</v>
      </c>
      <c r="P98" s="24">
        <f t="shared" si="28"/>
        <v>3.6911897624407168E-10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4.8738565776862216E-5</v>
      </c>
      <c r="V98" s="24">
        <f t="shared" si="31"/>
        <v>0.21560573919108778</v>
      </c>
      <c r="W98" s="63">
        <f>B98+([1]User!D$6-25)*[1]User!C$6*[1]Calc!V$6</f>
        <v>0.11034531559999999</v>
      </c>
      <c r="AH98" s="24"/>
    </row>
    <row r="99" spans="1:34">
      <c r="A99" s="64">
        <v>1.3158599999999999E-2</v>
      </c>
      <c r="B99" s="59">
        <v>7.4234900000000006E-2</v>
      </c>
      <c r="C99" s="64">
        <v>5.1019000000000001E-5</v>
      </c>
      <c r="D99" s="61">
        <f t="shared" si="18"/>
        <v>6.0237982252205589E-4</v>
      </c>
      <c r="E99" s="49">
        <f t="shared" si="19"/>
        <v>-3.2201295838094999</v>
      </c>
      <c r="F99" s="49">
        <f t="shared" si="20"/>
        <v>-3.2201295838094999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1.86091760961E-3</v>
      </c>
      <c r="K99" s="5" t="str">
        <f t="shared" si="29"/>
        <v/>
      </c>
      <c r="L99" s="5" t="str">
        <f t="shared" si="30"/>
        <v/>
      </c>
      <c r="M99" s="24">
        <f t="shared" si="25"/>
        <v>-8253657790.0969057</v>
      </c>
      <c r="N99" s="24">
        <f t="shared" si="26"/>
        <v>6.0238140920522941E-4</v>
      </c>
      <c r="O99" s="24">
        <f t="shared" si="27"/>
        <v>860505.375</v>
      </c>
      <c r="P99" s="24">
        <f t="shared" si="28"/>
        <v>2.7461596716315774E-10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2.9525102693692952E-5</v>
      </c>
      <c r="V99" s="24">
        <f t="shared" si="31"/>
        <v>0.10833465778067682</v>
      </c>
      <c r="W99" s="63">
        <f>B99+([1]User!D$6-25)*[1]User!C$6*[1]Calc!V$6</f>
        <v>7.45112156E-2</v>
      </c>
      <c r="AH99" s="24"/>
    </row>
    <row r="100" spans="1:34">
      <c r="A100" s="64">
        <v>1.3304E-2</v>
      </c>
      <c r="B100" s="59">
        <v>6.1837799999999998E-2</v>
      </c>
      <c r="C100" s="64">
        <v>3.2884800000000001E-5</v>
      </c>
      <c r="D100" s="61">
        <f t="shared" si="18"/>
        <v>3.882698600065329E-4</v>
      </c>
      <c r="E100" s="49">
        <f t="shared" si="19"/>
        <v>-3.4108663208649355</v>
      </c>
      <c r="F100" s="49">
        <f t="shared" si="20"/>
        <v>-3.4108663208649355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1.55130003711E-3</v>
      </c>
      <c r="K100" s="5" t="str">
        <f t="shared" si="29"/>
        <v/>
      </c>
      <c r="L100" s="5" t="str">
        <f t="shared" si="30"/>
        <v/>
      </c>
      <c r="M100" s="24">
        <f t="shared" si="25"/>
        <v>-1762461765.5737088</v>
      </c>
      <c r="N100" s="24">
        <f t="shared" si="26"/>
        <v>3.882701988221827E-4</v>
      </c>
      <c r="O100" s="24">
        <f t="shared" si="27"/>
        <v>531133</v>
      </c>
      <c r="P100" s="24">
        <f t="shared" si="28"/>
        <v>2.6297410470784375E-10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2.4160368036334822E-5</v>
      </c>
      <c r="V100" s="24">
        <f t="shared" si="31"/>
        <v>0.13385776794697499</v>
      </c>
      <c r="W100" s="63">
        <f>B100+([1]User!D$6-25)*[1]User!C$6*[1]Calc!V$6</f>
        <v>6.2114115599999999E-2</v>
      </c>
      <c r="AH100" s="24"/>
    </row>
    <row r="101" spans="1:34">
      <c r="A101" s="64">
        <v>1.34494E-2</v>
      </c>
      <c r="B101" s="59">
        <v>5.7778400000000001E-2</v>
      </c>
      <c r="C101" s="64">
        <v>1.9894099999999998E-6</v>
      </c>
      <c r="D101" s="61">
        <f t="shared" si="18"/>
        <v>2.3488904971159824E-5</v>
      </c>
      <c r="E101" s="49">
        <f t="shared" si="19"/>
        <v>-4.6291372291171502</v>
      </c>
      <c r="F101" s="49">
        <f t="shared" si="20"/>
        <v>-4.6291372291171502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1.4499165221100001E-3</v>
      </c>
      <c r="K101" s="5" t="str">
        <f t="shared" si="29"/>
        <v/>
      </c>
      <c r="L101" s="5" t="str">
        <f t="shared" si="30"/>
        <v/>
      </c>
      <c r="M101" s="24">
        <f t="shared" si="25"/>
        <v>-492770495.36531276</v>
      </c>
      <c r="N101" s="24">
        <f t="shared" si="26"/>
        <v>2.3488999701359854E-5</v>
      </c>
      <c r="O101" s="24">
        <f t="shared" si="27"/>
        <v>453509.625</v>
      </c>
      <c r="P101" s="24">
        <f t="shared" si="28"/>
        <v>3.7116391254819038E-9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2.2504142592541341E-5</v>
      </c>
      <c r="V101" s="24">
        <f t="shared" si="31"/>
        <v>0.14419745661033795</v>
      </c>
      <c r="W101" s="63">
        <f>B101+([1]User!D$6-25)*[1]User!C$6*[1]Calc!V$6</f>
        <v>5.8054715600000001E-2</v>
      </c>
      <c r="AH101" s="24"/>
    </row>
    <row r="102" spans="1:34">
      <c r="A102" s="64">
        <v>1.3594800000000001E-2</v>
      </c>
      <c r="B102" s="59">
        <v>5.6647299999999998E-2</v>
      </c>
      <c r="C102" s="64">
        <v>9.3774400000000005E-6</v>
      </c>
      <c r="D102" s="61">
        <f t="shared" si="18"/>
        <v>1.1071915644977808E-4</v>
      </c>
      <c r="E102" s="49">
        <f t="shared" si="19"/>
        <v>-3.9557772316897215</v>
      </c>
      <c r="F102" s="49">
        <f t="shared" si="20"/>
        <v>-3.9557772316897215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1.4216672996099999E-3</v>
      </c>
      <c r="K102" s="5" t="str">
        <f t="shared" si="29"/>
        <v/>
      </c>
      <c r="L102" s="5" t="str">
        <f t="shared" si="30"/>
        <v/>
      </c>
      <c r="M102" s="24">
        <f t="shared" si="25"/>
        <v>-131390713.10726289</v>
      </c>
      <c r="N102" s="24">
        <f t="shared" si="26"/>
        <v>1.1071918170832877E-4</v>
      </c>
      <c r="O102" s="24">
        <f t="shared" si="27"/>
        <v>433977.625</v>
      </c>
      <c r="P102" s="24">
        <f t="shared" si="28"/>
        <v>7.5350862734676609E-10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2.2050520798696189E-5</v>
      </c>
      <c r="V102" s="24">
        <f t="shared" si="31"/>
        <v>0.14730049570310375</v>
      </c>
      <c r="W102" s="63">
        <f>B102+([1]User!D$6-25)*[1]User!C$6*[1]Calc!V$6</f>
        <v>5.6923615599999998E-2</v>
      </c>
      <c r="AH102" s="24"/>
    </row>
    <row r="103" spans="1:34">
      <c r="A103" s="64">
        <v>1.3740199999999999E-2</v>
      </c>
      <c r="B103" s="59">
        <v>5.62941E-2</v>
      </c>
      <c r="C103" s="64">
        <v>1.31778E-6</v>
      </c>
      <c r="D103" s="61">
        <f t="shared" si="18"/>
        <v>1.5558989445561747E-5</v>
      </c>
      <c r="E103" s="49">
        <f t="shared" si="19"/>
        <v>-4.8080186138031697</v>
      </c>
      <c r="F103" s="49">
        <f t="shared" si="20"/>
        <v>-4.8080186138031697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1.41284612961E-3</v>
      </c>
      <c r="K103" s="5" t="str">
        <f t="shared" si="29"/>
        <v/>
      </c>
      <c r="L103" s="5" t="str">
        <f t="shared" si="30"/>
        <v/>
      </c>
      <c r="M103" s="24">
        <f t="shared" si="25"/>
        <v>-40468225.435892396</v>
      </c>
      <c r="N103" s="24">
        <f t="shared" si="26"/>
        <v>1.5558997225173405E-5</v>
      </c>
      <c r="O103" s="24">
        <f t="shared" si="27"/>
        <v>428052.5</v>
      </c>
      <c r="P103" s="24">
        <f t="shared" si="28"/>
        <v>5.2888249421924348E-9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2.1909549205785308E-5</v>
      </c>
      <c r="V103" s="24">
        <f t="shared" si="31"/>
        <v>0.14829100753642127</v>
      </c>
      <c r="W103" s="63">
        <f>B103+([1]User!D$6-25)*[1]User!C$6*[1]Calc!V$6</f>
        <v>5.65704156E-2</v>
      </c>
      <c r="AH103" s="24"/>
    </row>
    <row r="104" spans="1:34">
      <c r="A104" s="64">
        <v>1.38856E-2</v>
      </c>
      <c r="B104" s="59">
        <v>5.6118099999999997E-2</v>
      </c>
      <c r="C104" s="64">
        <v>-6.07025E-6</v>
      </c>
      <c r="D104" s="61">
        <f t="shared" si="18"/>
        <v>-7.1671262033056493E-5</v>
      </c>
      <c r="E104" s="49">
        <f t="shared" si="19"/>
        <v>-3</v>
      </c>
      <c r="F104" s="49">
        <f>IF($D104&gt;0,LOG10(D104),-3)</f>
        <v>-3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1.4084505296100001E-3</v>
      </c>
      <c r="K104" s="5" t="str">
        <f t="shared" si="29"/>
        <v/>
      </c>
      <c r="L104" s="5" t="str">
        <f t="shared" si="30"/>
        <v/>
      </c>
      <c r="M104" s="24">
        <f t="shared" si="25"/>
        <v>-20027704.486885365</v>
      </c>
      <c r="N104" s="24">
        <f t="shared" si="26"/>
        <v>-7.1671258182930586E-5</v>
      </c>
      <c r="O104" s="24">
        <f t="shared" si="27"/>
        <v>425130.375</v>
      </c>
      <c r="P104" s="24">
        <f t="shared" si="28"/>
        <v>-1.1403045706467634E-9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2.1839421955002859E-5</v>
      </c>
      <c r="V104" s="24">
        <f t="shared" si="31"/>
        <v>0.1487885092675291</v>
      </c>
      <c r="W104" s="63">
        <f>B104+([1]User!D$6-25)*[1]User!C$6*[1]Calc!V$6</f>
        <v>5.6394415599999997E-2</v>
      </c>
      <c r="AH104" s="24"/>
    </row>
    <row r="105" spans="1:34">
      <c r="A105" s="64">
        <v>1.4031E-2</v>
      </c>
      <c r="B105" s="59">
        <v>5.60241E-2</v>
      </c>
      <c r="C105" s="64">
        <v>-7.4135299999999998E-6</v>
      </c>
      <c r="D105" s="61">
        <f t="shared" si="18"/>
        <v>-8.7531329223660526E-5</v>
      </c>
      <c r="E105" s="49">
        <f>IF(D105&gt;0,LOG10(D105),-3)</f>
        <v>-3</v>
      </c>
      <c r="F105" s="49">
        <f>IF($D105&gt;0,LOG10(D105),-3)</f>
        <v>-3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1.4061028796100001E-3</v>
      </c>
      <c r="K105" s="5" t="str">
        <f t="shared" si="29"/>
        <v/>
      </c>
      <c r="L105" s="5" t="str">
        <f t="shared" si="30"/>
        <v/>
      </c>
      <c r="M105" s="24">
        <f t="shared" si="25"/>
        <v>-10657552.040024631</v>
      </c>
      <c r="N105" s="24">
        <f t="shared" si="26"/>
        <v>-8.753132717485272E-5</v>
      </c>
      <c r="O105" s="24">
        <f t="shared" si="27"/>
        <v>423577.875</v>
      </c>
      <c r="P105" s="24">
        <f t="shared" si="28"/>
        <v>-9.302796303697996E-10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2.1801999943572487E-5</v>
      </c>
      <c r="V105" s="24">
        <f t="shared" si="31"/>
        <v>0.1490553014121809</v>
      </c>
      <c r="W105" s="63">
        <f>B105+([1]User!D$6-25)*[1]User!C$6*[1]Calc!V$6</f>
        <v>5.6300415600000001E-2</v>
      </c>
      <c r="AH105" s="24"/>
    </row>
    <row r="106" spans="1:34">
      <c r="A106" s="64">
        <v>1.41764E-2</v>
      </c>
      <c r="B106" s="59">
        <v>5.60335E-2</v>
      </c>
      <c r="C106" s="64">
        <v>1.31778E-6</v>
      </c>
      <c r="D106" s="61">
        <f t="shared" si="18"/>
        <v>1.5558989445561747E-5</v>
      </c>
      <c r="E106" s="49">
        <f>IF(D106&gt;0,LOG10(D106),-3)</f>
        <v>-4.8080186138031697</v>
      </c>
      <c r="F106" s="49">
        <f>IF($D106&gt;0,LOG10(D106),-3)</f>
        <v>-4.8080186138031697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1.4063376446100001E-3</v>
      </c>
      <c r="K106" s="5" t="str">
        <f t="shared" si="29"/>
        <v/>
      </c>
      <c r="L106" s="5" t="str">
        <f t="shared" si="30"/>
        <v/>
      </c>
      <c r="M106" s="24">
        <f t="shared" si="25"/>
        <v>1066145.1897654631</v>
      </c>
      <c r="N106" s="24">
        <f t="shared" si="26"/>
        <v>1.5558989240605995E-5</v>
      </c>
      <c r="O106" s="24">
        <f t="shared" si="27"/>
        <v>423732.875</v>
      </c>
      <c r="P106" s="24">
        <f t="shared" si="28"/>
        <v>5.2354562774173697E-9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2.1805741133858273E-5</v>
      </c>
      <c r="V106" s="24">
        <f t="shared" si="31"/>
        <v>0.14902858818759529</v>
      </c>
      <c r="W106" s="63">
        <f>B106+([1]User!D$6-25)*[1]User!C$6*[1]Calc!V$6</f>
        <v>5.63098156E-2</v>
      </c>
      <c r="AH106" s="24"/>
    </row>
    <row r="107" spans="1:34">
      <c r="A107" s="64">
        <v>1.4321800000000001E-2</v>
      </c>
      <c r="B107" s="59">
        <v>5.6013300000000002E-2</v>
      </c>
      <c r="C107" s="64">
        <v>-6.07025E-6</v>
      </c>
      <c r="D107" s="61">
        <f t="shared" si="18"/>
        <v>-7.1671262033056493E-5</v>
      </c>
      <c r="E107" s="49">
        <f>IF(D107&gt;0,LOG10(D107),-3)</f>
        <v>-3</v>
      </c>
      <c r="F107" s="49">
        <f t="shared" ref="F107:F133" si="36">IF($D107&gt;0,LOG10(D107),-3)</f>
        <v>-3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1.4058331496100002E-3</v>
      </c>
      <c r="K107" s="5" t="str">
        <f t="shared" si="29"/>
        <v/>
      </c>
      <c r="L107" s="5" t="str">
        <f t="shared" si="30"/>
        <v/>
      </c>
      <c r="M107" s="24">
        <f t="shared" si="25"/>
        <v>-2289277.4137623683</v>
      </c>
      <c r="N107" s="24">
        <f t="shared" si="26"/>
        <v>-7.1671261592965807E-5</v>
      </c>
      <c r="O107" s="24">
        <f t="shared" si="27"/>
        <v>423399.875</v>
      </c>
      <c r="P107" s="24">
        <f t="shared" si="28"/>
        <v>-1.1356628885961798E-9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2.1797701831856867E-5</v>
      </c>
      <c r="V107" s="24">
        <f t="shared" si="31"/>
        <v>0.14908600254760798</v>
      </c>
      <c r="W107" s="63">
        <f>B107+([1]User!D$6-25)*[1]User!C$6*[1]Calc!V$6</f>
        <v>5.6289615600000002E-2</v>
      </c>
      <c r="AH107" s="24"/>
    </row>
    <row r="108" spans="1:34">
      <c r="A108" s="64">
        <v>1.44672E-2</v>
      </c>
      <c r="B108" s="59">
        <v>5.5982400000000002E-2</v>
      </c>
      <c r="C108" s="64">
        <v>1.9894099999999998E-6</v>
      </c>
      <c r="D108" s="61">
        <f t="shared" si="18"/>
        <v>2.3488904971159824E-5</v>
      </c>
      <c r="E108" s="49">
        <f>IF(D108&gt;0,LOG10(D108),-3)</f>
        <v>-4.6291372291171502</v>
      </c>
      <c r="F108" s="49">
        <f t="shared" si="36"/>
        <v>-4.6291372291171502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1.4050614221100001E-3</v>
      </c>
      <c r="K108" s="5" t="str">
        <f t="shared" si="29"/>
        <v/>
      </c>
      <c r="L108" s="5" t="str">
        <f t="shared" si="30"/>
        <v/>
      </c>
      <c r="M108" s="24">
        <f t="shared" si="25"/>
        <v>-3497705.3826262625</v>
      </c>
      <c r="N108" s="24">
        <f t="shared" si="26"/>
        <v>2.3488905643558708E-5</v>
      </c>
      <c r="O108" s="24">
        <f t="shared" si="27"/>
        <v>422890.875</v>
      </c>
      <c r="P108" s="24">
        <f t="shared" si="28"/>
        <v>3.4610612790423337E-9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2.1785406092919541E-5</v>
      </c>
      <c r="V108" s="24">
        <f t="shared" si="31"/>
        <v>0.14917389714944992</v>
      </c>
      <c r="W108" s="63">
        <f>B108+([1]User!D$6-25)*[1]User!C$6*[1]Calc!V$6</f>
        <v>5.6258715600000002E-2</v>
      </c>
      <c r="AH108" s="24"/>
    </row>
    <row r="109" spans="1:34">
      <c r="A109" s="60">
        <v>1.46126E-2</v>
      </c>
      <c r="B109" s="63">
        <v>5.5976999999999999E-2</v>
      </c>
      <c r="C109" s="24">
        <v>4.0043300000000003E-6</v>
      </c>
      <c r="D109" s="61">
        <f t="shared" si="18"/>
        <v>4.7279005757065878E-5</v>
      </c>
      <c r="E109" s="49">
        <f t="shared" ref="E109:E133" si="37">IF(D109&gt;0,LOG10(D109),-3)</f>
        <v>-4.3253316649262956</v>
      </c>
      <c r="F109" s="49">
        <f t="shared" si="36"/>
        <v>-4.3253316649262956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1.40492655711E-3</v>
      </c>
      <c r="K109" s="5" t="str">
        <f t="shared" si="29"/>
        <v/>
      </c>
      <c r="L109" s="5" t="str">
        <f t="shared" si="30"/>
        <v/>
      </c>
      <c r="M109" s="24">
        <f t="shared" si="25"/>
        <v>-611121.02945980546</v>
      </c>
      <c r="N109" s="24">
        <f t="shared" si="26"/>
        <v>4.7279005874547782E-5</v>
      </c>
      <c r="O109" s="24">
        <f t="shared" si="27"/>
        <v>422802.125</v>
      </c>
      <c r="P109" s="24">
        <f t="shared" si="28"/>
        <v>1.7191452951796527E-9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2.1783257571849955E-5</v>
      </c>
      <c r="V109" s="24">
        <f t="shared" si="31"/>
        <v>0.14918926578118374</v>
      </c>
      <c r="W109" s="63">
        <f>B109+([1]User!D$6-25)*[1]User!C$6*[1]Calc!V$6</f>
        <v>5.6253315599999999E-2</v>
      </c>
      <c r="AH109" s="24"/>
    </row>
    <row r="110" spans="1:34">
      <c r="A110" s="60">
        <v>1.4758E-2</v>
      </c>
      <c r="B110" s="63">
        <v>5.59891E-2</v>
      </c>
      <c r="C110" s="24">
        <v>3.33269E-6</v>
      </c>
      <c r="D110" s="61">
        <f t="shared" si="18"/>
        <v>3.9348972161763861E-5</v>
      </c>
      <c r="E110" s="49">
        <f t="shared" si="37"/>
        <v>-4.4050666074041347</v>
      </c>
      <c r="F110" s="49">
        <f t="shared" si="36"/>
        <v>-4.4050666074041347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1.40522875461E-3</v>
      </c>
      <c r="K110" s="5" t="str">
        <f t="shared" si="29"/>
        <v/>
      </c>
      <c r="L110" s="5" t="str">
        <f t="shared" si="30"/>
        <v/>
      </c>
      <c r="M110" s="24">
        <f t="shared" si="25"/>
        <v>1370008.833908235</v>
      </c>
      <c r="N110" s="24">
        <f t="shared" si="26"/>
        <v>3.9348971898393366E-5</v>
      </c>
      <c r="O110" s="24">
        <f t="shared" si="27"/>
        <v>423001.25</v>
      </c>
      <c r="P110" s="24">
        <f t="shared" si="28"/>
        <v>2.066579033118785E-9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2.1788071953442904E-5</v>
      </c>
      <c r="V110" s="24">
        <f t="shared" si="31"/>
        <v>0.14915483214148653</v>
      </c>
      <c r="W110" s="63">
        <f>B110+([1]User!D$6-25)*[1]User!C$6*[1]Calc!V$6</f>
        <v>5.62654156E-2</v>
      </c>
      <c r="AH110" s="24"/>
    </row>
    <row r="111" spans="1:34">
      <c r="A111" s="60">
        <v>1.4903400000000001E-2</v>
      </c>
      <c r="B111" s="63">
        <v>5.5946200000000001E-2</v>
      </c>
      <c r="C111" s="24">
        <v>6.4613700000000001E-7</v>
      </c>
      <c r="D111" s="61">
        <f t="shared" si="18"/>
        <v>7.6289204293485484E-6</v>
      </c>
      <c r="E111" s="49">
        <f t="shared" si="37"/>
        <v>-5.1175369148300272</v>
      </c>
      <c r="F111" s="49">
        <f t="shared" si="36"/>
        <v>-5.1175369148300272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1.4041573271100002E-3</v>
      </c>
      <c r="K111" s="5" t="str">
        <f t="shared" si="29"/>
        <v/>
      </c>
      <c r="L111" s="5" t="str">
        <f t="shared" si="30"/>
        <v/>
      </c>
      <c r="M111" s="24">
        <f t="shared" si="25"/>
        <v>-4849200.5211397447</v>
      </c>
      <c r="N111" s="24">
        <f t="shared" si="26"/>
        <v>7.6289213615588569E-6</v>
      </c>
      <c r="O111" s="24">
        <f t="shared" si="27"/>
        <v>422295.5</v>
      </c>
      <c r="P111" s="24">
        <f t="shared" si="28"/>
        <v>1.0641358466357508E-8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2.1771004459065257E-5</v>
      </c>
      <c r="V111" s="24">
        <f t="shared" si="31"/>
        <v>0.14927697178984872</v>
      </c>
      <c r="W111" s="63">
        <f>B111+([1]User!D$6-25)*[1]User!C$6*[1]Calc!V$6</f>
        <v>5.6222515600000002E-2</v>
      </c>
      <c r="AH111" s="24"/>
    </row>
    <row r="112" spans="1:34">
      <c r="A112" s="60">
        <v>1.5048799999999999E-2</v>
      </c>
      <c r="B112" s="63">
        <v>5.5981099999999999E-2</v>
      </c>
      <c r="C112" s="24">
        <v>-8.0851600000000007E-6</v>
      </c>
      <c r="D112" s="61">
        <f t="shared" si="18"/>
        <v>-9.546124474925862E-5</v>
      </c>
      <c r="E112" s="49">
        <f t="shared" si="37"/>
        <v>-3</v>
      </c>
      <c r="F112" s="49">
        <f t="shared" si="36"/>
        <v>-3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1.40502895461E-3</v>
      </c>
      <c r="K112" s="5" t="str">
        <f t="shared" si="29"/>
        <v/>
      </c>
      <c r="L112" s="5" t="str">
        <f t="shared" si="30"/>
        <v/>
      </c>
      <c r="M112" s="24">
        <f t="shared" si="25"/>
        <v>3950282.8997296761</v>
      </c>
      <c r="N112" s="24">
        <f t="shared" si="26"/>
        <v>-9.5461245508661008E-5</v>
      </c>
      <c r="O112" s="24">
        <f t="shared" si="27"/>
        <v>422869.5</v>
      </c>
      <c r="P112" s="24">
        <f t="shared" si="28"/>
        <v>-8.515752360744601E-10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2.1784888849600876E-5</v>
      </c>
      <c r="V112" s="24">
        <f t="shared" si="31"/>
        <v>0.14917759677644304</v>
      </c>
      <c r="W112" s="63">
        <f>B112+([1]User!D$6-25)*[1]User!C$6*[1]Calc!V$6</f>
        <v>5.6257415599999999E-2</v>
      </c>
      <c r="AH112" s="24"/>
    </row>
    <row r="113" spans="1:34">
      <c r="A113" s="5">
        <v>1.51942E-2</v>
      </c>
      <c r="B113" s="63">
        <v>5.5967599999999999E-2</v>
      </c>
      <c r="C113" s="24">
        <v>-7.4135299999999998E-6</v>
      </c>
      <c r="D113" s="61">
        <f t="shared" si="18"/>
        <v>-8.7531329223660526E-5</v>
      </c>
      <c r="E113" s="49">
        <f t="shared" si="37"/>
        <v>-3</v>
      </c>
      <c r="F113" s="49">
        <f t="shared" si="36"/>
        <v>-3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1.40469179211E-3</v>
      </c>
      <c r="K113" s="5" t="str">
        <f t="shared" si="29"/>
        <v/>
      </c>
      <c r="L113" s="5" t="str">
        <f t="shared" si="30"/>
        <v/>
      </c>
      <c r="M113" s="24">
        <f t="shared" si="25"/>
        <v>-1527243.7180086924</v>
      </c>
      <c r="N113" s="24">
        <f t="shared" si="26"/>
        <v>-8.7531328930063199E-5</v>
      </c>
      <c r="O113" s="24">
        <f t="shared" si="27"/>
        <v>422647.375</v>
      </c>
      <c r="P113" s="24">
        <f t="shared" si="28"/>
        <v>-9.2823600833157505E-10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2.1779517730248595E-5</v>
      </c>
      <c r="V113" s="24">
        <f t="shared" si="31"/>
        <v>0.14921602455768454</v>
      </c>
      <c r="W113" s="63">
        <f>B113+([1]User!D$6-25)*[1]User!C$6*[1]Calc!V$6</f>
        <v>5.62439156E-2</v>
      </c>
      <c r="AH113" s="24"/>
    </row>
    <row r="114" spans="1:34">
      <c r="A114" s="5">
        <v>1.53396E-2</v>
      </c>
      <c r="B114" s="63">
        <v>5.5990499999999999E-2</v>
      </c>
      <c r="C114" s="24">
        <v>-4.7269700000000002E-6</v>
      </c>
      <c r="D114" s="61">
        <f t="shared" si="18"/>
        <v>-5.5811194842452466E-5</v>
      </c>
      <c r="E114" s="49">
        <f t="shared" si="37"/>
        <v>-3</v>
      </c>
      <c r="F114" s="49">
        <f t="shared" si="36"/>
        <v>-3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1.40526371961E-3</v>
      </c>
      <c r="K114" s="5" t="str">
        <f t="shared" si="29"/>
        <v/>
      </c>
      <c r="L114" s="5" t="str">
        <f t="shared" si="30"/>
        <v/>
      </c>
      <c r="M114" s="24">
        <f t="shared" si="25"/>
        <v>2592967.9214908411</v>
      </c>
      <c r="N114" s="24">
        <f t="shared" si="26"/>
        <v>-5.581119534092462E-5</v>
      </c>
      <c r="O114" s="24">
        <f t="shared" si="27"/>
        <v>423024.25</v>
      </c>
      <c r="P114" s="24">
        <f t="shared" si="28"/>
        <v>-1.4570944292312792E-9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2.1788629013320213E-5</v>
      </c>
      <c r="V114" s="24">
        <f t="shared" si="31"/>
        <v>0.14915084889509328</v>
      </c>
      <c r="W114" s="63">
        <f>B114+([1]User!D$6-25)*[1]User!C$6*[1]Calc!V$6</f>
        <v>5.6266815599999999E-2</v>
      </c>
      <c r="AH114" s="24"/>
    </row>
    <row r="115" spans="1:34">
      <c r="A115" s="5">
        <v>1.5485000000000001E-2</v>
      </c>
      <c r="B115" s="63">
        <v>5.59529E-2</v>
      </c>
      <c r="C115" s="24">
        <v>-1.36878E-6</v>
      </c>
      <c r="D115" s="61">
        <f t="shared" si="18"/>
        <v>-1.6161144935646319E-5</v>
      </c>
      <c r="E115" s="49">
        <f t="shared" si="37"/>
        <v>-3</v>
      </c>
      <c r="F115" s="49">
        <f t="shared" si="36"/>
        <v>-3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1.4043246596100001E-3</v>
      </c>
      <c r="K115" s="5" t="str">
        <f t="shared" si="29"/>
        <v/>
      </c>
      <c r="L115" s="5" t="str">
        <f t="shared" si="30"/>
        <v/>
      </c>
      <c r="M115" s="24">
        <f t="shared" si="25"/>
        <v>-4251223.5920906495</v>
      </c>
      <c r="N115" s="24">
        <f t="shared" si="26"/>
        <v>-1.6161144118391097E-5</v>
      </c>
      <c r="O115" s="24">
        <f t="shared" si="27"/>
        <v>422405.625</v>
      </c>
      <c r="P115" s="24">
        <f t="shared" si="28"/>
        <v>-5.0245983053633014E-9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2.1773669704070394E-5</v>
      </c>
      <c r="V115" s="24">
        <f t="shared" si="31"/>
        <v>0.14925788594709205</v>
      </c>
      <c r="W115" s="63">
        <f>B115+([1]User!D$6-25)*[1]User!C$6*[1]Calc!V$6</f>
        <v>5.62292156E-2</v>
      </c>
      <c r="AH115" s="24"/>
    </row>
    <row r="116" spans="1:34">
      <c r="A116" s="5">
        <v>1.5630399999999999E-2</v>
      </c>
      <c r="B116" s="63">
        <v>5.5973000000000002E-2</v>
      </c>
      <c r="C116" s="24">
        <v>5.3476100000000001E-6</v>
      </c>
      <c r="D116" s="61">
        <f t="shared" si="18"/>
        <v>6.3139072947669911E-5</v>
      </c>
      <c r="E116" s="49">
        <f t="shared" si="37"/>
        <v>-4.1997017990143926</v>
      </c>
      <c r="F116" s="49">
        <f t="shared" si="36"/>
        <v>-4.1997017990143926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1.4048266571100002E-3</v>
      </c>
      <c r="K116" s="5" t="str">
        <f t="shared" si="29"/>
        <v/>
      </c>
      <c r="L116" s="5" t="str">
        <f t="shared" si="30"/>
        <v/>
      </c>
      <c r="M116" s="24">
        <f t="shared" si="25"/>
        <v>2274374.1650904273</v>
      </c>
      <c r="N116" s="24">
        <f t="shared" si="26"/>
        <v>6.3139072510444216E-5</v>
      </c>
      <c r="O116" s="24">
        <f t="shared" si="27"/>
        <v>422736.25</v>
      </c>
      <c r="P116" s="24">
        <f t="shared" si="28"/>
        <v>1.2871081799080459E-9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2.1781666122481088E-5</v>
      </c>
      <c r="V116" s="24">
        <f t="shared" si="31"/>
        <v>0.1492006515670557</v>
      </c>
      <c r="W116" s="63">
        <f>B116+([1]User!D$6-25)*[1]User!C$6*[1]Calc!V$6</f>
        <v>5.6249315600000002E-2</v>
      </c>
      <c r="AH116" s="24"/>
    </row>
    <row r="117" spans="1:34">
      <c r="A117" s="5">
        <v>1.57758E-2</v>
      </c>
      <c r="B117" s="63">
        <v>5.5921999999999999E-2</v>
      </c>
      <c r="C117" s="24">
        <v>1.9894099999999998E-6</v>
      </c>
      <c r="D117" s="61">
        <f t="shared" si="18"/>
        <v>2.3488904971159824E-5</v>
      </c>
      <c r="E117" s="49">
        <f t="shared" si="37"/>
        <v>-4.6291372291171502</v>
      </c>
      <c r="F117" s="49">
        <f t="shared" si="36"/>
        <v>-4.6291372291171502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1.40355293211E-3</v>
      </c>
      <c r="K117" s="5" t="str">
        <f t="shared" si="29"/>
        <v/>
      </c>
      <c r="L117" s="5" t="str">
        <f t="shared" si="30"/>
        <v/>
      </c>
      <c r="M117" s="24">
        <f t="shared" si="25"/>
        <v>-5759356.610773487</v>
      </c>
      <c r="N117" s="24">
        <f t="shared" si="26"/>
        <v>2.3488906078338538E-5</v>
      </c>
      <c r="O117" s="24">
        <f t="shared" si="27"/>
        <v>421898</v>
      </c>
      <c r="P117" s="24">
        <f t="shared" si="28"/>
        <v>3.4529352388528471E-9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2.1761378701583337E-5</v>
      </c>
      <c r="V117" s="24">
        <f t="shared" si="31"/>
        <v>0.14934594087399647</v>
      </c>
      <c r="W117" s="63">
        <f>B117+([1]User!D$6-25)*[1]User!C$6*[1]Calc!V$6</f>
        <v>5.61983156E-2</v>
      </c>
      <c r="AH117" s="24"/>
    </row>
    <row r="118" spans="1:34">
      <c r="A118" s="5">
        <v>1.59212E-2</v>
      </c>
      <c r="B118" s="63">
        <v>5.5995900000000001E-2</v>
      </c>
      <c r="C118" s="24">
        <v>-8.7568000000000006E-6</v>
      </c>
      <c r="D118" s="61">
        <f t="shared" si="18"/>
        <v>-1.0339127834456063E-4</v>
      </c>
      <c r="E118" s="49">
        <f t="shared" si="37"/>
        <v>-3</v>
      </c>
      <c r="F118" s="49">
        <f t="shared" si="36"/>
        <v>-3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1.4053985846100001E-3</v>
      </c>
      <c r="K118" s="5" t="str">
        <f t="shared" si="29"/>
        <v/>
      </c>
      <c r="L118" s="5" t="str">
        <f t="shared" si="30"/>
        <v/>
      </c>
      <c r="M118" s="24">
        <f t="shared" si="25"/>
        <v>8369458.826498067</v>
      </c>
      <c r="N118" s="24">
        <f t="shared" si="26"/>
        <v>-1.0339127995350539E-4</v>
      </c>
      <c r="O118" s="24">
        <f t="shared" si="27"/>
        <v>423113.125</v>
      </c>
      <c r="P118" s="24">
        <f t="shared" si="28"/>
        <v>-7.8671303021471346E-10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2.1790777719462798E-5</v>
      </c>
      <c r="V118" s="24">
        <f t="shared" si="31"/>
        <v>0.14913548652008632</v>
      </c>
      <c r="W118" s="63">
        <f>B118+([1]User!D$6-25)*[1]User!C$6*[1]Calc!V$6</f>
        <v>5.6272215600000002E-2</v>
      </c>
      <c r="AH118" s="24"/>
    </row>
    <row r="119" spans="1:34">
      <c r="A119" s="5">
        <v>1.60666E-2</v>
      </c>
      <c r="B119" s="63">
        <v>5.5965000000000001E-2</v>
      </c>
      <c r="C119" s="24">
        <v>-4.7269700000000002E-6</v>
      </c>
      <c r="D119" s="61">
        <f t="shared" si="18"/>
        <v>-5.5811194842452466E-5</v>
      </c>
      <c r="E119" s="49">
        <f t="shared" si="37"/>
        <v>-3</v>
      </c>
      <c r="F119" s="49">
        <f t="shared" si="36"/>
        <v>-3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1.4046268571100001E-3</v>
      </c>
      <c r="K119" s="5" t="str">
        <f t="shared" si="29"/>
        <v/>
      </c>
      <c r="L119" s="5" t="str">
        <f t="shared" si="30"/>
        <v/>
      </c>
      <c r="M119" s="24">
        <f t="shared" si="25"/>
        <v>-3495337.4496033657</v>
      </c>
      <c r="N119" s="24">
        <f t="shared" si="26"/>
        <v>-5.5811194170508798E-5</v>
      </c>
      <c r="O119" s="24">
        <f t="shared" si="27"/>
        <v>422604.625</v>
      </c>
      <c r="P119" s="24">
        <f t="shared" si="28"/>
        <v>-1.4556490739438224E-9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2.1778483345567269E-5</v>
      </c>
      <c r="V119" s="24">
        <f t="shared" si="31"/>
        <v>0.14922342726133592</v>
      </c>
      <c r="W119" s="63">
        <f>B119+([1]User!D$6-25)*[1]User!C$6*[1]Calc!V$6</f>
        <v>5.6241315600000001E-2</v>
      </c>
      <c r="AH119" s="24"/>
    </row>
    <row r="120" spans="1:34">
      <c r="A120" s="5">
        <v>1.6212000000000001E-2</v>
      </c>
      <c r="B120" s="63">
        <v>5.59488E-2</v>
      </c>
      <c r="C120" s="24">
        <v>2.6610500000000001E-6</v>
      </c>
      <c r="D120" s="61">
        <f t="shared" si="18"/>
        <v>3.1418938566461844E-5</v>
      </c>
      <c r="E120" s="49">
        <f t="shared" si="37"/>
        <v>-4.5028084909228774</v>
      </c>
      <c r="F120" s="49">
        <f t="shared" si="36"/>
        <v>-4.5028084909228774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1.40422226211E-3</v>
      </c>
      <c r="K120" s="5" t="str">
        <f t="shared" si="29"/>
        <v/>
      </c>
      <c r="L120" s="5" t="str">
        <f t="shared" si="30"/>
        <v/>
      </c>
      <c r="M120" s="24">
        <f t="shared" si="25"/>
        <v>-1831351.9439114332</v>
      </c>
      <c r="N120" s="24">
        <f t="shared" si="26"/>
        <v>3.1418938918520945E-5</v>
      </c>
      <c r="O120" s="24">
        <f t="shared" si="27"/>
        <v>422338.25</v>
      </c>
      <c r="P120" s="24">
        <f t="shared" si="28"/>
        <v>2.5841198963004971E-9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2.1772038719724676E-5</v>
      </c>
      <c r="V120" s="24">
        <f t="shared" si="31"/>
        <v>0.149269564885148</v>
      </c>
      <c r="W120" s="63">
        <f>B120+([1]User!D$6-25)*[1]User!C$6*[1]Calc!V$6</f>
        <v>5.62251156E-2</v>
      </c>
      <c r="AH120" s="24"/>
    </row>
    <row r="121" spans="1:34">
      <c r="A121" s="5">
        <v>1.6357400000000001E-2</v>
      </c>
      <c r="B121" s="63">
        <v>5.5999899999999998E-2</v>
      </c>
      <c r="C121" s="24">
        <v>-2.0404200000000001E-6</v>
      </c>
      <c r="D121" s="61">
        <f t="shared" si="18"/>
        <v>-2.4091178530948339E-5</v>
      </c>
      <c r="E121" s="49">
        <f t="shared" si="37"/>
        <v>-3</v>
      </c>
      <c r="F121" s="49">
        <f t="shared" si="36"/>
        <v>-3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1.4054984846099999E-3</v>
      </c>
      <c r="K121" s="5" t="str">
        <f t="shared" si="29"/>
        <v/>
      </c>
      <c r="L121" s="5" t="str">
        <f t="shared" si="30"/>
        <v/>
      </c>
      <c r="M121" s="24">
        <f t="shared" si="25"/>
        <v>5788172.3145941719</v>
      </c>
      <c r="N121" s="24">
        <f t="shared" si="26"/>
        <v>-2.4091179643666584E-5</v>
      </c>
      <c r="O121" s="24">
        <f t="shared" si="27"/>
        <v>423179</v>
      </c>
      <c r="P121" s="24">
        <f t="shared" si="28"/>
        <v>-3.3768346823725124E-9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2.1792369401378793E-5</v>
      </c>
      <c r="V121" s="24">
        <f t="shared" si="31"/>
        <v>0.14912410859589081</v>
      </c>
      <c r="W121" s="63">
        <f>B121+([1]User!D$6-25)*[1]User!C$6*[1]Calc!V$6</f>
        <v>5.6276215599999999E-2</v>
      </c>
      <c r="AH121" s="24"/>
    </row>
    <row r="122" spans="1:34">
      <c r="A122" s="5">
        <v>1.6502800000000001E-2</v>
      </c>
      <c r="B122" s="63">
        <v>5.5919299999999998E-2</v>
      </c>
      <c r="C122" s="24">
        <v>3.33269E-6</v>
      </c>
      <c r="D122" s="61">
        <f t="shared" si="18"/>
        <v>3.9348972161763861E-5</v>
      </c>
      <c r="E122" s="49">
        <f t="shared" si="37"/>
        <v>-4.4050666074041347</v>
      </c>
      <c r="F122" s="49">
        <f t="shared" si="36"/>
        <v>-4.4050666074041347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1.40348549961E-3</v>
      </c>
      <c r="K122" s="5" t="str">
        <f t="shared" si="29"/>
        <v/>
      </c>
      <c r="L122" s="5" t="str">
        <f t="shared" si="30"/>
        <v/>
      </c>
      <c r="M122" s="24">
        <f t="shared" si="25"/>
        <v>-9101085.5629395097</v>
      </c>
      <c r="N122" s="24">
        <f t="shared" si="26"/>
        <v>3.9348973911356546E-5</v>
      </c>
      <c r="O122" s="24">
        <f t="shared" si="27"/>
        <v>421853.625</v>
      </c>
      <c r="P122" s="24">
        <f t="shared" si="28"/>
        <v>2.060972188314025E-9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2.1760304845526164E-5</v>
      </c>
      <c r="V122" s="24">
        <f t="shared" si="31"/>
        <v>0.14935363889704828</v>
      </c>
      <c r="W122" s="63">
        <f>B122+([1]User!D$6-25)*[1]User!C$6*[1]Calc!V$6</f>
        <v>5.6195615599999998E-2</v>
      </c>
      <c r="AH122" s="24"/>
    </row>
    <row r="123" spans="1:34">
      <c r="A123" s="5">
        <v>1.6648199999999998E-2</v>
      </c>
      <c r="B123" s="63">
        <v>5.5956899999999997E-2</v>
      </c>
      <c r="C123" s="24">
        <v>-2.71206E-6</v>
      </c>
      <c r="D123" s="61">
        <f t="shared" si="18"/>
        <v>-3.2021212126250353E-5</v>
      </c>
      <c r="E123" s="49">
        <f t="shared" si="37"/>
        <v>-3</v>
      </c>
      <c r="F123" s="49">
        <f t="shared" si="36"/>
        <v>-3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1.4044245596099999E-3</v>
      </c>
      <c r="K123" s="5" t="str">
        <f t="shared" si="29"/>
        <v/>
      </c>
      <c r="L123" s="5" t="str">
        <f t="shared" si="30"/>
        <v/>
      </c>
      <c r="M123" s="24">
        <f t="shared" si="25"/>
        <v>4251885.4911063081</v>
      </c>
      <c r="N123" s="24">
        <f t="shared" si="26"/>
        <v>-3.2021212943632817E-5</v>
      </c>
      <c r="O123" s="24">
        <f t="shared" si="27"/>
        <v>422471.5</v>
      </c>
      <c r="P123" s="24">
        <f t="shared" si="28"/>
        <v>-2.5363162008561313E-9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2.1775260949410732E-5</v>
      </c>
      <c r="V123" s="24">
        <f t="shared" si="31"/>
        <v>0.14924649325377753</v>
      </c>
      <c r="W123" s="63">
        <f>B123+([1]User!D$6-25)*[1]User!C$6*[1]Calc!V$6</f>
        <v>5.6233215599999997E-2</v>
      </c>
      <c r="AH123" s="24"/>
    </row>
    <row r="124" spans="1:34">
      <c r="A124" s="5">
        <v>1.6793599999999999E-2</v>
      </c>
      <c r="B124" s="63">
        <v>5.5978399999999998E-2</v>
      </c>
      <c r="C124" s="24">
        <v>1.0720700000000001E-5</v>
      </c>
      <c r="D124" s="61">
        <f t="shared" si="18"/>
        <v>1.2657898750097424E-4</v>
      </c>
      <c r="E124" s="49">
        <f t="shared" si="37"/>
        <v>-3.89763838254754</v>
      </c>
      <c r="F124" s="49">
        <f t="shared" si="36"/>
        <v>-3.89763838254754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1.4049615221099999E-3</v>
      </c>
      <c r="K124" s="5" t="str">
        <f t="shared" si="29"/>
        <v/>
      </c>
      <c r="L124" s="5" t="str">
        <f t="shared" si="30"/>
        <v/>
      </c>
      <c r="M124" s="24">
        <f t="shared" si="25"/>
        <v>2433299.6471624491</v>
      </c>
      <c r="N124" s="24">
        <f t="shared" si="26"/>
        <v>1.2657898703319671E-4</v>
      </c>
      <c r="O124" s="24">
        <f t="shared" si="27"/>
        <v>422825.125</v>
      </c>
      <c r="P124" s="24">
        <f t="shared" si="28"/>
        <v>6.4215952375003904E-10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2.1783814588723516E-5</v>
      </c>
      <c r="V124" s="24">
        <f t="shared" si="31"/>
        <v>0.14918528108070978</v>
      </c>
      <c r="W124" s="63">
        <f>B124+([1]User!D$6-25)*[1]User!C$6*[1]Calc!V$6</f>
        <v>5.6254715599999998E-2</v>
      </c>
      <c r="AH124" s="24"/>
    </row>
    <row r="125" spans="1:34">
      <c r="A125" s="5">
        <v>1.6938999999999999E-2</v>
      </c>
      <c r="B125" s="63">
        <v>5.5951500000000001E-2</v>
      </c>
      <c r="C125" s="24">
        <v>-3.38369E-6</v>
      </c>
      <c r="D125" s="61">
        <f t="shared" si="18"/>
        <v>-3.9951127651848433E-5</v>
      </c>
      <c r="E125" s="49">
        <f t="shared" si="37"/>
        <v>-3</v>
      </c>
      <c r="F125" s="49">
        <f t="shared" si="36"/>
        <v>-3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1.4042896946100001E-3</v>
      </c>
      <c r="K125" s="5" t="str">
        <f t="shared" si="29"/>
        <v/>
      </c>
      <c r="L125" s="5" t="str">
        <f t="shared" si="30"/>
        <v/>
      </c>
      <c r="M125" s="24">
        <f t="shared" si="25"/>
        <v>-3041268.1782671167</v>
      </c>
      <c r="N125" s="24">
        <f t="shared" si="26"/>
        <v>-3.9951127067195041E-5</v>
      </c>
      <c r="O125" s="24">
        <f t="shared" si="27"/>
        <v>422382.625</v>
      </c>
      <c r="P125" s="24">
        <f t="shared" si="28"/>
        <v>-2.0324541956833696E-9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2.1773112777791588E-5</v>
      </c>
      <c r="V125" s="24">
        <f t="shared" si="31"/>
        <v>0.14926187371467678</v>
      </c>
      <c r="W125" s="63">
        <f>B125+([1]User!D$6-25)*[1]User!C$6*[1]Calc!V$6</f>
        <v>5.6227815600000002E-2</v>
      </c>
      <c r="AH125" s="24"/>
    </row>
    <row r="126" spans="1:34">
      <c r="A126" s="5">
        <v>1.70844E-2</v>
      </c>
      <c r="B126" s="63">
        <v>5.59529E-2</v>
      </c>
      <c r="C126" s="24">
        <v>6.01925E-6</v>
      </c>
      <c r="D126" s="61">
        <f t="shared" si="18"/>
        <v>7.1069106542971921E-5</v>
      </c>
      <c r="E126" s="49">
        <f t="shared" si="37"/>
        <v>-4.1483191443281671</v>
      </c>
      <c r="F126" s="49">
        <f t="shared" si="36"/>
        <v>-4.1483191443281671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1.4043246596100001E-3</v>
      </c>
      <c r="K126" s="5" t="str">
        <f t="shared" si="29"/>
        <v/>
      </c>
      <c r="L126" s="5" t="str">
        <f t="shared" si="30"/>
        <v/>
      </c>
      <c r="M126" s="24">
        <f t="shared" si="25"/>
        <v>158290.2401308846</v>
      </c>
      <c r="N126" s="24">
        <f t="shared" si="26"/>
        <v>7.1069106512542201E-5</v>
      </c>
      <c r="O126" s="24">
        <f t="shared" si="27"/>
        <v>422405.625</v>
      </c>
      <c r="P126" s="24">
        <f t="shared" si="28"/>
        <v>1.1425957259736948E-9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2.1773669704070394E-5</v>
      </c>
      <c r="V126" s="24">
        <f t="shared" si="31"/>
        <v>0.14925788594709205</v>
      </c>
      <c r="W126" s="63">
        <f>B126+([1]User!D$6-25)*[1]User!C$6*[1]Calc!V$6</f>
        <v>5.62292156E-2</v>
      </c>
      <c r="AH126" s="24"/>
    </row>
    <row r="127" spans="1:34">
      <c r="A127" s="5">
        <v>1.72298E-2</v>
      </c>
      <c r="B127" s="63">
        <v>5.6005300000000001E-2</v>
      </c>
      <c r="C127" s="24">
        <v>4.0043300000000003E-6</v>
      </c>
      <c r="D127" s="61">
        <f t="shared" si="18"/>
        <v>4.7279005757065878E-5</v>
      </c>
      <c r="E127" s="49">
        <f t="shared" si="37"/>
        <v>-4.3253316649262956</v>
      </c>
      <c r="F127" s="49">
        <f t="shared" si="36"/>
        <v>-4.3253316649262956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1.4056333496100001E-3</v>
      </c>
      <c r="K127" s="5" t="str">
        <f t="shared" si="29"/>
        <v/>
      </c>
      <c r="L127" s="5" t="str">
        <f t="shared" si="30"/>
        <v/>
      </c>
      <c r="M127" s="24">
        <f t="shared" si="25"/>
        <v>5936672.8302233582</v>
      </c>
      <c r="N127" s="24">
        <f t="shared" si="26"/>
        <v>4.7279004615799895E-5</v>
      </c>
      <c r="O127" s="24">
        <f t="shared" si="27"/>
        <v>423268</v>
      </c>
      <c r="P127" s="24">
        <f t="shared" si="28"/>
        <v>1.7210396238504511E-9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2.1794518236415578E-5</v>
      </c>
      <c r="V127" s="24">
        <f t="shared" si="31"/>
        <v>0.14910875057506193</v>
      </c>
      <c r="W127" s="63">
        <f>B127+([1]User!D$6-25)*[1]User!C$6*[1]Calc!V$6</f>
        <v>5.6281615600000001E-2</v>
      </c>
      <c r="AH127" s="24"/>
    </row>
    <row r="128" spans="1:34">
      <c r="A128" s="5">
        <v>1.73752E-2</v>
      </c>
      <c r="B128" s="63">
        <v>5.5994500000000003E-2</v>
      </c>
      <c r="C128" s="24">
        <v>6.01925E-6</v>
      </c>
      <c r="D128" s="61">
        <f t="shared" si="18"/>
        <v>7.1069106542971921E-5</v>
      </c>
      <c r="E128" s="49">
        <f t="shared" si="37"/>
        <v>-4.1483191443281671</v>
      </c>
      <c r="F128" s="49">
        <f t="shared" si="36"/>
        <v>-4.1483191443281671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1.4053636196100002E-3</v>
      </c>
      <c r="K128" s="5" t="str">
        <f t="shared" si="29"/>
        <v/>
      </c>
      <c r="L128" s="5" t="str">
        <f t="shared" si="30"/>
        <v/>
      </c>
      <c r="M128" s="24">
        <f t="shared" si="25"/>
        <v>-1223074.8329502288</v>
      </c>
      <c r="N128" s="24">
        <f t="shared" si="26"/>
        <v>7.1069106778095826E-5</v>
      </c>
      <c r="O128" s="24">
        <f t="shared" si="27"/>
        <v>423090.125</v>
      </c>
      <c r="P128" s="24">
        <f t="shared" si="28"/>
        <v>1.1444472755786508E-9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2.1790220640390486E-5</v>
      </c>
      <c r="V128" s="24">
        <f t="shared" si="31"/>
        <v>0.14913946911781947</v>
      </c>
      <c r="W128" s="63">
        <f>B128+([1]User!D$6-25)*[1]User!C$6*[1]Calc!V$6</f>
        <v>5.6270815600000003E-2</v>
      </c>
      <c r="AH128" s="24"/>
    </row>
    <row r="129" spans="1:34">
      <c r="A129" s="5">
        <v>1.7520600000000001E-2</v>
      </c>
      <c r="B129" s="63">
        <v>5.5938099999999998E-2</v>
      </c>
      <c r="C129" s="24">
        <v>8.7058000000000006E-6</v>
      </c>
      <c r="D129" s="61">
        <f t="shared" si="18"/>
        <v>1.0278912285447606E-4</v>
      </c>
      <c r="E129" s="49">
        <f t="shared" si="37"/>
        <v>-3.9880528399536987</v>
      </c>
      <c r="F129" s="49">
        <f t="shared" si="36"/>
        <v>-3.9880528399536987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1.4039550296099999E-3</v>
      </c>
      <c r="K129" s="5" t="str">
        <f t="shared" si="29"/>
        <v/>
      </c>
      <c r="L129" s="5" t="str">
        <f t="shared" si="30"/>
        <v/>
      </c>
      <c r="M129" s="24">
        <f t="shared" si="25"/>
        <v>-6373163.1922991397</v>
      </c>
      <c r="N129" s="24">
        <f t="shared" si="26"/>
        <v>1.0278912407965295E-4</v>
      </c>
      <c r="O129" s="24">
        <f t="shared" si="27"/>
        <v>422162.375</v>
      </c>
      <c r="P129" s="24">
        <f t="shared" si="28"/>
        <v>7.8954359905927898E-10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2.1767782449244655E-5</v>
      </c>
      <c r="V129" s="24">
        <f t="shared" si="31"/>
        <v>0.14930005087348783</v>
      </c>
      <c r="W129" s="63">
        <f>B129+([1]User!D$6-25)*[1]User!C$6*[1]Calc!V$6</f>
        <v>5.6214415599999998E-2</v>
      </c>
      <c r="AH129" s="24"/>
    </row>
    <row r="130" spans="1:34">
      <c r="A130" s="5">
        <v>1.7666000000000001E-2</v>
      </c>
      <c r="B130" s="63">
        <v>5.6057599999999999E-2</v>
      </c>
      <c r="C130" s="24">
        <v>6.69088E-6</v>
      </c>
      <c r="D130" s="61">
        <f t="shared" si="18"/>
        <v>7.8999022068570001E-5</v>
      </c>
      <c r="E130" s="49">
        <f t="shared" si="37"/>
        <v>-4.102378284821615</v>
      </c>
      <c r="F130" s="49">
        <f t="shared" si="36"/>
        <v>-4.102378284821615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1.40693954211E-3</v>
      </c>
      <c r="K130" s="5" t="str">
        <f t="shared" si="29"/>
        <v/>
      </c>
      <c r="L130" s="5" t="str">
        <f t="shared" si="30"/>
        <v/>
      </c>
      <c r="M130" s="24">
        <f t="shared" si="25"/>
        <v>13566373.51335549</v>
      </c>
      <c r="N130" s="24">
        <f t="shared" si="26"/>
        <v>7.8999019460570356E-5</v>
      </c>
      <c r="O130" s="24">
        <f t="shared" si="27"/>
        <v>424130.5</v>
      </c>
      <c r="P130" s="24">
        <f t="shared" si="28"/>
        <v>1.0320994852435516E-9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2.1815333934802885E-5</v>
      </c>
      <c r="V130" s="24">
        <f t="shared" si="31"/>
        <v>0.14896013458760568</v>
      </c>
      <c r="W130" s="63">
        <f>B130+([1]User!D$6-25)*[1]User!C$6*[1]Calc!V$6</f>
        <v>5.6333915599999999E-2</v>
      </c>
      <c r="AH130" s="24"/>
    </row>
    <row r="131" spans="1:34">
      <c r="A131" s="5">
        <v>1.7811400000000002E-2</v>
      </c>
      <c r="B131" s="63">
        <v>5.5995900000000001E-2</v>
      </c>
      <c r="C131" s="24">
        <v>-3.38369E-6</v>
      </c>
      <c r="D131" s="61">
        <f t="shared" si="18"/>
        <v>-3.9951127651848433E-5</v>
      </c>
      <c r="E131" s="49">
        <f t="shared" si="37"/>
        <v>-3</v>
      </c>
      <c r="F131" s="49">
        <f t="shared" si="36"/>
        <v>-3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1.4053985846100001E-3</v>
      </c>
      <c r="K131" s="5" t="str">
        <f t="shared" si="29"/>
        <v/>
      </c>
      <c r="L131" s="5" t="str">
        <f t="shared" si="30"/>
        <v/>
      </c>
      <c r="M131" s="24">
        <f t="shared" si="25"/>
        <v>-6987761.9701610394</v>
      </c>
      <c r="N131" s="24">
        <f t="shared" si="26"/>
        <v>-3.9951126308521074E-5</v>
      </c>
      <c r="O131" s="24">
        <f t="shared" si="27"/>
        <v>423113.125</v>
      </c>
      <c r="P131" s="24">
        <f t="shared" si="28"/>
        <v>-2.0359693121505649E-9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2.1790777719462798E-5</v>
      </c>
      <c r="V131" s="24">
        <f t="shared" si="31"/>
        <v>0.14913548652008632</v>
      </c>
      <c r="W131" s="63">
        <f>B131+([1]User!D$6-25)*[1]User!C$6*[1]Calc!V$6</f>
        <v>5.6272215600000002E-2</v>
      </c>
      <c r="AH131" s="24"/>
    </row>
    <row r="132" spans="1:34">
      <c r="A132" s="5">
        <v>1.7956799999999998E-2</v>
      </c>
      <c r="B132" s="63">
        <v>5.5990499999999999E-2</v>
      </c>
      <c r="C132" s="24">
        <v>1.9894099999999998E-6</v>
      </c>
      <c r="D132" s="61">
        <f t="shared" si="18"/>
        <v>2.3488904971159824E-5</v>
      </c>
      <c r="E132" s="49">
        <f t="shared" si="37"/>
        <v>-4.6291372291171502</v>
      </c>
      <c r="F132" s="49">
        <f t="shared" si="36"/>
        <v>-4.6291372291171502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1.40526371961E-3</v>
      </c>
      <c r="K132" s="5" t="str">
        <f t="shared" si="29"/>
        <v/>
      </c>
      <c r="M132" s="24">
        <f t="shared" si="25"/>
        <v>-611442.21729511372</v>
      </c>
      <c r="N132" s="24">
        <f>IF($X$76,D132-1.602E-19*$P$6*M132/$B$6,D132)</f>
        <v>2.3488905088703477E-5</v>
      </c>
      <c r="O132" s="24">
        <f t="shared" si="27"/>
        <v>423024.25</v>
      </c>
      <c r="P132" s="24">
        <f>O132/(($B$6*D132)/(1.602E-19*$P$6)-M132)</f>
        <v>3.4621529404156975E-9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2.1788629013320213E-5</v>
      </c>
      <c r="V132" s="24">
        <f t="shared" si="31"/>
        <v>0.14915084889509328</v>
      </c>
      <c r="W132" s="63">
        <f>B132+([1]User!D$6-25)*[1]User!C$6*[1]Calc!V$6</f>
        <v>5.6266815599999999E-2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-717230514.24075842</v>
      </c>
      <c r="N133" s="24">
        <f>IF($X$76,D133-1.602E-19*$P$6*M133/$B$6,D133)</f>
        <v>1.3788039405764337E-10</v>
      </c>
      <c r="O133" s="24">
        <f t="shared" si="27"/>
        <v>47857.25</v>
      </c>
      <c r="P133" s="24">
        <f>O133/(($B$6*D133)/(1.602E-19*$P$6)-M133)</f>
        <v>6.6725061259643201E-5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1.4258890795899763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-5.0781300000000001E-2</v>
      </c>
      <c r="D150" s="5" t="s">
        <v>104</v>
      </c>
      <c r="O150" s="66"/>
    </row>
    <row r="152" spans="1:15">
      <c r="A152" s="5" t="s">
        <v>105</v>
      </c>
      <c r="B152" s="5">
        <v>0.71188499999999999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-5.7001999999999997E-2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H508"/>
  <sheetViews>
    <sheetView workbookViewId="0">
      <selection sqref="A1:XFD1048576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0.709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0.54577546296296298</v>
      </c>
      <c r="K3" s="21"/>
      <c r="M3" s="23"/>
      <c r="Q3" s="24">
        <f>100*(SUM(V22:V132))</f>
        <v>69999.243827799291</v>
      </c>
      <c r="R3" s="24">
        <f>100*SUM(V114:V132)</f>
        <v>1.5415758069253911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1.3613405911002852</v>
      </c>
      <c r="D6" s="36">
        <f>INTERCEPT(K$15:K$102,H$15:H$102)</f>
        <v>0.54492592125266492</v>
      </c>
      <c r="E6" s="36">
        <f>INDEX(W9:W133,MATCH(O6,J9:J133,0))</f>
        <v>0.4590953156</v>
      </c>
      <c r="F6" s="36">
        <f>INDEX(I9:I133,MATCH(O6,J9:J133,0))</f>
        <v>2.322300124578178E-2</v>
      </c>
      <c r="G6" s="37">
        <f>E6*F6/B6/D6</f>
        <v>0.78260700548821538</v>
      </c>
      <c r="H6" s="38">
        <f>1000*MAX(J20:J110)</f>
        <v>10.66157108611138</v>
      </c>
      <c r="I6" s="35">
        <f>-SLOPE(K20:K129,I20:I129)</f>
        <v>1.510395945979363</v>
      </c>
      <c r="J6" s="39">
        <f>AVERAGE(L20:L131)/(0.025*$B$6)</f>
        <v>676.05010495999989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1.3319131858063498</v>
      </c>
      <c r="O6" s="42">
        <f>MAX(J16:J132)</f>
        <v>1.066157108611138E-2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0.54494701683824709</v>
      </c>
      <c r="T6" s="44">
        <f>(LOG(0.1)-INTERCEPT(T25:T120,R25:R120))/SLOPE(T25:T120,R25:R120)</f>
        <v>0.47101011963724321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93794.806780651721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1.3613405911002852</v>
      </c>
      <c r="T7" s="49">
        <f>SLOPE(R25:R120, T25:T120)/0.06</f>
        <v>1.3319131858063498</v>
      </c>
      <c r="X7" s="47"/>
      <c r="Y7" s="5">
        <f>1/Y6</f>
        <v>1.0661571086111381E-5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0.61169099999999998</v>
      </c>
      <c r="C9" s="60">
        <v>0.56461799999999995</v>
      </c>
      <c r="D9" s="61">
        <f t="shared" ref="D9:D72" si="0">C9/$A$6</f>
        <v>6.6664280098151298</v>
      </c>
      <c r="E9" s="49">
        <f t="shared" ref="E9:E72" si="1">IF(D9&gt;0,LOG10(D9),-3)</f>
        <v>0.82389319356297674</v>
      </c>
      <c r="F9" s="49">
        <f t="shared" ref="F9:F72" si="2">IF($D9&gt;0,LOG10(D9),-3)</f>
        <v>0.82389319356297674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0.63700599999999996</v>
      </c>
      <c r="C10" s="60">
        <v>0.69373300000000004</v>
      </c>
      <c r="D10" s="61">
        <f t="shared" si="0"/>
        <v>8.1908849922125757</v>
      </c>
      <c r="E10" s="49">
        <f t="shared" si="1"/>
        <v>0.91333082806934573</v>
      </c>
      <c r="F10" s="49">
        <f t="shared" si="2"/>
        <v>0.91333082806934573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1452169399790985.5</v>
      </c>
      <c r="P10" s="24" t="e">
        <f>O10/(($B$6*D10)/(1.602E-19*$P$6)-M10)</f>
        <v>#DIV/0!</v>
      </c>
      <c r="W10" s="63">
        <f>B10+([1]User!D$6-25)*[1]User!C$6*[1]Calc!V$6</f>
        <v>0.63728231559999993</v>
      </c>
      <c r="AH10" s="24"/>
    </row>
    <row r="11" spans="1:34">
      <c r="A11" s="24">
        <v>3.634E-4</v>
      </c>
      <c r="B11" s="59">
        <v>0.64059900000000003</v>
      </c>
      <c r="C11" s="64">
        <v>0.71002399999999999</v>
      </c>
      <c r="D11" s="61">
        <f t="shared" si="0"/>
        <v>8.3832323468982182</v>
      </c>
      <c r="E11" s="49">
        <f t="shared" si="1"/>
        <v>0.92341150308790865</v>
      </c>
      <c r="F11" s="49">
        <f t="shared" si="2"/>
        <v>0.92341150308790865</v>
      </c>
      <c r="G11" s="49">
        <f t="shared" si="3"/>
        <v>8.1873297672383725</v>
      </c>
      <c r="H11" s="5" t="str">
        <f t="shared" si="6"/>
        <v/>
      </c>
      <c r="I11" s="24">
        <f t="shared" si="4"/>
        <v>-0.17968324418095932</v>
      </c>
      <c r="J11" s="24">
        <f t="shared" si="5"/>
        <v>-0.11515455582250417</v>
      </c>
      <c r="M11" s="24">
        <f t="shared" ref="M11:M74" si="7">2.88E+21*(EXP(38.921*W11)/SQRT($X$21^2+296000000000000000000*EXP(38.921*W11)))*SLOPE(W10:W11,A10:A11)</f>
        <v>1.019052120577638E+18</v>
      </c>
      <c r="N11" s="24">
        <f t="shared" ref="N11:N74" si="8">IF($X$76,D11-1.602E-19*$P$6*M11/$B$6,D11)</f>
        <v>8.1873297672383725</v>
      </c>
      <c r="O11" s="24">
        <f t="shared" ref="O11:O74" si="9">(SQRT($X$21^2+296000000000000000000*EXP(38.921*W11))-$X$21)/2</f>
        <v>1594729610367636</v>
      </c>
      <c r="P11" s="24">
        <f t="shared" ref="P11:P74" si="10">O11/(($B$6*D11)/(1.602E-19*$P$6)-M11)</f>
        <v>3.7444542850077745E-5</v>
      </c>
      <c r="W11" s="63">
        <f>B11+([1]User!D$6-25)*[1]User!C$6*[1]Calc!V$6</f>
        <v>0.6408753156</v>
      </c>
      <c r="X11" s="5" t="s">
        <v>62</v>
      </c>
      <c r="AH11" s="24"/>
    </row>
    <row r="12" spans="1:34">
      <c r="A12" s="24">
        <v>5.0880000000000001E-4</v>
      </c>
      <c r="B12" s="59">
        <v>0.63893500000000003</v>
      </c>
      <c r="C12" s="64">
        <v>0.70914699999999997</v>
      </c>
      <c r="D12" s="61">
        <f t="shared" si="0"/>
        <v>8.3728776338628421</v>
      </c>
      <c r="E12" s="49">
        <f t="shared" si="1"/>
        <v>0.92287474422077787</v>
      </c>
      <c r="F12" s="49">
        <f t="shared" si="2"/>
        <v>0.92287474422077787</v>
      </c>
      <c r="G12" s="49">
        <f t="shared" si="3"/>
        <v>8.4603975731138377</v>
      </c>
      <c r="H12" s="5" t="str">
        <f t="shared" si="6"/>
        <v/>
      </c>
      <c r="I12" s="24">
        <f>B$6-G12*B$6</f>
        <v>-0.18650993932784596</v>
      </c>
      <c r="J12" s="24">
        <f t="shared" si="5"/>
        <v>-0.11921926369022859</v>
      </c>
      <c r="M12" s="24">
        <f t="shared" si="7"/>
        <v>-4.552639370110009E+17</v>
      </c>
      <c r="N12" s="24">
        <f t="shared" si="8"/>
        <v>8.4603975731138377</v>
      </c>
      <c r="O12" s="24">
        <f t="shared" si="9"/>
        <v>1527323937401170.5</v>
      </c>
      <c r="P12" s="24">
        <f t="shared" si="10"/>
        <v>3.4704368345415386E-5</v>
      </c>
      <c r="W12" s="63">
        <f>B12+([1]User!D$6-25)*[1]User!C$6*[1]Calc!V$6</f>
        <v>0.6392113156</v>
      </c>
      <c r="X12" s="62">
        <f>MAX(B9:B133)</f>
        <v>0.64059900000000003</v>
      </c>
      <c r="AH12" s="24"/>
    </row>
    <row r="13" spans="1:34">
      <c r="A13" s="24">
        <v>6.5419999999999996E-4</v>
      </c>
      <c r="B13" s="59">
        <v>0.63668199999999997</v>
      </c>
      <c r="C13" s="64">
        <v>0.70426299999999997</v>
      </c>
      <c r="D13" s="61">
        <f t="shared" si="0"/>
        <v>8.3152123904594486</v>
      </c>
      <c r="E13" s="49">
        <f t="shared" si="1"/>
        <v>0.9198733466194613</v>
      </c>
      <c r="F13" s="49">
        <f t="shared" si="2"/>
        <v>0.9198733466194613</v>
      </c>
      <c r="G13" s="49">
        <f t="shared" si="3"/>
        <v>8.428037368343178</v>
      </c>
      <c r="H13" s="5" t="str">
        <f t="shared" si="6"/>
        <v/>
      </c>
      <c r="I13" s="24">
        <f t="shared" si="4"/>
        <v>-0.18570093420857947</v>
      </c>
      <c r="J13" s="24">
        <f t="shared" si="5"/>
        <v>-0.11828375425884319</v>
      </c>
      <c r="M13" s="24">
        <f t="shared" si="7"/>
        <v>-5.8689647255373261E+17</v>
      </c>
      <c r="N13" s="24">
        <f t="shared" si="8"/>
        <v>8.428037368343178</v>
      </c>
      <c r="O13" s="24">
        <f t="shared" si="9"/>
        <v>1439853338278071.5</v>
      </c>
      <c r="P13" s="24">
        <f t="shared" si="10"/>
        <v>3.2842451172590202E-5</v>
      </c>
      <c r="W13" s="63">
        <f>B13+([1]User!D$6-25)*[1]User!C$6*[1]Calc!V$6</f>
        <v>0.63695831559999994</v>
      </c>
      <c r="AH13" s="24"/>
    </row>
    <row r="14" spans="1:34">
      <c r="A14" s="24">
        <v>7.9960000000000003E-4</v>
      </c>
      <c r="B14" s="59">
        <v>0.63437299999999996</v>
      </c>
      <c r="C14" s="64">
        <v>0.69853299999999996</v>
      </c>
      <c r="D14" s="61">
        <f t="shared" si="0"/>
        <v>8.247558450102888</v>
      </c>
      <c r="E14" s="49">
        <f t="shared" si="1"/>
        <v>0.91632540205517488</v>
      </c>
      <c r="F14" s="49">
        <f t="shared" si="2"/>
        <v>0.91632540205517488</v>
      </c>
      <c r="G14" s="49">
        <f t="shared" si="3"/>
        <v>8.3574693274668448</v>
      </c>
      <c r="H14" s="5" t="str">
        <f t="shared" si="6"/>
        <v/>
      </c>
      <c r="I14" s="24">
        <f>B$6-G14*B$6</f>
        <v>-0.18393673318667114</v>
      </c>
      <c r="J14" s="24">
        <f t="shared" si="5"/>
        <v>-0.11673532183062063</v>
      </c>
      <c r="M14" s="24">
        <f t="shared" si="7"/>
        <v>-5.7173781400310522E+17</v>
      </c>
      <c r="N14" s="24">
        <f t="shared" si="8"/>
        <v>8.3574693274668448</v>
      </c>
      <c r="O14" s="24">
        <f t="shared" si="9"/>
        <v>1354570597735857</v>
      </c>
      <c r="P14" s="24">
        <f t="shared" si="10"/>
        <v>3.1158074472726707E-5</v>
      </c>
      <c r="W14" s="63">
        <f>B14+([1]User!D$6-25)*[1]User!C$6*[1]Calc!V$6</f>
        <v>0.63464931559999993</v>
      </c>
      <c r="X14" s="9" t="s">
        <v>63</v>
      </c>
      <c r="AH14" s="24"/>
    </row>
    <row r="15" spans="1:34">
      <c r="A15" s="24">
        <v>9.4499999999999998E-4</v>
      </c>
      <c r="B15" s="59">
        <v>0.63208399999999998</v>
      </c>
      <c r="C15" s="64">
        <v>0.69226200000000004</v>
      </c>
      <c r="D15" s="61">
        <f t="shared" si="0"/>
        <v>8.1735169387632727</v>
      </c>
      <c r="E15" s="49">
        <f t="shared" si="1"/>
        <v>0.91240896699084129</v>
      </c>
      <c r="F15" s="49">
        <f t="shared" si="2"/>
        <v>0.91240896699084129</v>
      </c>
      <c r="G15" s="49">
        <f>IF(N15&lt;0.001, 0.001, N15)</f>
        <v>8.2770848734749194</v>
      </c>
      <c r="H15" s="5" t="str">
        <f t="shared" si="6"/>
        <v/>
      </c>
      <c r="I15" s="24">
        <f t="shared" si="4"/>
        <v>-0.18192712183687301</v>
      </c>
      <c r="J15" s="24">
        <f t="shared" si="5"/>
        <v>-0.11504349218096466</v>
      </c>
      <c r="K15" s="5" t="str">
        <f t="shared" ref="K15:K78" si="11">IF(G15&gt;0.85,IF(G15&lt;1.1,W15,""),"")</f>
        <v/>
      </c>
      <c r="M15" s="24">
        <f t="shared" si="7"/>
        <v>-5.3874289800066118E+17</v>
      </c>
      <c r="N15" s="24">
        <f t="shared" si="8"/>
        <v>8.2770848734749194</v>
      </c>
      <c r="O15" s="24">
        <f t="shared" si="9"/>
        <v>1274208440507498</v>
      </c>
      <c r="P15" s="24">
        <f t="shared" si="10"/>
        <v>2.9594215155162937E-5</v>
      </c>
      <c r="W15" s="63">
        <f>B15+([1]User!D$6-25)*[1]User!C$6*[1]Calc!V$6</f>
        <v>0.63236031559999994</v>
      </c>
      <c r="X15" s="9">
        <f>AVERAGE(B9:B133)</f>
        <v>0.46619375199999974</v>
      </c>
      <c r="AH15" s="24"/>
    </row>
    <row r="16" spans="1:34">
      <c r="A16" s="24">
        <v>1.0904E-3</v>
      </c>
      <c r="B16" s="59">
        <v>0.629722</v>
      </c>
      <c r="C16" s="64">
        <v>0.68545699999999998</v>
      </c>
      <c r="D16" s="61">
        <f t="shared" si="0"/>
        <v>8.0931705052333598</v>
      </c>
      <c r="E16" s="49">
        <f t="shared" si="1"/>
        <v>0.90811869011477497</v>
      </c>
      <c r="F16" s="49">
        <f t="shared" si="2"/>
        <v>0.90811869011477497</v>
      </c>
      <c r="G16" s="49">
        <f t="shared" si="3"/>
        <v>8.1945373242618675</v>
      </c>
      <c r="H16" s="5" t="str">
        <f t="shared" si="6"/>
        <v/>
      </c>
      <c r="I16" s="24">
        <f t="shared" si="4"/>
        <v>-0.17986343310654671</v>
      </c>
      <c r="J16" s="24">
        <f t="shared" si="5"/>
        <v>-0.1133136598951577</v>
      </c>
      <c r="K16" s="5" t="str">
        <f t="shared" si="11"/>
        <v/>
      </c>
      <c r="M16" s="24">
        <f t="shared" si="7"/>
        <v>-5.2729306610751162E+17</v>
      </c>
      <c r="N16" s="24">
        <f t="shared" si="8"/>
        <v>8.1945373242618675</v>
      </c>
      <c r="O16" s="24">
        <f t="shared" si="9"/>
        <v>1195469129732283</v>
      </c>
      <c r="P16" s="24">
        <f t="shared" si="10"/>
        <v>2.8045144759949592E-5</v>
      </c>
      <c r="W16" s="63">
        <f>B16+([1]User!D$6-25)*[1]User!C$6*[1]Calc!V$6</f>
        <v>0.62999831559999997</v>
      </c>
      <c r="AH16" s="24"/>
    </row>
    <row r="17" spans="1:34">
      <c r="A17" s="24">
        <v>1.2358E-3</v>
      </c>
      <c r="B17" s="59">
        <v>0.62742600000000004</v>
      </c>
      <c r="C17" s="64">
        <v>0.67811500000000002</v>
      </c>
      <c r="D17" s="61">
        <f t="shared" si="0"/>
        <v>8.006483728601971</v>
      </c>
      <c r="E17" s="49">
        <f>IF(D17&gt;0,LOG10(D17),-3)</f>
        <v>0.90344182537890572</v>
      </c>
      <c r="F17" s="49">
        <f t="shared" si="2"/>
        <v>0.90344182537890572</v>
      </c>
      <c r="G17" s="49">
        <f t="shared" si="3"/>
        <v>8.1000316322787569</v>
      </c>
      <c r="H17" s="5" t="str">
        <f t="shared" si="6"/>
        <v/>
      </c>
      <c r="I17" s="24">
        <f t="shared" si="4"/>
        <v>-0.17750079080696893</v>
      </c>
      <c r="J17" s="24">
        <f t="shared" si="5"/>
        <v>-0.11141765741036559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-4.866203894963879E+17</v>
      </c>
      <c r="N17" s="24">
        <f t="shared" si="8"/>
        <v>8.1000316322787569</v>
      </c>
      <c r="O17" s="24">
        <f t="shared" si="9"/>
        <v>1122837925209405.1</v>
      </c>
      <c r="P17" s="24">
        <f t="shared" si="10"/>
        <v>2.664858268973579E-5</v>
      </c>
      <c r="W17" s="63">
        <f>B17+([1]User!D$6-25)*[1]User!C$6*[1]Calc!V$6</f>
        <v>0.6277023156</v>
      </c>
      <c r="AH17" s="24"/>
    </row>
    <row r="18" spans="1:34">
      <c r="A18" s="24">
        <v>1.3812E-3</v>
      </c>
      <c r="B18" s="59">
        <v>0.625116</v>
      </c>
      <c r="C18" s="64">
        <v>0.670153</v>
      </c>
      <c r="D18" s="61">
        <f t="shared" si="0"/>
        <v>7.9124766303264131</v>
      </c>
      <c r="E18" s="49">
        <f t="shared" si="1"/>
        <v>0.89831244032901081</v>
      </c>
      <c r="F18" s="49">
        <f t="shared" si="2"/>
        <v>0.89831244032901081</v>
      </c>
      <c r="G18" s="49">
        <f t="shared" si="3"/>
        <v>8.0017532527930761</v>
      </c>
      <c r="H18" s="5" t="str">
        <f t="shared" si="6"/>
        <v/>
      </c>
      <c r="I18" s="24">
        <f t="shared" si="4"/>
        <v>-0.17504383131982693</v>
      </c>
      <c r="J18" s="24">
        <f t="shared" si="5"/>
        <v>-0.10947106700060236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-4.6440190629766586E+17</v>
      </c>
      <c r="N18" s="24">
        <f t="shared" si="8"/>
        <v>8.0017532527930761</v>
      </c>
      <c r="O18" s="24">
        <f t="shared" si="9"/>
        <v>1053491928670800.9</v>
      </c>
      <c r="P18" s="24">
        <f t="shared" si="10"/>
        <v>2.5309864222191844E-5</v>
      </c>
      <c r="U18" s="24">
        <f>(K$6*EXP(W18/0.02585)+L$6*EXP(W18/(2*0.02585))+W18/M$6)/B$6</f>
        <v>2.9820167358198115</v>
      </c>
      <c r="V18" s="24">
        <f t="shared" ref="V18:V81" si="13">((U18)-G18)*((U18)-G18)*U$22/U18</f>
        <v>18.244392287122661</v>
      </c>
      <c r="W18" s="63">
        <f>B18+([1]User!D$6-25)*[1]User!C$6*[1]Calc!V$6</f>
        <v>0.62539231559999997</v>
      </c>
      <c r="AH18" s="24"/>
    </row>
    <row r="19" spans="1:34" ht="15">
      <c r="A19" s="5">
        <v>1.5265999999999999E-3</v>
      </c>
      <c r="B19" s="59">
        <v>0.62285199999999996</v>
      </c>
      <c r="C19" s="64">
        <v>0.66143799999999997</v>
      </c>
      <c r="D19" s="61">
        <f t="shared" si="0"/>
        <v>7.8095788833443143</v>
      </c>
      <c r="E19" s="49">
        <f t="shared" si="1"/>
        <v>0.8926276160065354</v>
      </c>
      <c r="F19" s="49">
        <f t="shared" si="2"/>
        <v>0.8926276160065354</v>
      </c>
      <c r="G19" s="49">
        <f t="shared" si="3"/>
        <v>7.8926155141442704</v>
      </c>
      <c r="H19" s="5" t="str">
        <f t="shared" si="6"/>
        <v/>
      </c>
      <c r="I19" s="24">
        <f t="shared" si="4"/>
        <v>-0.17231538785360678</v>
      </c>
      <c r="J19" s="24">
        <f t="shared" si="5"/>
        <v>-0.10737459738517868</v>
      </c>
      <c r="K19" s="5" t="str">
        <f t="shared" si="11"/>
        <v/>
      </c>
      <c r="L19" s="5" t="str">
        <f t="shared" si="12"/>
        <v/>
      </c>
      <c r="M19" s="24">
        <f t="shared" si="7"/>
        <v>-4.319425239281968E+17</v>
      </c>
      <c r="N19" s="24">
        <f t="shared" si="8"/>
        <v>7.8926155141442704</v>
      </c>
      <c r="O19" s="24">
        <f t="shared" si="9"/>
        <v>989008094270946.87</v>
      </c>
      <c r="P19" s="24">
        <f t="shared" si="10"/>
        <v>2.4089215508081242E-5</v>
      </c>
      <c r="U19" s="24">
        <f t="shared" ref="U19:U82" si="14">(K$6*EXP(W19/0.02585)+L$6*EXP(W19/(2*0.02585))+W19/M$6)/B$6</f>
        <v>2.7487629018696556</v>
      </c>
      <c r="V19" s="24">
        <f t="shared" si="13"/>
        <v>20.78343779943205</v>
      </c>
      <c r="W19" s="63">
        <f>B19+([1]User!D$6-25)*[1]User!C$6*[1]Calc!V$6</f>
        <v>0.62312831559999993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0.62056299999999998</v>
      </c>
      <c r="C20" s="64">
        <v>0.65173599999999998</v>
      </c>
      <c r="D20" s="61">
        <f t="shared" si="0"/>
        <v>7.6950276565835196</v>
      </c>
      <c r="E20" s="49">
        <f t="shared" si="1"/>
        <v>0.886210185061588</v>
      </c>
      <c r="F20" s="49">
        <f t="shared" si="2"/>
        <v>0.886210185061588</v>
      </c>
      <c r="G20" s="49">
        <f t="shared" si="3"/>
        <v>7.7746044869777444</v>
      </c>
      <c r="H20" s="5" t="str">
        <f t="shared" si="6"/>
        <v/>
      </c>
      <c r="I20" s="24">
        <f t="shared" si="4"/>
        <v>-0.16936511217444364</v>
      </c>
      <c r="J20" s="24">
        <f t="shared" si="5"/>
        <v>-0.10514852032889881</v>
      </c>
      <c r="K20" s="5" t="str">
        <f t="shared" si="11"/>
        <v/>
      </c>
      <c r="L20" s="5" t="str">
        <f t="shared" si="12"/>
        <v/>
      </c>
      <c r="M20" s="24">
        <f t="shared" si="7"/>
        <v>-4.1394522676979194E+17</v>
      </c>
      <c r="N20" s="24">
        <f t="shared" si="8"/>
        <v>7.7746044869777444</v>
      </c>
      <c r="O20" s="24">
        <f t="shared" si="9"/>
        <v>927173466834807.87</v>
      </c>
      <c r="P20" s="24">
        <f t="shared" si="10"/>
        <v>2.292590286269487E-5</v>
      </c>
      <c r="U20" s="24">
        <f t="shared" si="14"/>
        <v>2.5320809003827307</v>
      </c>
      <c r="V20" s="24">
        <f t="shared" si="13"/>
        <v>23.435857212016469</v>
      </c>
      <c r="W20" s="63">
        <f>B20+([1]User!D$6-25)*[1]User!C$6*[1]Calc!V$6</f>
        <v>0.62083931559999994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0.61832699999999996</v>
      </c>
      <c r="C21" s="64">
        <v>0.64097700000000002</v>
      </c>
      <c r="D21" s="61">
        <f t="shared" si="0"/>
        <v>7.5679964621164624</v>
      </c>
      <c r="E21" s="49">
        <f t="shared" si="1"/>
        <v>0.87898092036999731</v>
      </c>
      <c r="F21" s="49">
        <f t="shared" si="2"/>
        <v>0.87898092036999731</v>
      </c>
      <c r="G21" s="49">
        <f t="shared" si="3"/>
        <v>7.6417229254516323</v>
      </c>
      <c r="H21" s="5" t="str">
        <f t="shared" si="6"/>
        <v/>
      </c>
      <c r="I21" s="24">
        <f t="shared" si="4"/>
        <v>-0.16604307313629083</v>
      </c>
      <c r="J21" s="24">
        <f t="shared" si="5"/>
        <v>-0.10271479557452279</v>
      </c>
      <c r="K21" s="5" t="str">
        <f t="shared" si="11"/>
        <v/>
      </c>
      <c r="L21" s="5" t="str">
        <f t="shared" si="12"/>
        <v/>
      </c>
      <c r="M21" s="24">
        <f t="shared" si="7"/>
        <v>-3.8351260578011981E+17</v>
      </c>
      <c r="N21" s="24">
        <f t="shared" si="8"/>
        <v>7.6417229254516323</v>
      </c>
      <c r="O21" s="24">
        <f t="shared" si="9"/>
        <v>869902325089616.37</v>
      </c>
      <c r="P21" s="24">
        <f t="shared" si="10"/>
        <v>2.1883811361211368E-5</v>
      </c>
      <c r="Q21" s="5" t="str">
        <f>IF(G21&gt;0.85,IF(G21&lt;1.15,W21,""),"")</f>
        <v/>
      </c>
      <c r="U21" s="24">
        <f t="shared" si="14"/>
        <v>2.3374772660542704</v>
      </c>
      <c r="V21" s="24">
        <f t="shared" si="13"/>
        <v>25.988277660280687</v>
      </c>
      <c r="W21" s="63">
        <f>B21+([1]User!D$6-25)*[1]User!C$6*[1]Calc!V$6</f>
        <v>0.61860331559999993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0.61610100000000001</v>
      </c>
      <c r="C22" s="64">
        <v>0.62874099999999999</v>
      </c>
      <c r="D22" s="61">
        <f t="shared" si="0"/>
        <v>7.42352637237774</v>
      </c>
      <c r="E22" s="49">
        <f t="shared" si="1"/>
        <v>0.87061025571829342</v>
      </c>
      <c r="F22" s="49">
        <f t="shared" si="2"/>
        <v>0.87061025571829342</v>
      </c>
      <c r="G22" s="49">
        <f t="shared" si="3"/>
        <v>7.4931099011347593</v>
      </c>
      <c r="H22" s="5" t="str">
        <f t="shared" si="6"/>
        <v/>
      </c>
      <c r="I22" s="24">
        <f t="shared" si="4"/>
        <v>-0.16232774752836901</v>
      </c>
      <c r="J22" s="24">
        <f t="shared" si="5"/>
        <v>-0.10005514126893061</v>
      </c>
      <c r="K22" s="5" t="str">
        <f t="shared" si="11"/>
        <v/>
      </c>
      <c r="L22" s="5" t="str">
        <f t="shared" si="12"/>
        <v/>
      </c>
      <c r="M22" s="24">
        <f t="shared" si="7"/>
        <v>-3.6196176007604525E+17</v>
      </c>
      <c r="N22" s="24">
        <f t="shared" si="8"/>
        <v>7.4931099011347593</v>
      </c>
      <c r="O22" s="24">
        <f t="shared" si="9"/>
        <v>815837954679814.62</v>
      </c>
      <c r="P22" s="24">
        <f t="shared" si="10"/>
        <v>2.0930787146722103E-5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2.1591242467098937</v>
      </c>
      <c r="V22" s="24">
        <f t="shared" si="13"/>
        <v>28.451402961610263</v>
      </c>
      <c r="W22" s="63">
        <f>B22+([1]User!D$6-25)*[1]User!C$6*[1]Calc!V$6</f>
        <v>0.61637731559999998</v>
      </c>
      <c r="AH22" s="24"/>
    </row>
    <row r="23" spans="1:34">
      <c r="A23" s="5">
        <v>2.1082000000000002E-3</v>
      </c>
      <c r="B23" s="59">
        <v>0.61385299999999998</v>
      </c>
      <c r="C23" s="64">
        <v>0.61457499999999998</v>
      </c>
      <c r="D23" s="61">
        <f t="shared" si="0"/>
        <v>7.2562688297789544</v>
      </c>
      <c r="E23" s="49">
        <f t="shared" si="1"/>
        <v>0.86071336406400789</v>
      </c>
      <c r="F23" s="49">
        <f t="shared" si="2"/>
        <v>0.86071336406400789</v>
      </c>
      <c r="G23" s="49">
        <f t="shared" si="3"/>
        <v>7.3228079543736433</v>
      </c>
      <c r="H23" s="5" t="str">
        <f t="shared" si="6"/>
        <v/>
      </c>
      <c r="I23" s="24">
        <f t="shared" si="4"/>
        <v>-0.15807019885934109</v>
      </c>
      <c r="J23" s="24">
        <f t="shared" si="5"/>
        <v>-9.7075543042243043E-2</v>
      </c>
      <c r="K23" s="5" t="str">
        <f t="shared" si="11"/>
        <v/>
      </c>
      <c r="L23" s="5" t="str">
        <f t="shared" si="12"/>
        <v/>
      </c>
      <c r="M23" s="24">
        <f t="shared" si="7"/>
        <v>-3.4612528399234861E+17</v>
      </c>
      <c r="N23" s="24">
        <f t="shared" si="8"/>
        <v>7.3228079543736433</v>
      </c>
      <c r="O23" s="24">
        <f t="shared" si="9"/>
        <v>764106952530214.87</v>
      </c>
      <c r="P23" s="24">
        <f t="shared" si="10"/>
        <v>2.0059507427977179E-5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1.9933191577384226</v>
      </c>
      <c r="V23" s="24">
        <f t="shared" si="13"/>
        <v>30.766061293634664</v>
      </c>
      <c r="W23" s="63">
        <f>B23+([1]User!D$6-25)*[1]User!C$6*[1]Calc!V$6</f>
        <v>0.61412931559999995</v>
      </c>
      <c r="AH23" s="24"/>
    </row>
    <row r="24" spans="1:34">
      <c r="A24" s="5">
        <v>2.2536000000000001E-3</v>
      </c>
      <c r="B24" s="59">
        <v>0.61168400000000001</v>
      </c>
      <c r="C24" s="64">
        <v>0.59773900000000002</v>
      </c>
      <c r="D24" s="61">
        <f t="shared" si="0"/>
        <v>7.0574866762286828</v>
      </c>
      <c r="E24" s="49">
        <f t="shared" si="1"/>
        <v>0.84865006691873401</v>
      </c>
      <c r="F24" s="49">
        <f t="shared" si="2"/>
        <v>0.84865006691873401</v>
      </c>
      <c r="G24" s="49">
        <f t="shared" si="3"/>
        <v>7.1183524335086501</v>
      </c>
      <c r="H24" s="5" t="str">
        <f t="shared" si="6"/>
        <v/>
      </c>
      <c r="I24" s="24">
        <f t="shared" si="4"/>
        <v>-0.15295881083771626</v>
      </c>
      <c r="J24" s="24">
        <f t="shared" si="5"/>
        <v>-9.3604722154049538E-2</v>
      </c>
      <c r="K24" s="5" t="str">
        <f t="shared" si="11"/>
        <v/>
      </c>
      <c r="L24" s="5" t="str">
        <f t="shared" si="12"/>
        <v/>
      </c>
      <c r="M24" s="24">
        <f t="shared" si="7"/>
        <v>-3.1661338576762131E+17</v>
      </c>
      <c r="N24" s="24">
        <f t="shared" si="8"/>
        <v>7.1183524335086501</v>
      </c>
      <c r="O24" s="24">
        <f t="shared" si="9"/>
        <v>716816106520734.87</v>
      </c>
      <c r="P24" s="24">
        <f t="shared" si="10"/>
        <v>1.9358514432197588E-5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1.8458781322630637</v>
      </c>
      <c r="V24" s="24">
        <f t="shared" si="13"/>
        <v>32.516482022228594</v>
      </c>
      <c r="W24" s="63">
        <f>B24+([1]User!D$6-25)*[1]User!C$6*[1]Calc!V$6</f>
        <v>0.61196031559999997</v>
      </c>
      <c r="X24" s="69"/>
      <c r="AH24" s="24"/>
    </row>
    <row r="25" spans="1:34">
      <c r="A25" s="5">
        <v>2.3990000000000001E-3</v>
      </c>
      <c r="B25" s="59">
        <v>0.60947200000000001</v>
      </c>
      <c r="C25" s="64">
        <v>0.57723999999999998</v>
      </c>
      <c r="D25" s="61">
        <f t="shared" si="0"/>
        <v>6.8154555901258647</v>
      </c>
      <c r="E25" s="49">
        <f t="shared" si="1"/>
        <v>0.83349489225644147</v>
      </c>
      <c r="F25" s="49">
        <f t="shared" si="2"/>
        <v>0.83349489225644147</v>
      </c>
      <c r="G25" s="49">
        <f t="shared" si="3"/>
        <v>6.8741986176151153</v>
      </c>
      <c r="H25" s="5" t="str">
        <f t="shared" si="6"/>
        <v/>
      </c>
      <c r="I25" s="24">
        <f t="shared" si="4"/>
        <v>-0.1468549654403779</v>
      </c>
      <c r="J25" s="24">
        <f t="shared" si="5"/>
        <v>-8.9544567814766635E-2</v>
      </c>
      <c r="K25" s="5" t="str">
        <f t="shared" si="11"/>
        <v/>
      </c>
      <c r="L25" s="5" t="str">
        <f t="shared" si="12"/>
        <v/>
      </c>
      <c r="M25" s="24">
        <f t="shared" si="7"/>
        <v>-3.0557130404312858E+17</v>
      </c>
      <c r="N25" s="24">
        <f t="shared" si="8"/>
        <v>6.8741986176151153</v>
      </c>
      <c r="O25" s="24">
        <f t="shared" si="9"/>
        <v>671133234036461.62</v>
      </c>
      <c r="P25" s="24">
        <f t="shared" si="10"/>
        <v>1.8768537263465068E-5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1.7071805875648431</v>
      </c>
      <c r="V25" s="24">
        <f t="shared" si="13"/>
        <v>33.76588404880426</v>
      </c>
      <c r="W25" s="63">
        <f>B25+([1]User!D$6-25)*[1]User!C$6*[1]Calc!V$6</f>
        <v>0.60974831559999998</v>
      </c>
      <c r="AH25" s="24"/>
    </row>
    <row r="26" spans="1:34">
      <c r="A26" s="5">
        <v>2.5444E-3</v>
      </c>
      <c r="B26" s="59">
        <v>0.60728099999999996</v>
      </c>
      <c r="C26" s="64">
        <v>0.55211600000000005</v>
      </c>
      <c r="D26" s="61">
        <f t="shared" si="0"/>
        <v>6.5188172659516539</v>
      </c>
      <c r="E26" s="49">
        <f t="shared" si="1"/>
        <v>0.81416880716364937</v>
      </c>
      <c r="F26" s="49">
        <f t="shared" si="2"/>
        <v>0.81416880716364937</v>
      </c>
      <c r="G26" s="49">
        <f t="shared" si="3"/>
        <v>6.5738691742427884</v>
      </c>
      <c r="H26" s="5" t="str">
        <f t="shared" si="6"/>
        <v/>
      </c>
      <c r="I26" s="24">
        <f t="shared" si="4"/>
        <v>-0.13934672935606973</v>
      </c>
      <c r="J26" s="24">
        <f t="shared" si="5"/>
        <v>-8.466112482521343E-2</v>
      </c>
      <c r="K26" s="5" t="str">
        <f t="shared" si="11"/>
        <v/>
      </c>
      <c r="L26" s="5" t="str">
        <f t="shared" si="12"/>
        <v/>
      </c>
      <c r="M26" s="24">
        <f t="shared" si="7"/>
        <v>-2.8637072560931245E+17</v>
      </c>
      <c r="N26" s="24">
        <f t="shared" si="8"/>
        <v>6.5738691742427884</v>
      </c>
      <c r="O26" s="24">
        <f t="shared" si="9"/>
        <v>628315878620339.12</v>
      </c>
      <c r="P26" s="24">
        <f t="shared" si="10"/>
        <v>1.8373874092175998E-5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1.5804925965675491</v>
      </c>
      <c r="V26" s="24">
        <f t="shared" si="13"/>
        <v>34.062287344763156</v>
      </c>
      <c r="W26" s="63">
        <f>B26+([1]User!D$6-25)*[1]User!C$6*[1]Calc!V$6</f>
        <v>0.60755731559999993</v>
      </c>
      <c r="AH26" s="24"/>
    </row>
    <row r="27" spans="1:34">
      <c r="A27" s="5">
        <v>2.6898E-3</v>
      </c>
      <c r="B27" s="59">
        <v>0.605105</v>
      </c>
      <c r="C27" s="64">
        <v>0.52182499999999998</v>
      </c>
      <c r="D27" s="61">
        <f t="shared" si="0"/>
        <v>6.1611723257525979</v>
      </c>
      <c r="E27" s="49">
        <f t="shared" si="1"/>
        <v>0.78966335602223736</v>
      </c>
      <c r="F27" s="49">
        <f t="shared" si="2"/>
        <v>0.78966335602223736</v>
      </c>
      <c r="G27" s="49">
        <f t="shared" si="3"/>
        <v>6.2128829382800275</v>
      </c>
      <c r="H27" s="5" t="str">
        <f t="shared" si="6"/>
        <v/>
      </c>
      <c r="I27" s="24">
        <f t="shared" si="4"/>
        <v>-0.1303220734570007</v>
      </c>
      <c r="J27" s="24">
        <f t="shared" si="5"/>
        <v>-7.8894548281118915E-2</v>
      </c>
      <c r="K27" s="5" t="str">
        <f t="shared" si="11"/>
        <v/>
      </c>
      <c r="L27" s="5" t="str">
        <f t="shared" si="12"/>
        <v/>
      </c>
      <c r="M27" s="24">
        <f t="shared" si="7"/>
        <v>-2.6898986957672381E+17</v>
      </c>
      <c r="N27" s="24">
        <f t="shared" si="8"/>
        <v>6.2128829382800275</v>
      </c>
      <c r="O27" s="24">
        <f t="shared" si="9"/>
        <v>588089359495563.62</v>
      </c>
      <c r="P27" s="24">
        <f t="shared" si="10"/>
        <v>1.8196753357906504E-5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1.464369331154501</v>
      </c>
      <c r="V27" s="24">
        <f t="shared" si="13"/>
        <v>33.24622834923322</v>
      </c>
      <c r="W27" s="63">
        <f>B27+([1]User!D$6-25)*[1]User!C$6*[1]Calc!V$6</f>
        <v>0.60538131559999997</v>
      </c>
      <c r="AH27" s="24"/>
    </row>
    <row r="28" spans="1:34">
      <c r="A28" s="5">
        <v>2.8352E-3</v>
      </c>
      <c r="B28" s="59">
        <v>0.60289599999999999</v>
      </c>
      <c r="C28" s="64">
        <v>0.48836600000000002</v>
      </c>
      <c r="D28" s="61">
        <f t="shared" si="0"/>
        <v>5.7661229033459369</v>
      </c>
      <c r="E28" s="49">
        <f t="shared" si="1"/>
        <v>0.76088389501994713</v>
      </c>
      <c r="F28" s="49">
        <f t="shared" si="2"/>
        <v>0.76088389501994713</v>
      </c>
      <c r="G28" s="49">
        <f t="shared" si="3"/>
        <v>5.8156896417634654</v>
      </c>
      <c r="H28" s="5" t="str">
        <f t="shared" si="6"/>
        <v/>
      </c>
      <c r="I28" s="24">
        <f t="shared" si="4"/>
        <v>-0.12039224104408663</v>
      </c>
      <c r="J28" s="24">
        <f t="shared" si="5"/>
        <v>-7.2617266810835093E-2</v>
      </c>
      <c r="K28" s="5" t="str">
        <f t="shared" si="11"/>
        <v/>
      </c>
      <c r="L28" s="5" t="str">
        <f t="shared" si="12"/>
        <v/>
      </c>
      <c r="M28" s="24">
        <f t="shared" si="7"/>
        <v>-2.5783779867628019E+17</v>
      </c>
      <c r="N28" s="24">
        <f t="shared" si="8"/>
        <v>5.8156896417634654</v>
      </c>
      <c r="O28" s="24">
        <f t="shared" si="9"/>
        <v>549498299955483.37</v>
      </c>
      <c r="P28" s="24">
        <f t="shared" si="10"/>
        <v>1.8163891075764271E-5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1.3555873360370063</v>
      </c>
      <c r="V28" s="24">
        <f t="shared" si="13"/>
        <v>31.683983091584167</v>
      </c>
      <c r="W28" s="63">
        <f>B28+([1]User!D$6-25)*[1]User!C$6*[1]Calc!V$6</f>
        <v>0.60317231559999995</v>
      </c>
      <c r="AH28" s="24"/>
    </row>
    <row r="29" spans="1:34">
      <c r="A29" s="5">
        <v>2.9805999999999999E-3</v>
      </c>
      <c r="B29" s="59">
        <v>0.60072300000000001</v>
      </c>
      <c r="C29" s="64">
        <v>0.45460400000000001</v>
      </c>
      <c r="D29" s="61">
        <f t="shared" si="0"/>
        <v>5.3674959689099486</v>
      </c>
      <c r="E29" s="49">
        <f t="shared" si="1"/>
        <v>0.72977172694511483</v>
      </c>
      <c r="F29" s="49">
        <f t="shared" si="2"/>
        <v>0.72977172694511483</v>
      </c>
      <c r="G29" s="49">
        <f t="shared" si="3"/>
        <v>5.4135407864907021</v>
      </c>
      <c r="H29" s="5" t="str">
        <f t="shared" si="6"/>
        <v/>
      </c>
      <c r="I29" s="24">
        <f t="shared" si="4"/>
        <v>-0.11033851966226757</v>
      </c>
      <c r="J29" s="24">
        <f t="shared" si="5"/>
        <v>-6.6313374801339947E-2</v>
      </c>
      <c r="K29" s="5" t="str">
        <f t="shared" si="11"/>
        <v/>
      </c>
      <c r="L29" s="5" t="str">
        <f t="shared" si="12"/>
        <v/>
      </c>
      <c r="M29" s="24">
        <f t="shared" si="7"/>
        <v>-2.3951736153117722E+17</v>
      </c>
      <c r="N29" s="24">
        <f t="shared" si="8"/>
        <v>5.4135407864907021</v>
      </c>
      <c r="O29" s="24">
        <f t="shared" si="9"/>
        <v>513651500009465.62</v>
      </c>
      <c r="P29" s="24">
        <f t="shared" si="10"/>
        <v>1.8240254993226002E-5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1.2568201095391351</v>
      </c>
      <c r="V29" s="24">
        <f t="shared" si="13"/>
        <v>29.682890990926381</v>
      </c>
      <c r="W29" s="63">
        <f>B29+([1]User!D$6-25)*[1]User!C$6*[1]Calc!V$6</f>
        <v>0.60099931559999997</v>
      </c>
      <c r="AH29" s="24"/>
    </row>
    <row r="30" spans="1:34">
      <c r="A30" s="5">
        <v>3.1259999999999999E-3</v>
      </c>
      <c r="B30" s="59">
        <v>0.59852399999999994</v>
      </c>
      <c r="C30" s="64">
        <v>0.42260399999999998</v>
      </c>
      <c r="D30" s="61">
        <f t="shared" si="0"/>
        <v>4.989672916307863</v>
      </c>
      <c r="E30" s="49">
        <f t="shared" si="1"/>
        <v>0.69807207762772361</v>
      </c>
      <c r="F30" s="49">
        <f t="shared" si="2"/>
        <v>0.69807207762772361</v>
      </c>
      <c r="G30" s="49">
        <f t="shared" si="3"/>
        <v>5.0336077512583763</v>
      </c>
      <c r="H30" s="5" t="str">
        <f t="shared" si="6"/>
        <v/>
      </c>
      <c r="I30" s="24">
        <f t="shared" si="4"/>
        <v>-0.10084019378145942</v>
      </c>
      <c r="J30" s="24">
        <f t="shared" si="5"/>
        <v>-6.0383139861503052E-2</v>
      </c>
      <c r="K30" s="5" t="str">
        <f t="shared" si="11"/>
        <v/>
      </c>
      <c r="L30" s="5" t="str">
        <f t="shared" si="12"/>
        <v/>
      </c>
      <c r="M30" s="24">
        <f t="shared" si="7"/>
        <v>-2.2854158838178186E+17</v>
      </c>
      <c r="N30" s="24">
        <f t="shared" si="8"/>
        <v>5.0336077512583763</v>
      </c>
      <c r="O30" s="24">
        <f t="shared" si="9"/>
        <v>479420853789337.12</v>
      </c>
      <c r="P30" s="24">
        <f t="shared" si="10"/>
        <v>1.8309703395029468E-5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1.1645346874650342</v>
      </c>
      <c r="V30" s="24">
        <f t="shared" si="13"/>
        <v>27.754861685444769</v>
      </c>
      <c r="W30" s="63">
        <f>B30+([1]User!D$6-25)*[1]User!C$6*[1]Calc!V$6</f>
        <v>0.59880031559999991</v>
      </c>
      <c r="AH30" s="24"/>
    </row>
    <row r="31" spans="1:34">
      <c r="A31" s="5">
        <v>3.2713999999999998E-3</v>
      </c>
      <c r="B31" s="59">
        <v>0.59633999999999998</v>
      </c>
      <c r="C31" s="64">
        <v>0.39260200000000001</v>
      </c>
      <c r="D31" s="61">
        <f t="shared" si="0"/>
        <v>4.6354401905526208</v>
      </c>
      <c r="E31" s="49">
        <f t="shared" si="1"/>
        <v>0.66609098190028959</v>
      </c>
      <c r="F31" s="49">
        <f t="shared" si="2"/>
        <v>0.66609098190028959</v>
      </c>
      <c r="G31" s="49">
        <f t="shared" si="3"/>
        <v>4.6765647243871449</v>
      </c>
      <c r="H31" s="5" t="str">
        <f t="shared" si="6"/>
        <v/>
      </c>
      <c r="I31" s="24">
        <f t="shared" si="4"/>
        <v>-9.1914118109678616E-2</v>
      </c>
      <c r="J31" s="24">
        <f t="shared" si="5"/>
        <v>-5.4837462498219691E-2</v>
      </c>
      <c r="K31" s="5" t="str">
        <f t="shared" si="11"/>
        <v/>
      </c>
      <c r="L31" s="5" t="str">
        <f t="shared" si="12"/>
        <v/>
      </c>
      <c r="M31" s="24">
        <f t="shared" si="7"/>
        <v>-2.1392287679215485E+17</v>
      </c>
      <c r="N31" s="24">
        <f t="shared" si="8"/>
        <v>4.6765647243871449</v>
      </c>
      <c r="O31" s="24">
        <f t="shared" si="9"/>
        <v>447372381772409.37</v>
      </c>
      <c r="P31" s="24">
        <f t="shared" si="10"/>
        <v>1.8390179916348423E-5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1.0799088179360168</v>
      </c>
      <c r="V31" s="24">
        <f t="shared" si="13"/>
        <v>25.86356149883143</v>
      </c>
      <c r="W31" s="63">
        <f>B31+([1]User!D$6-25)*[1]User!C$6*[1]Calc!V$6</f>
        <v>0.59661631559999995</v>
      </c>
      <c r="AH31" s="24"/>
    </row>
    <row r="32" spans="1:34">
      <c r="A32" s="5">
        <v>3.4167999999999998E-3</v>
      </c>
      <c r="B32" s="59">
        <v>0.59415200000000001</v>
      </c>
      <c r="C32" s="64">
        <v>0.36500100000000002</v>
      </c>
      <c r="D32" s="61">
        <f t="shared" si="0"/>
        <v>4.309556000712929</v>
      </c>
      <c r="E32" s="49">
        <f t="shared" si="1"/>
        <v>0.63443252854283427</v>
      </c>
      <c r="F32" s="49">
        <f t="shared" si="2"/>
        <v>0.63443252854283427</v>
      </c>
      <c r="G32" s="49">
        <f t="shared" si="3"/>
        <v>4.3483472938861425</v>
      </c>
      <c r="H32" s="5" t="str">
        <f t="shared" si="6"/>
        <v/>
      </c>
      <c r="I32" s="24">
        <f t="shared" si="4"/>
        <v>-8.3708682347153562E-2</v>
      </c>
      <c r="J32" s="24">
        <f t="shared" si="5"/>
        <v>-4.9758811048713943E-2</v>
      </c>
      <c r="K32" s="5" t="str">
        <f t="shared" si="11"/>
        <v/>
      </c>
      <c r="L32" s="5" t="str">
        <f t="shared" si="12"/>
        <v/>
      </c>
      <c r="M32" s="24">
        <f t="shared" si="7"/>
        <v>-2.0178575308579805E+17</v>
      </c>
      <c r="N32" s="24">
        <f t="shared" si="8"/>
        <v>4.3483472938861425</v>
      </c>
      <c r="O32" s="24">
        <f t="shared" si="9"/>
        <v>417127189753955.62</v>
      </c>
      <c r="P32" s="24">
        <f t="shared" si="10"/>
        <v>1.8441151439547387E-5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1.0015998647574331</v>
      </c>
      <c r="V32" s="24">
        <f t="shared" si="13"/>
        <v>24.145113663095785</v>
      </c>
      <c r="W32" s="63">
        <f>B32+([1]User!D$6-25)*[1]User!C$6*[1]Calc!V$6</f>
        <v>0.59442831559999998</v>
      </c>
      <c r="AH32" s="24"/>
    </row>
    <row r="33" spans="1:34">
      <c r="A33" s="5">
        <v>3.5622000000000002E-3</v>
      </c>
      <c r="B33" s="59">
        <v>0.59196199999999999</v>
      </c>
      <c r="C33" s="64">
        <v>0.339447</v>
      </c>
      <c r="D33" s="61">
        <f t="shared" si="0"/>
        <v>4.0078406792693757</v>
      </c>
      <c r="E33" s="49">
        <f t="shared" si="1"/>
        <v>0.60291044901452462</v>
      </c>
      <c r="F33" s="49">
        <f t="shared" si="2"/>
        <v>0.60291044901452462</v>
      </c>
      <c r="G33" s="49">
        <f t="shared" si="3"/>
        <v>4.0443631752591793</v>
      </c>
      <c r="H33" s="5" t="str">
        <f t="shared" si="6"/>
        <v/>
      </c>
      <c r="I33" s="24">
        <f t="shared" si="4"/>
        <v>-7.6109079381479483E-2</v>
      </c>
      <c r="J33" s="24">
        <f t="shared" si="5"/>
        <v>-4.5074712974754093E-2</v>
      </c>
      <c r="K33" s="5" t="str">
        <f t="shared" si="11"/>
        <v/>
      </c>
      <c r="L33" s="5" t="str">
        <f t="shared" si="12"/>
        <v/>
      </c>
      <c r="M33" s="24">
        <f t="shared" si="7"/>
        <v>-1.8998385346339738E+17</v>
      </c>
      <c r="N33" s="24">
        <f t="shared" si="8"/>
        <v>4.0443631752591793</v>
      </c>
      <c r="O33" s="24">
        <f t="shared" si="9"/>
        <v>388637371952807.37</v>
      </c>
      <c r="P33" s="24">
        <f t="shared" si="10"/>
        <v>1.8473031512413532E-5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0.92919647203258982</v>
      </c>
      <c r="V33" s="24">
        <f t="shared" si="13"/>
        <v>22.549279341759043</v>
      </c>
      <c r="W33" s="63">
        <f>B33+([1]User!D$6-25)*[1]User!C$6*[1]Calc!V$6</f>
        <v>0.59223831559999995</v>
      </c>
      <c r="AH33" s="24"/>
    </row>
    <row r="34" spans="1:34">
      <c r="A34" s="70">
        <v>3.7076000000000001E-3</v>
      </c>
      <c r="B34" s="59">
        <v>0.58969899999999997</v>
      </c>
      <c r="C34" s="64">
        <v>0.315882</v>
      </c>
      <c r="D34" s="61">
        <f t="shared" si="0"/>
        <v>3.7296094219391214</v>
      </c>
      <c r="E34" s="49">
        <f t="shared" si="1"/>
        <v>0.57166335331587315</v>
      </c>
      <c r="F34" s="49">
        <f t="shared" si="2"/>
        <v>0.57166335331587315</v>
      </c>
      <c r="G34" s="49">
        <f t="shared" si="3"/>
        <v>3.7650038706034725</v>
      </c>
      <c r="H34" s="5" t="str">
        <f t="shared" si="6"/>
        <v/>
      </c>
      <c r="I34" s="24">
        <f t="shared" si="4"/>
        <v>-6.9125096765086824E-2</v>
      </c>
      <c r="J34" s="24">
        <f t="shared" si="5"/>
        <v>-4.0782100779862634E-2</v>
      </c>
      <c r="K34" s="5" t="str">
        <f t="shared" si="11"/>
        <v/>
      </c>
      <c r="L34" s="5" t="str">
        <f t="shared" si="12"/>
        <v/>
      </c>
      <c r="M34" s="24">
        <f t="shared" si="7"/>
        <v>-1.8411594186616288E+17</v>
      </c>
      <c r="N34" s="24">
        <f t="shared" si="8"/>
        <v>3.7650038706034725</v>
      </c>
      <c r="O34" s="24">
        <f t="shared" si="9"/>
        <v>360985711430334.87</v>
      </c>
      <c r="P34" s="24">
        <f t="shared" si="10"/>
        <v>1.8431825185413276E-5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0.86016338186128283</v>
      </c>
      <c r="V34" s="24">
        <f t="shared" si="13"/>
        <v>21.180746523685393</v>
      </c>
      <c r="W34" s="63">
        <f>B34+([1]User!D$6-25)*[1]User!C$6*[1]Calc!V$6</f>
        <v>0.58997531559999994</v>
      </c>
      <c r="AH34" s="24"/>
    </row>
    <row r="35" spans="1:34">
      <c r="A35" s="70">
        <v>3.8530000000000001E-3</v>
      </c>
      <c r="B35" s="59">
        <v>0.58752300000000002</v>
      </c>
      <c r="C35" s="64">
        <v>0.29415599999999997</v>
      </c>
      <c r="D35" s="61">
        <f t="shared" si="0"/>
        <v>3.4730911831630928</v>
      </c>
      <c r="E35" s="49">
        <f t="shared" si="1"/>
        <v>0.54071618550619327</v>
      </c>
      <c r="F35" s="49">
        <f t="shared" si="2"/>
        <v>0.54071618550619327</v>
      </c>
      <c r="G35" s="49">
        <f t="shared" si="3"/>
        <v>3.5050594914087321</v>
      </c>
      <c r="H35" s="5" t="str">
        <f t="shared" si="6"/>
        <v/>
      </c>
      <c r="I35" s="24">
        <f t="shared" si="4"/>
        <v>-6.2626487285218302E-2</v>
      </c>
      <c r="J35" s="24">
        <f t="shared" si="5"/>
        <v>-3.6811806364683418E-2</v>
      </c>
      <c r="K35" s="5" t="str">
        <f t="shared" si="11"/>
        <v/>
      </c>
      <c r="L35" s="5" t="str">
        <f t="shared" si="12"/>
        <v/>
      </c>
      <c r="M35" s="24">
        <f t="shared" si="7"/>
        <v>-1.6629373827319581E+17</v>
      </c>
      <c r="N35" s="24">
        <f t="shared" si="8"/>
        <v>3.5050594914087321</v>
      </c>
      <c r="O35" s="24">
        <f t="shared" si="9"/>
        <v>336030471390163.75</v>
      </c>
      <c r="P35" s="24">
        <f t="shared" si="10"/>
        <v>1.8430071723000069E-5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0.79888954102920251</v>
      </c>
      <c r="V35" s="24">
        <f t="shared" si="13"/>
        <v>19.792517317752043</v>
      </c>
      <c r="W35" s="63">
        <f>B35+([1]User!D$6-25)*[1]User!C$6*[1]Calc!V$6</f>
        <v>0.58779931559999998</v>
      </c>
      <c r="AH35" s="24"/>
    </row>
    <row r="36" spans="1:34">
      <c r="A36" s="70">
        <v>3.9984E-3</v>
      </c>
      <c r="B36" s="59">
        <v>0.58524299999999996</v>
      </c>
      <c r="C36" s="64">
        <v>0.273951</v>
      </c>
      <c r="D36" s="61">
        <f t="shared" si="0"/>
        <v>3.2345313463560581</v>
      </c>
      <c r="E36" s="49">
        <f t="shared" si="1"/>
        <v>0.50981136431357565</v>
      </c>
      <c r="F36" s="49">
        <f t="shared" si="2"/>
        <v>0.50981136431357565</v>
      </c>
      <c r="G36" s="49">
        <f t="shared" si="3"/>
        <v>3.2658706133741942</v>
      </c>
      <c r="H36" s="5" t="str">
        <f t="shared" si="6"/>
        <v/>
      </c>
      <c r="I36" s="24">
        <f t="shared" si="4"/>
        <v>-5.6646765334354858E-2</v>
      </c>
      <c r="J36" s="24">
        <f t="shared" si="5"/>
        <v>-3.316777526952526E-2</v>
      </c>
      <c r="K36" s="5" t="str">
        <f t="shared" si="11"/>
        <v/>
      </c>
      <c r="L36" s="5" t="str">
        <f t="shared" si="12"/>
        <v/>
      </c>
      <c r="M36" s="24">
        <f t="shared" si="7"/>
        <v>-1.630215720876815E+17</v>
      </c>
      <c r="N36" s="24">
        <f t="shared" si="8"/>
        <v>3.2658706133741942</v>
      </c>
      <c r="O36" s="24">
        <f t="shared" si="9"/>
        <v>311517165898098.75</v>
      </c>
      <c r="P36" s="24">
        <f t="shared" si="10"/>
        <v>1.8336935862372734E-5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0.73962726455202932</v>
      </c>
      <c r="V36" s="24">
        <f t="shared" si="13"/>
        <v>18.630095825058017</v>
      </c>
      <c r="W36" s="63">
        <f>B36+([1]User!D$6-25)*[1]User!C$6*[1]Calc!V$6</f>
        <v>0.58551931559999992</v>
      </c>
      <c r="AH36" s="24"/>
    </row>
    <row r="37" spans="1:34">
      <c r="A37" s="70">
        <v>4.1437999999999996E-3</v>
      </c>
      <c r="B37" s="59">
        <v>0.58301999999999998</v>
      </c>
      <c r="C37" s="64">
        <v>0.25532300000000002</v>
      </c>
      <c r="D37" s="61">
        <f t="shared" si="0"/>
        <v>3.0145911018600695</v>
      </c>
      <c r="E37" s="49">
        <f t="shared" si="1"/>
        <v>0.47922841291103457</v>
      </c>
      <c r="F37" s="49">
        <f t="shared" si="2"/>
        <v>0.47922841291103457</v>
      </c>
      <c r="G37" s="49">
        <f t="shared" si="3"/>
        <v>3.0431997988265986</v>
      </c>
      <c r="H37" s="5" t="str">
        <f t="shared" si="6"/>
        <v/>
      </c>
      <c r="I37" s="24">
        <f t="shared" si="4"/>
        <v>-5.1079994970664976E-2</v>
      </c>
      <c r="J37" s="24">
        <f t="shared" si="5"/>
        <v>-2.9794772867255407E-2</v>
      </c>
      <c r="K37" s="5" t="str">
        <f t="shared" si="11"/>
        <v/>
      </c>
      <c r="L37" s="5" t="str">
        <f t="shared" si="12"/>
        <v/>
      </c>
      <c r="M37" s="24">
        <f t="shared" si="7"/>
        <v>-1.4881760802397523E+17</v>
      </c>
      <c r="N37" s="24">
        <f t="shared" si="8"/>
        <v>3.0431997988265986</v>
      </c>
      <c r="O37" s="24">
        <f t="shared" si="9"/>
        <v>289147892508496.62</v>
      </c>
      <c r="P37" s="24">
        <f t="shared" si="10"/>
        <v>1.8265573912454329E-5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0.68632728963691192</v>
      </c>
      <c r="V37" s="24">
        <f t="shared" si="13"/>
        <v>17.475054886702026</v>
      </c>
      <c r="W37" s="63">
        <f>B37+([1]User!D$6-25)*[1]User!C$6*[1]Calc!V$6</f>
        <v>0.58329631559999995</v>
      </c>
      <c r="AH37" s="24"/>
    </row>
    <row r="38" spans="1:34">
      <c r="A38" s="71">
        <v>4.2892E-3</v>
      </c>
      <c r="B38" s="59">
        <v>0.58075500000000002</v>
      </c>
      <c r="C38" s="64">
        <v>0.238096</v>
      </c>
      <c r="D38" s="61">
        <f t="shared" si="0"/>
        <v>2.8111924228858154</v>
      </c>
      <c r="E38" s="49">
        <f t="shared" si="1"/>
        <v>0.44889057358231182</v>
      </c>
      <c r="F38" s="49">
        <f t="shared" si="2"/>
        <v>0.44889057358231182</v>
      </c>
      <c r="G38" s="49">
        <f t="shared" si="3"/>
        <v>2.8384241477643486</v>
      </c>
      <c r="H38" s="5" t="str">
        <f t="shared" si="6"/>
        <v/>
      </c>
      <c r="I38" s="24">
        <f t="shared" si="4"/>
        <v>-4.5960603694108711E-2</v>
      </c>
      <c r="J38" s="24">
        <f t="shared" si="5"/>
        <v>-2.6704550030158203E-2</v>
      </c>
      <c r="K38" s="5" t="str">
        <f t="shared" si="11"/>
        <v/>
      </c>
      <c r="L38" s="5" t="str">
        <f t="shared" si="12"/>
        <v/>
      </c>
      <c r="M38" s="24">
        <f t="shared" si="7"/>
        <v>-1.4165483186919162E+17</v>
      </c>
      <c r="N38" s="24">
        <f t="shared" si="8"/>
        <v>2.8384241477643486</v>
      </c>
      <c r="O38" s="24">
        <f t="shared" si="9"/>
        <v>267831509163038.5</v>
      </c>
      <c r="P38" s="24">
        <f t="shared" si="10"/>
        <v>1.8139617844660874E-5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0.63620492795432326</v>
      </c>
      <c r="V38" s="24">
        <f t="shared" si="13"/>
        <v>16.458933971194085</v>
      </c>
      <c r="W38" s="63">
        <f>B38+([1]User!D$6-25)*[1]User!C$6*[1]Calc!V$6</f>
        <v>0.58103131559999999</v>
      </c>
      <c r="X38" s="72" t="s">
        <v>67</v>
      </c>
      <c r="AH38" s="24"/>
    </row>
    <row r="39" spans="1:34">
      <c r="A39" s="70">
        <v>4.4346000000000003E-3</v>
      </c>
      <c r="B39" s="59">
        <v>0.57852099999999995</v>
      </c>
      <c r="C39" s="64">
        <v>0.22209200000000001</v>
      </c>
      <c r="D39" s="61">
        <f t="shared" si="0"/>
        <v>2.6222336687031977</v>
      </c>
      <c r="E39" s="49">
        <f t="shared" si="1"/>
        <v>0.41867138930171705</v>
      </c>
      <c r="F39" s="49">
        <f t="shared" si="2"/>
        <v>0.41867138930171705</v>
      </c>
      <c r="G39" s="49">
        <f t="shared" si="3"/>
        <v>2.647325634243284</v>
      </c>
      <c r="H39" s="5" t="str">
        <f t="shared" si="6"/>
        <v/>
      </c>
      <c r="I39" s="24">
        <f t="shared" si="4"/>
        <v>-4.1183140856082108E-2</v>
      </c>
      <c r="J39" s="24">
        <f t="shared" si="5"/>
        <v>-2.3836691375477007E-2</v>
      </c>
      <c r="K39" s="5" t="str">
        <f t="shared" si="11"/>
        <v/>
      </c>
      <c r="L39" s="5" t="str">
        <f t="shared" si="12"/>
        <v/>
      </c>
      <c r="M39" s="24">
        <f t="shared" si="7"/>
        <v>-1.3052416531464003E+17</v>
      </c>
      <c r="N39" s="24">
        <f t="shared" si="8"/>
        <v>2.647325634243284</v>
      </c>
      <c r="O39" s="24">
        <f t="shared" si="9"/>
        <v>248190052902837.12</v>
      </c>
      <c r="P39" s="24">
        <f t="shared" si="10"/>
        <v>1.8022737797301424E-5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0.59057637227306481</v>
      </c>
      <c r="V39" s="24">
        <f t="shared" si="13"/>
        <v>15.465510744050908</v>
      </c>
      <c r="W39" s="63">
        <f>B39+([1]User!D$6-25)*[1]User!C$6*[1]Calc!V$6</f>
        <v>0.57879731559999992</v>
      </c>
      <c r="X39" s="9" t="s">
        <v>68</v>
      </c>
      <c r="AH39" s="24"/>
    </row>
    <row r="40" spans="1:34">
      <c r="A40" s="70">
        <v>4.5799999999999999E-3</v>
      </c>
      <c r="B40" s="59">
        <v>0.57620400000000005</v>
      </c>
      <c r="C40" s="64">
        <v>0.207179</v>
      </c>
      <c r="D40" s="61">
        <f t="shared" si="0"/>
        <v>2.4461563192202318</v>
      </c>
      <c r="E40" s="49">
        <f t="shared" si="1"/>
        <v>0.38848420674995576</v>
      </c>
      <c r="F40" s="49">
        <f t="shared" si="2"/>
        <v>0.38848420674995576</v>
      </c>
      <c r="G40" s="49">
        <f t="shared" si="3"/>
        <v>2.4703833777062316</v>
      </c>
      <c r="H40" s="5" t="str">
        <f t="shared" si="6"/>
        <v/>
      </c>
      <c r="I40" s="24">
        <f t="shared" si="4"/>
        <v>-3.6759584442655792E-2</v>
      </c>
      <c r="J40" s="24">
        <f t="shared" si="5"/>
        <v>-2.1191176840827063E-2</v>
      </c>
      <c r="K40" s="5" t="str">
        <f t="shared" si="11"/>
        <v/>
      </c>
      <c r="L40" s="5" t="str">
        <f t="shared" si="12"/>
        <v/>
      </c>
      <c r="M40" s="24">
        <f t="shared" si="7"/>
        <v>-1.2602506495006162E+17</v>
      </c>
      <c r="N40" s="24">
        <f t="shared" si="8"/>
        <v>2.4703833777062316</v>
      </c>
      <c r="O40" s="24">
        <f t="shared" si="9"/>
        <v>229191902891300.25</v>
      </c>
      <c r="P40" s="24">
        <f t="shared" si="10"/>
        <v>1.7835228252196808E-5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0.54692551148950364</v>
      </c>
      <c r="V40" s="24">
        <f t="shared" si="13"/>
        <v>14.605445474160085</v>
      </c>
      <c r="W40" s="63">
        <f>B40+([1]User!D$6-25)*[1]User!C$6*[1]Calc!V$6</f>
        <v>0.57648031560000002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0.57389000000000001</v>
      </c>
      <c r="C41" s="64">
        <v>0.19345100000000001</v>
      </c>
      <c r="D41" s="61">
        <f t="shared" si="0"/>
        <v>2.2840702296539375</v>
      </c>
      <c r="E41" s="49">
        <f t="shared" si="1"/>
        <v>0.35870945328758458</v>
      </c>
      <c r="F41" s="49">
        <f t="shared" si="2"/>
        <v>0.35870945328758458</v>
      </c>
      <c r="G41" s="49">
        <f t="shared" si="3"/>
        <v>2.3065751650962039</v>
      </c>
      <c r="H41" s="5" t="str">
        <f t="shared" si="6"/>
        <v/>
      </c>
      <c r="I41" s="24">
        <f t="shared" si="4"/>
        <v>-3.2664379127405101E-2</v>
      </c>
      <c r="J41" s="24">
        <f t="shared" si="5"/>
        <v>-1.8754786214943728E-2</v>
      </c>
      <c r="K41" s="5" t="str">
        <f t="shared" si="11"/>
        <v/>
      </c>
      <c r="L41" s="5" t="str">
        <f t="shared" si="12"/>
        <v/>
      </c>
      <c r="M41" s="24">
        <f t="shared" si="7"/>
        <v>-1.1706687183867218E+17</v>
      </c>
      <c r="N41" s="24">
        <f t="shared" si="8"/>
        <v>2.3065751650962039</v>
      </c>
      <c r="O41" s="24">
        <f t="shared" si="9"/>
        <v>211536335824560.75</v>
      </c>
      <c r="P41" s="24">
        <f t="shared" si="10"/>
        <v>1.7630357689738433E-5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0.50676148140188992</v>
      </c>
      <c r="V41" s="24">
        <f t="shared" si="13"/>
        <v>13.80159045780608</v>
      </c>
      <c r="W41" s="63">
        <f>B41+([1]User!D$6-25)*[1]User!C$6*[1]Calc!V$6</f>
        <v>0.57416631559999998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0.57162400000000002</v>
      </c>
      <c r="C42" s="64">
        <v>0.18068899999999999</v>
      </c>
      <c r="D42" s="61">
        <f t="shared" si="0"/>
        <v>2.1333896734880682</v>
      </c>
      <c r="E42" s="49">
        <f t="shared" si="1"/>
        <v>0.32907018859010939</v>
      </c>
      <c r="F42" s="49">
        <f t="shared" si="2"/>
        <v>0.32907018859010939</v>
      </c>
      <c r="G42" s="49">
        <f t="shared" si="3"/>
        <v>2.1538996091959541</v>
      </c>
      <c r="H42" s="5" t="str">
        <f t="shared" si="6"/>
        <v/>
      </c>
      <c r="I42" s="24">
        <f t="shared" si="4"/>
        <v>-2.8847490229898853E-2</v>
      </c>
      <c r="J42" s="24">
        <f t="shared" si="5"/>
        <v>-1.6497888766747071E-2</v>
      </c>
      <c r="K42" s="5" t="str">
        <f t="shared" si="11"/>
        <v/>
      </c>
      <c r="L42" s="5" t="str">
        <f t="shared" si="12"/>
        <v/>
      </c>
      <c r="M42" s="24">
        <f t="shared" si="7"/>
        <v>-1.0668922028654813E+17</v>
      </c>
      <c r="N42" s="24">
        <f t="shared" si="8"/>
        <v>2.1538996091959541</v>
      </c>
      <c r="O42" s="24">
        <f t="shared" si="9"/>
        <v>195450654976201</v>
      </c>
      <c r="P42" s="24">
        <f t="shared" si="10"/>
        <v>1.7444375658088798E-5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0.47048284885145769</v>
      </c>
      <c r="V42" s="24">
        <f t="shared" si="13"/>
        <v>13.005202890950791</v>
      </c>
      <c r="W42" s="63">
        <f>B42+([1]User!D$6-25)*[1]User!C$6*[1]Calc!V$6</f>
        <v>0.57190031559999999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0.56930499999999995</v>
      </c>
      <c r="C43" s="64">
        <v>0.16884199999999999</v>
      </c>
      <c r="D43" s="61">
        <f t="shared" si="0"/>
        <v>1.9935124952325398</v>
      </c>
      <c r="E43" s="49">
        <f t="shared" si="1"/>
        <v>0.299618962142148</v>
      </c>
      <c r="F43" s="49">
        <f t="shared" si="2"/>
        <v>0.299618962142148</v>
      </c>
      <c r="G43" s="49">
        <f t="shared" si="3"/>
        <v>2.0129957878752003</v>
      </c>
      <c r="H43" s="5" t="str">
        <f t="shared" si="6"/>
        <v/>
      </c>
      <c r="I43" s="24">
        <f t="shared" si="4"/>
        <v>-2.5324894696880006E-2</v>
      </c>
      <c r="J43" s="24">
        <f t="shared" si="5"/>
        <v>-1.4424586838880375E-2</v>
      </c>
      <c r="K43" s="5" t="str">
        <f t="shared" si="11"/>
        <v/>
      </c>
      <c r="L43" s="5" t="str">
        <f t="shared" si="12"/>
        <v/>
      </c>
      <c r="M43" s="24">
        <f t="shared" si="7"/>
        <v>-1.0134879651820845E+17</v>
      </c>
      <c r="N43" s="24">
        <f t="shared" si="8"/>
        <v>2.0129957878752003</v>
      </c>
      <c r="O43" s="24">
        <f t="shared" si="9"/>
        <v>180149948058783.37</v>
      </c>
      <c r="P43" s="24">
        <f t="shared" si="10"/>
        <v>1.7204221798882171E-5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0.4362291687909074</v>
      </c>
      <c r="V43" s="24">
        <f t="shared" si="13"/>
        <v>12.305457566468053</v>
      </c>
      <c r="W43" s="63">
        <f>B43+([1]User!D$6-25)*[1]User!C$6*[1]Calc!V$6</f>
        <v>0.56958131559999992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0.56700700000000004</v>
      </c>
      <c r="C44" s="64">
        <v>0.15776200000000001</v>
      </c>
      <c r="D44" s="61">
        <f t="shared" si="0"/>
        <v>1.862691263269068</v>
      </c>
      <c r="E44" s="49">
        <f t="shared" si="1"/>
        <v>0.27014087756401789</v>
      </c>
      <c r="F44" s="49">
        <f t="shared" si="2"/>
        <v>0.27014087756401789</v>
      </c>
      <c r="G44" s="49">
        <f t="shared" si="3"/>
        <v>1.8806084753599444</v>
      </c>
      <c r="H44" s="5" t="str">
        <f t="shared" si="6"/>
        <v/>
      </c>
      <c r="I44" s="24">
        <f t="shared" si="4"/>
        <v>-2.201521188399861E-2</v>
      </c>
      <c r="J44" s="24">
        <f t="shared" si="5"/>
        <v>-1.2488862391191255E-2</v>
      </c>
      <c r="K44" s="5" t="str">
        <f t="shared" si="11"/>
        <v/>
      </c>
      <c r="L44" s="5" t="str">
        <f t="shared" si="12"/>
        <v/>
      </c>
      <c r="M44" s="24">
        <f t="shared" si="7"/>
        <v>-9.3202310085707824E+16</v>
      </c>
      <c r="N44" s="24">
        <f t="shared" si="8"/>
        <v>1.8806084753599444</v>
      </c>
      <c r="O44" s="24">
        <f t="shared" si="9"/>
        <v>166077558367058.75</v>
      </c>
      <c r="P44" s="24">
        <f t="shared" si="10"/>
        <v>1.6976819066165621E-5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0.4049214989020346</v>
      </c>
      <c r="V44" s="24">
        <f t="shared" si="13"/>
        <v>11.611686117364796</v>
      </c>
      <c r="W44" s="63">
        <f>B44+([1]User!D$6-25)*[1]User!C$6*[1]Calc!V$6</f>
        <v>0.5672833156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0.56462999999999997</v>
      </c>
      <c r="C45" s="64">
        <v>0.147456</v>
      </c>
      <c r="D45" s="61">
        <f t="shared" si="0"/>
        <v>1.7410086263904088</v>
      </c>
      <c r="E45" s="49">
        <f t="shared" si="1"/>
        <v>0.24080092297515537</v>
      </c>
      <c r="F45" s="49">
        <f t="shared" si="2"/>
        <v>0.24080092297515537</v>
      </c>
      <c r="G45" s="49">
        <f t="shared" si="3"/>
        <v>1.758148033270782</v>
      </c>
      <c r="H45" s="5" t="str">
        <f t="shared" si="6"/>
        <v/>
      </c>
      <c r="I45" s="24">
        <f t="shared" si="4"/>
        <v>-1.8953700831769553E-2</v>
      </c>
      <c r="J45" s="24">
        <f t="shared" si="5"/>
        <v>-1.0707065303859592E-2</v>
      </c>
      <c r="K45" s="5" t="str">
        <f t="shared" si="11"/>
        <v/>
      </c>
      <c r="L45" s="5" t="str">
        <f t="shared" si="12"/>
        <v/>
      </c>
      <c r="M45" s="24">
        <f t="shared" si="7"/>
        <v>-8.915629879511704E+16</v>
      </c>
      <c r="N45" s="24">
        <f t="shared" si="8"/>
        <v>1.758148033270782</v>
      </c>
      <c r="O45" s="24">
        <f t="shared" si="9"/>
        <v>152592268744426.12</v>
      </c>
      <c r="P45" s="24">
        <f t="shared" si="10"/>
        <v>1.6684793992492286E-5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0.3750723801374693</v>
      </c>
      <c r="V45" s="24">
        <f t="shared" si="13"/>
        <v>11.011701309720781</v>
      </c>
      <c r="W45" s="63">
        <f>B45+([1]User!D$6-25)*[1]User!C$6*[1]Calc!V$6</f>
        <v>0.56490631559999993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0.56231200000000003</v>
      </c>
      <c r="C46" s="64">
        <v>0.13791100000000001</v>
      </c>
      <c r="D46" s="61">
        <f t="shared" si="0"/>
        <v>1.6283110939814431</v>
      </c>
      <c r="E46" s="49">
        <f t="shared" si="1"/>
        <v>0.21173738181388249</v>
      </c>
      <c r="F46" s="49">
        <f t="shared" si="2"/>
        <v>0.21173738181388249</v>
      </c>
      <c r="G46" s="49">
        <f t="shared" si="3"/>
        <v>1.643784753935251</v>
      </c>
      <c r="H46" s="5" t="str">
        <f t="shared" si="6"/>
        <v/>
      </c>
      <c r="I46" s="24">
        <f t="shared" si="4"/>
        <v>-1.609461884838128E-2</v>
      </c>
      <c r="J46" s="24">
        <f t="shared" si="5"/>
        <v>-9.0546445081348369E-3</v>
      </c>
      <c r="K46" s="5" t="str">
        <f t="shared" si="11"/>
        <v/>
      </c>
      <c r="L46" s="5" t="str">
        <f t="shared" si="12"/>
        <v/>
      </c>
      <c r="M46" s="24">
        <f t="shared" si="7"/>
        <v>-8.0491364720182176E+16</v>
      </c>
      <c r="N46" s="24">
        <f t="shared" si="8"/>
        <v>1.643784753935251</v>
      </c>
      <c r="O46" s="24">
        <f t="shared" si="9"/>
        <v>140424292331638</v>
      </c>
      <c r="P46" s="24">
        <f t="shared" si="10"/>
        <v>1.6422567427521859E-5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0.34824401353740031</v>
      </c>
      <c r="V46" s="24">
        <f t="shared" si="13"/>
        <v>10.406294787179704</v>
      </c>
      <c r="W46" s="63">
        <f>B46+([1]User!D$6-25)*[1]User!C$6*[1]Calc!V$6</f>
        <v>0.5625883156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0.55993400000000004</v>
      </c>
      <c r="C47" s="64">
        <v>0.128997</v>
      </c>
      <c r="D47" s="61">
        <f t="shared" si="0"/>
        <v>1.5230637598909746</v>
      </c>
      <c r="E47" s="49">
        <f t="shared" si="1"/>
        <v>0.18271808455022837</v>
      </c>
      <c r="F47" s="49">
        <f t="shared" si="2"/>
        <v>0.18271808455022837</v>
      </c>
      <c r="G47" s="49">
        <f t="shared" si="3"/>
        <v>1.5377181058129565</v>
      </c>
      <c r="H47" s="5" t="str">
        <f t="shared" si="6"/>
        <v/>
      </c>
      <c r="I47" s="24">
        <f t="shared" si="4"/>
        <v>-1.3442952645323913E-2</v>
      </c>
      <c r="J47" s="24">
        <f t="shared" si="5"/>
        <v>-7.5308807440327644E-3</v>
      </c>
      <c r="K47" s="5" t="str">
        <f t="shared" si="11"/>
        <v/>
      </c>
      <c r="L47" s="5" t="str">
        <f t="shared" si="12"/>
        <v/>
      </c>
      <c r="M47" s="24">
        <f t="shared" si="7"/>
        <v>-7.6229431554212512E+16</v>
      </c>
      <c r="N47" s="24">
        <f t="shared" si="8"/>
        <v>1.5377181058129565</v>
      </c>
      <c r="O47" s="24">
        <f t="shared" si="9"/>
        <v>128883936217596.37</v>
      </c>
      <c r="P47" s="24">
        <f t="shared" si="10"/>
        <v>1.6112607248889662E-5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0.32286797528778843</v>
      </c>
      <c r="V47" s="24">
        <f t="shared" si="13"/>
        <v>9.8695664095813811</v>
      </c>
      <c r="W47" s="63">
        <f>B47+([1]User!D$6-25)*[1]User!C$6*[1]Calc!V$6</f>
        <v>0.56021031560000001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0.55760600000000005</v>
      </c>
      <c r="C48" s="64">
        <v>0.120742</v>
      </c>
      <c r="D48" s="61">
        <f t="shared" si="0"/>
        <v>1.4255972192900306</v>
      </c>
      <c r="E48" s="49">
        <f t="shared" si="1"/>
        <v>0.15399683957707758</v>
      </c>
      <c r="F48" s="49">
        <f t="shared" si="2"/>
        <v>0.15399683957707758</v>
      </c>
      <c r="G48" s="49">
        <f t="shared" si="3"/>
        <v>1.4388526319288781</v>
      </c>
      <c r="H48" s="5" t="str">
        <f t="shared" si="6"/>
        <v/>
      </c>
      <c r="I48" s="24">
        <f t="shared" si="4"/>
        <v>-1.0971315798221956E-2</v>
      </c>
      <c r="J48" s="24">
        <f t="shared" si="5"/>
        <v>-6.120703062690927E-3</v>
      </c>
      <c r="K48" s="5" t="str">
        <f t="shared" si="11"/>
        <v/>
      </c>
      <c r="L48" s="5" t="str">
        <f t="shared" si="12"/>
        <v/>
      </c>
      <c r="M48" s="24">
        <f t="shared" si="7"/>
        <v>-6.8952416972781344E+16</v>
      </c>
      <c r="N48" s="24">
        <f t="shared" si="8"/>
        <v>1.4388526319288781</v>
      </c>
      <c r="O48" s="24">
        <f t="shared" si="9"/>
        <v>118449941391848.75</v>
      </c>
      <c r="P48" s="24">
        <f t="shared" si="10"/>
        <v>1.5825676812116055E-5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0.29995976581123301</v>
      </c>
      <c r="V48" s="24">
        <f t="shared" si="13"/>
        <v>9.3364198617658936</v>
      </c>
      <c r="W48" s="63">
        <f>B48+([1]User!D$6-25)*[1]User!C$6*[1]Calc!V$6</f>
        <v>0.55788231560000001</v>
      </c>
      <c r="AH48" s="24"/>
    </row>
    <row r="49" spans="1:34">
      <c r="A49" s="64">
        <v>5.8885999999999999E-3</v>
      </c>
      <c r="B49" s="59">
        <v>0.55523299999999998</v>
      </c>
      <c r="C49" s="64">
        <v>0.11303100000000001</v>
      </c>
      <c r="D49" s="61">
        <f t="shared" si="0"/>
        <v>1.3345536705833219</v>
      </c>
      <c r="E49" s="49">
        <f t="shared" si="1"/>
        <v>0.12533604411788787</v>
      </c>
      <c r="F49" s="49">
        <f t="shared" si="2"/>
        <v>0.12533604411788787</v>
      </c>
      <c r="G49" s="49">
        <f t="shared" si="3"/>
        <v>1.3470091289969595</v>
      </c>
      <c r="H49" s="5" t="str">
        <f t="shared" si="6"/>
        <v/>
      </c>
      <c r="I49" s="24">
        <f t="shared" si="4"/>
        <v>-8.6752282249239893E-3</v>
      </c>
      <c r="J49" s="24">
        <f t="shared" si="5"/>
        <v>-4.8191700939013279E-3</v>
      </c>
      <c r="K49" s="5" t="str">
        <f t="shared" si="11"/>
        <v/>
      </c>
      <c r="L49" s="5" t="str">
        <f t="shared" si="12"/>
        <v/>
      </c>
      <c r="M49" s="24">
        <f t="shared" si="7"/>
        <v>-6.479119024988356E+16</v>
      </c>
      <c r="N49" s="24">
        <f t="shared" si="8"/>
        <v>1.3470091289969595</v>
      </c>
      <c r="O49" s="24">
        <f t="shared" si="9"/>
        <v>108634144665330.5</v>
      </c>
      <c r="P49" s="24">
        <f t="shared" si="10"/>
        <v>1.5503850360698093E-5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0.27841680829712412</v>
      </c>
      <c r="V49" s="24">
        <f t="shared" si="13"/>
        <v>8.8553612295385857</v>
      </c>
      <c r="W49" s="63">
        <f>B49+([1]User!D$6-25)*[1]User!C$6*[1]Calc!V$6</f>
        <v>0.55550931559999994</v>
      </c>
      <c r="AH49" s="24"/>
    </row>
    <row r="50" spans="1:34">
      <c r="A50" s="64">
        <v>6.0340000000000003E-3</v>
      </c>
      <c r="B50" s="59">
        <v>0.55288999999999999</v>
      </c>
      <c r="C50" s="64">
        <v>0.105851</v>
      </c>
      <c r="D50" s="61">
        <f t="shared" si="0"/>
        <v>1.249779623155729</v>
      </c>
      <c r="E50" s="49">
        <f t="shared" si="1"/>
        <v>9.6833439499921903E-2</v>
      </c>
      <c r="F50" s="49">
        <f t="shared" si="2"/>
        <v>9.6833439499921903E-2</v>
      </c>
      <c r="G50" s="49">
        <f t="shared" si="3"/>
        <v>1.261119588740657</v>
      </c>
      <c r="H50" s="5" t="str">
        <f t="shared" si="6"/>
        <v/>
      </c>
      <c r="I50" s="24">
        <f t="shared" si="4"/>
        <v>-6.5279897185164248E-3</v>
      </c>
      <c r="J50" s="24">
        <f t="shared" si="5"/>
        <v>-3.6110640208664117E-3</v>
      </c>
      <c r="K50" s="5" t="str">
        <f t="shared" si="11"/>
        <v/>
      </c>
      <c r="L50" s="5" t="str">
        <f t="shared" si="12"/>
        <v/>
      </c>
      <c r="M50" s="24">
        <f t="shared" si="7"/>
        <v>-5.8988585023553808E+16</v>
      </c>
      <c r="N50" s="24">
        <f t="shared" si="8"/>
        <v>1.261119588740657</v>
      </c>
      <c r="O50" s="24">
        <f t="shared" si="9"/>
        <v>99698789524427.75</v>
      </c>
      <c r="P50" s="24">
        <f t="shared" si="10"/>
        <v>1.5197682653803742E-5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0.25879134005506904</v>
      </c>
      <c r="V50" s="24">
        <f t="shared" si="13"/>
        <v>8.3820034576215487</v>
      </c>
      <c r="W50" s="63">
        <f>B50+([1]User!D$6-25)*[1]User!C$6*[1]Calc!V$6</f>
        <v>0.55316631559999996</v>
      </c>
      <c r="AH50" s="24"/>
    </row>
    <row r="51" spans="1:34">
      <c r="A51" s="64">
        <v>6.1793999999999998E-3</v>
      </c>
      <c r="B51" s="59">
        <v>0.55051700000000003</v>
      </c>
      <c r="C51" s="64">
        <v>9.9162500000000001E-2</v>
      </c>
      <c r="D51" s="61">
        <f t="shared" si="0"/>
        <v>1.1708087016766962</v>
      </c>
      <c r="E51" s="49">
        <f t="shared" si="1"/>
        <v>6.8485941534327743E-2</v>
      </c>
      <c r="F51" s="49">
        <f t="shared" si="2"/>
        <v>6.8485941534327743E-2</v>
      </c>
      <c r="G51" s="49">
        <f t="shared" si="3"/>
        <v>1.1813806414752701</v>
      </c>
      <c r="H51" s="5" t="str">
        <f t="shared" si="6"/>
        <v/>
      </c>
      <c r="I51" s="24">
        <f t="shared" si="4"/>
        <v>-4.5345160368817534E-3</v>
      </c>
      <c r="J51" s="24">
        <f t="shared" si="5"/>
        <v>-2.4975811225954729E-3</v>
      </c>
      <c r="K51" s="5" t="str">
        <f t="shared" si="11"/>
        <v/>
      </c>
      <c r="L51" s="5" t="str">
        <f t="shared" si="12"/>
        <v/>
      </c>
      <c r="M51" s="24">
        <f t="shared" si="7"/>
        <v>-5.4993444645099376E+16</v>
      </c>
      <c r="N51" s="24">
        <f t="shared" si="8"/>
        <v>1.1813806414752701</v>
      </c>
      <c r="O51" s="24">
        <f t="shared" si="9"/>
        <v>91361224233022.875</v>
      </c>
      <c r="P51" s="24">
        <f t="shared" si="10"/>
        <v>1.4866742462127918E-5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0.24044470426208206</v>
      </c>
      <c r="V51" s="24">
        <f t="shared" si="13"/>
        <v>7.9502819348798015</v>
      </c>
      <c r="W51" s="63">
        <f>B51+([1]User!D$6-25)*[1]User!C$6*[1]Calc!V$6</f>
        <v>0.5507933156</v>
      </c>
      <c r="AH51" s="24"/>
    </row>
    <row r="52" spans="1:34">
      <c r="A52" s="64">
        <v>6.3248000000000002E-3</v>
      </c>
      <c r="B52" s="59">
        <v>0.54822000000000004</v>
      </c>
      <c r="C52" s="64">
        <v>9.2829700000000001E-2</v>
      </c>
      <c r="D52" s="61">
        <f t="shared" si="0"/>
        <v>1.0960375195667436</v>
      </c>
      <c r="E52" s="49">
        <f t="shared" si="1"/>
        <v>3.9825421175630926E-2</v>
      </c>
      <c r="F52" s="49">
        <f t="shared" si="2"/>
        <v>3.9825421175630926E-2</v>
      </c>
      <c r="G52" s="49">
        <f t="shared" si="3"/>
        <v>1.1054761090549985</v>
      </c>
      <c r="H52" s="5" t="str">
        <f t="shared" si="6"/>
        <v/>
      </c>
      <c r="I52" s="24">
        <f t="shared" si="4"/>
        <v>-2.6369027263749636E-3</v>
      </c>
      <c r="J52" s="24">
        <f t="shared" si="5"/>
        <v>-1.4463314300122625E-3</v>
      </c>
      <c r="K52" s="5" t="str">
        <f t="shared" si="11"/>
        <v/>
      </c>
      <c r="L52" s="5" t="str">
        <f t="shared" si="12"/>
        <v/>
      </c>
      <c r="M52" s="24">
        <f t="shared" si="7"/>
        <v>-4.9097947816556784E+16</v>
      </c>
      <c r="N52" s="24">
        <f t="shared" si="8"/>
        <v>1.1054761090549985</v>
      </c>
      <c r="O52" s="24">
        <f t="shared" si="9"/>
        <v>83925093149505.875</v>
      </c>
      <c r="P52" s="24">
        <f t="shared" si="10"/>
        <v>1.4594399440122444E-5</v>
      </c>
      <c r="Q52" s="5">
        <f t="shared" si="15"/>
        <v>0.54849631560000001</v>
      </c>
      <c r="R52" s="5" t="str">
        <f t="shared" si="16"/>
        <v/>
      </c>
      <c r="S52" s="5">
        <f t="shared" si="17"/>
        <v>4.3549361281356107E-2</v>
      </c>
      <c r="T52" s="5" t="str">
        <f t="shared" si="17"/>
        <v/>
      </c>
      <c r="U52" s="24">
        <f t="shared" si="14"/>
        <v>0.22403408116565215</v>
      </c>
      <c r="V52" s="24">
        <f t="shared" si="13"/>
        <v>7.4877451157979813</v>
      </c>
      <c r="W52" s="63">
        <f>B52+([1]User!D$6-25)*[1]User!C$6*[1]Calc!V$6</f>
        <v>0.54849631560000001</v>
      </c>
      <c r="AH52" s="24"/>
    </row>
    <row r="53" spans="1:34">
      <c r="A53" s="64">
        <v>6.4701999999999997E-3</v>
      </c>
      <c r="B53" s="59">
        <v>0.54592499999999999</v>
      </c>
      <c r="C53" s="64">
        <v>8.6940699999999996E-2</v>
      </c>
      <c r="D53" s="61">
        <f t="shared" si="0"/>
        <v>1.0265062709175661</v>
      </c>
      <c r="E53" s="49">
        <f t="shared" si="1"/>
        <v>1.1361606815794031E-2</v>
      </c>
      <c r="F53" s="49">
        <f t="shared" si="2"/>
        <v>1.1361606815794031E-2</v>
      </c>
      <c r="G53" s="49">
        <f t="shared" si="3"/>
        <v>1.0351996307247098</v>
      </c>
      <c r="H53" s="5">
        <f t="shared" si="6"/>
        <v>-8.7999076811774365E-4</v>
      </c>
      <c r="I53" s="24">
        <f t="shared" si="4"/>
        <v>-8.7999076811774365E-4</v>
      </c>
      <c r="J53" s="24">
        <f t="shared" si="5"/>
        <v>-4.8065211526176609E-4</v>
      </c>
      <c r="K53" s="5">
        <f t="shared" si="11"/>
        <v>0.54620131559999996</v>
      </c>
      <c r="L53" s="5" t="str">
        <f t="shared" si="12"/>
        <v/>
      </c>
      <c r="M53" s="24">
        <f t="shared" si="7"/>
        <v>-4.5221388926049216E+16</v>
      </c>
      <c r="N53" s="24">
        <f t="shared" si="8"/>
        <v>1.0351996307247098</v>
      </c>
      <c r="O53" s="24">
        <f t="shared" si="9"/>
        <v>77074265598733.875</v>
      </c>
      <c r="P53" s="24">
        <f t="shared" si="10"/>
        <v>1.4312946391149565E-5</v>
      </c>
      <c r="Q53" s="5">
        <f t="shared" si="15"/>
        <v>0.54620131559999996</v>
      </c>
      <c r="R53" s="5" t="str">
        <f t="shared" si="16"/>
        <v/>
      </c>
      <c r="S53" s="5">
        <f t="shared" si="17"/>
        <v>1.5024108403595941E-2</v>
      </c>
      <c r="T53" s="5" t="str">
        <f t="shared" si="17"/>
        <v/>
      </c>
      <c r="U53" s="24">
        <f t="shared" si="14"/>
        <v>0.20885669064738765</v>
      </c>
      <c r="V53" s="24">
        <f t="shared" si="13"/>
        <v>7.0591089406730623</v>
      </c>
      <c r="W53" s="63">
        <f>B53+([1]User!D$6-25)*[1]User!C$6*[1]Calc!V$6</f>
        <v>0.54620131559999996</v>
      </c>
      <c r="AH53" s="24"/>
    </row>
    <row r="54" spans="1:34">
      <c r="A54" s="64">
        <v>6.6156000000000001E-3</v>
      </c>
      <c r="B54" s="59">
        <v>0.54357599999999995</v>
      </c>
      <c r="C54" s="64">
        <v>8.1476300000000001E-2</v>
      </c>
      <c r="D54" s="61">
        <f t="shared" si="0"/>
        <v>0.96198826189760245</v>
      </c>
      <c r="E54" s="49">
        <f t="shared" si="1"/>
        <v>-1.6830227155742727E-2</v>
      </c>
      <c r="F54" s="49">
        <f t="shared" si="2"/>
        <v>-1.6830227155742727E-2</v>
      </c>
      <c r="G54" s="49">
        <f t="shared" si="3"/>
        <v>0.97017028059938304</v>
      </c>
      <c r="H54" s="5">
        <f t="shared" si="6"/>
        <v>7.4574298501542402E-4</v>
      </c>
      <c r="I54" s="24">
        <f t="shared" si="4"/>
        <v>7.4574298501542402E-4</v>
      </c>
      <c r="J54" s="24">
        <f t="shared" si="5"/>
        <v>4.0557404924309437E-4</v>
      </c>
      <c r="K54" s="5">
        <f t="shared" si="11"/>
        <v>0.54385231559999991</v>
      </c>
      <c r="L54" s="5" t="str">
        <f t="shared" si="12"/>
        <v/>
      </c>
      <c r="M54" s="24">
        <f t="shared" si="7"/>
        <v>-4.2561478889828448E+16</v>
      </c>
      <c r="N54" s="24">
        <f t="shared" si="8"/>
        <v>0.97017028059938304</v>
      </c>
      <c r="O54" s="24">
        <f t="shared" si="9"/>
        <v>70618225095752</v>
      </c>
      <c r="P54" s="24">
        <f t="shared" si="10"/>
        <v>1.3993056542631013E-5</v>
      </c>
      <c r="Q54" s="5">
        <f t="shared" si="15"/>
        <v>0.54385231559999991</v>
      </c>
      <c r="R54" s="5" t="str">
        <f t="shared" si="16"/>
        <v/>
      </c>
      <c r="S54" s="5">
        <f t="shared" si="17"/>
        <v>-1.3152033327129204E-2</v>
      </c>
      <c r="T54" s="5" t="str">
        <f t="shared" si="17"/>
        <v/>
      </c>
      <c r="U54" s="24">
        <f t="shared" si="14"/>
        <v>0.19448383247693507</v>
      </c>
      <c r="V54" s="24">
        <f t="shared" si="13"/>
        <v>6.6798473582864117</v>
      </c>
      <c r="W54" s="63">
        <f>B54+([1]User!D$6-25)*[1]User!C$6*[1]Calc!V$6</f>
        <v>0.54385231559999991</v>
      </c>
      <c r="AH54" s="24"/>
    </row>
    <row r="55" spans="1:34">
      <c r="A55" s="64">
        <v>6.7609999999999996E-3</v>
      </c>
      <c r="B55" s="59">
        <v>0.54127400000000003</v>
      </c>
      <c r="C55" s="64">
        <v>7.6357099999999997E-2</v>
      </c>
      <c r="D55" s="61">
        <f t="shared" si="0"/>
        <v>0.9015460190575838</v>
      </c>
      <c r="E55" s="49">
        <f t="shared" si="1"/>
        <v>-4.5012099986861356E-2</v>
      </c>
      <c r="F55" s="49">
        <f t="shared" si="2"/>
        <v>-4.5012099986861356E-2</v>
      </c>
      <c r="G55" s="49">
        <f t="shared" si="3"/>
        <v>0.90892758764376702</v>
      </c>
      <c r="H55" s="5">
        <f t="shared" si="6"/>
        <v>2.2768103089058252E-3</v>
      </c>
      <c r="I55" s="24">
        <f t="shared" si="4"/>
        <v>2.2768103089058252E-3</v>
      </c>
      <c r="J55" s="24">
        <f t="shared" si="5"/>
        <v>1.2330073413492832E-3</v>
      </c>
      <c r="K55" s="5">
        <f t="shared" si="11"/>
        <v>0.5415503156</v>
      </c>
      <c r="L55" s="5" t="str">
        <f t="shared" si="12"/>
        <v/>
      </c>
      <c r="M55" s="24">
        <f t="shared" si="7"/>
        <v>-3.8397672628918104E+16</v>
      </c>
      <c r="N55" s="24">
        <f t="shared" si="8"/>
        <v>0.90892758764376702</v>
      </c>
      <c r="O55" s="24">
        <f t="shared" si="9"/>
        <v>64797162264323.5</v>
      </c>
      <c r="P55" s="24">
        <f t="shared" si="10"/>
        <v>1.3704729224893574E-5</v>
      </c>
      <c r="Q55" s="5">
        <f t="shared" si="15"/>
        <v>0.5415503156</v>
      </c>
      <c r="R55" s="5" t="str">
        <f t="shared" si="16"/>
        <v/>
      </c>
      <c r="S55" s="5">
        <f t="shared" si="17"/>
        <v>-4.1470714731178734E-2</v>
      </c>
      <c r="T55" s="5" t="str">
        <f t="shared" si="17"/>
        <v/>
      </c>
      <c r="U55" s="24">
        <f t="shared" si="14"/>
        <v>0.18144842086765534</v>
      </c>
      <c r="V55" s="24">
        <f t="shared" si="13"/>
        <v>6.2974621077490367</v>
      </c>
      <c r="W55" s="63">
        <f>B55+([1]User!D$6-25)*[1]User!C$6*[1]Calc!V$6</f>
        <v>0.5415503156</v>
      </c>
      <c r="X55" s="74" t="s">
        <v>77</v>
      </c>
      <c r="Y55" s="66"/>
      <c r="AH55" s="24"/>
    </row>
    <row r="56" spans="1:34">
      <c r="A56" s="64">
        <v>6.9064E-3</v>
      </c>
      <c r="B56" s="59">
        <v>0.53899399999999997</v>
      </c>
      <c r="C56" s="64">
        <v>7.1579699999999996E-2</v>
      </c>
      <c r="D56" s="61">
        <f t="shared" si="0"/>
        <v>0.84513939869817123</v>
      </c>
      <c r="E56" s="49">
        <f t="shared" si="1"/>
        <v>-7.3071651887781572E-2</v>
      </c>
      <c r="F56" s="49">
        <f t="shared" si="2"/>
        <v>-7.3071651887781572E-2</v>
      </c>
      <c r="G56" s="49">
        <f t="shared" si="3"/>
        <v>0.85187182546223794</v>
      </c>
      <c r="H56" s="5">
        <f t="shared" si="6"/>
        <v>3.7032043634440508E-3</v>
      </c>
      <c r="I56" s="24">
        <f t="shared" si="4"/>
        <v>3.7032043634440508E-3</v>
      </c>
      <c r="J56" s="24">
        <f t="shared" si="5"/>
        <v>1.9970281858057702E-3</v>
      </c>
      <c r="K56" s="5">
        <f t="shared" si="11"/>
        <v>0.53927031559999994</v>
      </c>
      <c r="L56" s="5" t="str">
        <f t="shared" si="12"/>
        <v/>
      </c>
      <c r="M56" s="24">
        <f t="shared" si="7"/>
        <v>-3.502094654633108E+16</v>
      </c>
      <c r="N56" s="24">
        <f t="shared" si="8"/>
        <v>0.85187182546223794</v>
      </c>
      <c r="O56" s="24">
        <f t="shared" si="9"/>
        <v>59488817479205.75</v>
      </c>
      <c r="P56" s="24">
        <f t="shared" si="10"/>
        <v>1.3424707720550684E-5</v>
      </c>
      <c r="Q56" s="5">
        <f t="shared" si="15"/>
        <v>0.53927031559999994</v>
      </c>
      <c r="R56" s="5" t="str">
        <f t="shared" si="16"/>
        <v/>
      </c>
      <c r="S56" s="5">
        <f t="shared" si="17"/>
        <v>-6.9625745235691747E-2</v>
      </c>
      <c r="T56" s="5" t="str">
        <f t="shared" si="17"/>
        <v/>
      </c>
      <c r="U56" s="24">
        <f t="shared" si="14"/>
        <v>0.16948130621611207</v>
      </c>
      <c r="V56" s="24">
        <f t="shared" si="13"/>
        <v>5.932282177836405</v>
      </c>
      <c r="W56" s="63">
        <f>B56+([1]User!D$6-25)*[1]User!C$6*[1]Calc!V$6</f>
        <v>0.53927031559999994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0.53676100000000004</v>
      </c>
      <c r="C57" s="64">
        <v>6.7101900000000006E-2</v>
      </c>
      <c r="D57" s="61">
        <f t="shared" si="0"/>
        <v>0.79227014666874584</v>
      </c>
      <c r="E57" s="49">
        <f t="shared" si="1"/>
        <v>-0.10112670830576878</v>
      </c>
      <c r="F57" s="49">
        <f t="shared" si="2"/>
        <v>-0.10112670830576878</v>
      </c>
      <c r="G57" s="49">
        <f t="shared" si="3"/>
        <v>0.79834955943271368</v>
      </c>
      <c r="H57" s="5" t="str">
        <f t="shared" si="6"/>
        <v/>
      </c>
      <c r="I57" s="24">
        <f t="shared" si="4"/>
        <v>5.0412610141821572E-3</v>
      </c>
      <c r="J57" s="24">
        <f t="shared" si="5"/>
        <v>2.7073452822953194E-3</v>
      </c>
      <c r="K57" s="5" t="str">
        <f t="shared" si="11"/>
        <v/>
      </c>
      <c r="L57" s="5" t="str">
        <f t="shared" si="12"/>
        <v/>
      </c>
      <c r="M57" s="24">
        <f t="shared" si="7"/>
        <v>-3.1624078048105788E+16</v>
      </c>
      <c r="N57" s="24">
        <f t="shared" si="8"/>
        <v>0.79834955943271368</v>
      </c>
      <c r="O57" s="24">
        <f t="shared" si="9"/>
        <v>54698411206324.125</v>
      </c>
      <c r="P57" s="24">
        <f t="shared" si="10"/>
        <v>1.3171201068584029E-5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0.15860090491901327</v>
      </c>
      <c r="V57" s="24">
        <f t="shared" si="13"/>
        <v>5.5717386357542749</v>
      </c>
      <c r="W57" s="63">
        <f>B57+([1]User!D$6-25)*[1]User!C$6*[1]Calc!V$6</f>
        <v>0.53703731560000001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0.53455200000000003</v>
      </c>
      <c r="C58" s="64">
        <v>6.2906799999999999E-2</v>
      </c>
      <c r="D58" s="61">
        <f t="shared" si="0"/>
        <v>0.74273872516965178</v>
      </c>
      <c r="E58" s="49">
        <f t="shared" si="1"/>
        <v>-0.12916393209753266</v>
      </c>
      <c r="F58" s="49">
        <f t="shared" si="2"/>
        <v>-0.12916393209753266</v>
      </c>
      <c r="G58" s="49">
        <f t="shared" si="3"/>
        <v>0.74828632705093945</v>
      </c>
      <c r="H58" s="5" t="str">
        <f t="shared" si="6"/>
        <v/>
      </c>
      <c r="I58" s="24">
        <f t="shared" si="4"/>
        <v>6.2928418237265145E-3</v>
      </c>
      <c r="J58" s="24">
        <f t="shared" si="5"/>
        <v>3.365589992920884E-3</v>
      </c>
      <c r="K58" s="5" t="str">
        <f t="shared" si="11"/>
        <v/>
      </c>
      <c r="L58" s="5" t="str">
        <f t="shared" si="12"/>
        <v/>
      </c>
      <c r="M58" s="24">
        <f t="shared" si="7"/>
        <v>-2.8857687688762256E+16</v>
      </c>
      <c r="N58" s="24">
        <f t="shared" si="8"/>
        <v>0.74828632705093945</v>
      </c>
      <c r="O58" s="24">
        <f t="shared" si="9"/>
        <v>50328092702005.375</v>
      </c>
      <c r="P58" s="24">
        <f t="shared" si="10"/>
        <v>1.29296396195876E-5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0.14859321529874181</v>
      </c>
      <c r="V58" s="24">
        <f t="shared" si="13"/>
        <v>5.2256073655408812</v>
      </c>
      <c r="W58" s="63">
        <f>B58+([1]User!D$6-25)*[1]User!C$6*[1]Calc!V$6</f>
        <v>0.53482831559999999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0.53231300000000004</v>
      </c>
      <c r="C59" s="64">
        <v>5.8993900000000002E-2</v>
      </c>
      <c r="D59" s="61">
        <f t="shared" si="0"/>
        <v>0.69653923071569246</v>
      </c>
      <c r="E59" s="49">
        <f t="shared" si="1"/>
        <v>-0.15705441807198284</v>
      </c>
      <c r="F59" s="49">
        <f t="shared" si="2"/>
        <v>-0.15705441807198284</v>
      </c>
      <c r="G59" s="49">
        <f t="shared" si="3"/>
        <v>0.70171833305253584</v>
      </c>
      <c r="H59" s="5" t="str">
        <f t="shared" si="6"/>
        <v/>
      </c>
      <c r="I59" s="24">
        <f t="shared" si="4"/>
        <v>7.4570416736866041E-3</v>
      </c>
      <c r="J59" s="24">
        <f t="shared" si="5"/>
        <v>3.9715407213894273E-3</v>
      </c>
      <c r="K59" s="5" t="str">
        <f t="shared" si="11"/>
        <v/>
      </c>
      <c r="L59" s="5" t="str">
        <f t="shared" si="12"/>
        <v/>
      </c>
      <c r="M59" s="24">
        <f t="shared" si="7"/>
        <v>-2.6940815318577604E+16</v>
      </c>
      <c r="N59" s="24">
        <f t="shared" si="8"/>
        <v>0.70171833305253584</v>
      </c>
      <c r="O59" s="24">
        <f t="shared" si="9"/>
        <v>46245001826431</v>
      </c>
      <c r="P59" s="24">
        <f t="shared" si="10"/>
        <v>1.2669099170375406E-5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0.13915894580988525</v>
      </c>
      <c r="V59" s="24">
        <f t="shared" si="13"/>
        <v>4.910246066565886</v>
      </c>
      <c r="W59" s="63">
        <f>B59+([1]User!D$6-25)*[1]User!C$6*[1]Calc!V$6</f>
        <v>0.5325893156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0.53015000000000001</v>
      </c>
      <c r="C60" s="64">
        <v>5.5320000000000001E-2</v>
      </c>
      <c r="D60" s="61">
        <f t="shared" si="0"/>
        <v>0.65316160218585484</v>
      </c>
      <c r="E60" s="49">
        <f t="shared" si="1"/>
        <v>-0.18497935432263327</v>
      </c>
      <c r="F60" s="49">
        <f t="shared" si="2"/>
        <v>-0.18497935432263327</v>
      </c>
      <c r="G60" s="49">
        <f t="shared" si="3"/>
        <v>0.65778124152819417</v>
      </c>
      <c r="H60" s="5" t="str">
        <f t="shared" si="6"/>
        <v/>
      </c>
      <c r="I60" s="24">
        <f t="shared" si="4"/>
        <v>8.5554689617951471E-3</v>
      </c>
      <c r="J60" s="24">
        <f t="shared" si="5"/>
        <v>4.5380458796351565E-3</v>
      </c>
      <c r="K60" s="5" t="str">
        <f t="shared" si="11"/>
        <v/>
      </c>
      <c r="L60" s="5" t="str">
        <f t="shared" si="12"/>
        <v/>
      </c>
      <c r="M60" s="24">
        <f t="shared" si="7"/>
        <v>-2.4030583345501872E+16</v>
      </c>
      <c r="N60" s="24">
        <f t="shared" si="8"/>
        <v>0.65778124152819417</v>
      </c>
      <c r="O60" s="24">
        <f t="shared" si="9"/>
        <v>42607497202084.25</v>
      </c>
      <c r="P60" s="24">
        <f t="shared" si="10"/>
        <v>1.245226337421724E-5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0.13067271478416334</v>
      </c>
      <c r="V60" s="24">
        <f t="shared" si="13"/>
        <v>4.590846838127006</v>
      </c>
      <c r="W60" s="63">
        <f>B60+([1]User!D$6-25)*[1]User!C$6*[1]Calc!V$6</f>
        <v>0.53042631559999998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0.52803699999999998</v>
      </c>
      <c r="C61" s="64">
        <v>5.1838200000000001E-2</v>
      </c>
      <c r="D61" s="61">
        <f t="shared" si="0"/>
        <v>0.61205209266866922</v>
      </c>
      <c r="E61" s="49">
        <f t="shared" si="1"/>
        <v>-0.2132116128286857</v>
      </c>
      <c r="F61" s="49">
        <f t="shared" si="2"/>
        <v>-0.2132116128286857</v>
      </c>
      <c r="G61" s="49">
        <f t="shared" si="3"/>
        <v>0.61622528527781983</v>
      </c>
      <c r="H61" s="5" t="str">
        <f t="shared" si="6"/>
        <v/>
      </c>
      <c r="I61" s="24">
        <f t="shared" si="4"/>
        <v>9.5943678680545045E-3</v>
      </c>
      <c r="J61" s="24">
        <f t="shared" si="5"/>
        <v>5.0688322994579781E-3</v>
      </c>
      <c r="K61" s="5" t="str">
        <f t="shared" si="11"/>
        <v/>
      </c>
      <c r="L61" s="5" t="str">
        <f t="shared" si="12"/>
        <v/>
      </c>
      <c r="M61" s="24">
        <f t="shared" si="7"/>
        <v>-2.1708242869072972E+16</v>
      </c>
      <c r="N61" s="24">
        <f t="shared" si="8"/>
        <v>0.61622528527781983</v>
      </c>
      <c r="O61" s="24">
        <f t="shared" si="9"/>
        <v>39324087128609.75</v>
      </c>
      <c r="P61" s="24">
        <f t="shared" si="10"/>
        <v>1.2267692823081301E-5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0.12293490775908272</v>
      </c>
      <c r="V61" s="24">
        <f t="shared" si="13"/>
        <v>4.2737361125210711</v>
      </c>
      <c r="W61" s="63">
        <f>B61+([1]User!D$6-25)*[1]User!C$6*[1]Calc!V$6</f>
        <v>0.52831331559999994</v>
      </c>
      <c r="X61" s="75"/>
      <c r="Y61" s="66"/>
      <c r="AH61" s="24"/>
    </row>
    <row r="62" spans="1:34">
      <c r="A62" s="64">
        <v>7.7787999999999998E-3</v>
      </c>
      <c r="B62" s="59">
        <v>0.52588599999999996</v>
      </c>
      <c r="C62" s="64">
        <v>4.8612299999999997E-2</v>
      </c>
      <c r="D62" s="61">
        <f t="shared" si="0"/>
        <v>0.57396398687526085</v>
      </c>
      <c r="E62" s="49">
        <f t="shared" si="1"/>
        <v>-0.24111535636859799</v>
      </c>
      <c r="F62" s="49">
        <f t="shared" si="2"/>
        <v>-0.24111535636859799</v>
      </c>
      <c r="G62" s="49">
        <f t="shared" si="3"/>
        <v>0.57788580738309425</v>
      </c>
      <c r="H62" s="5" t="str">
        <f t="shared" si="6"/>
        <v/>
      </c>
      <c r="I62" s="24">
        <f t="shared" si="4"/>
        <v>1.0552854815422645E-2</v>
      </c>
      <c r="J62" s="24">
        <f t="shared" si="5"/>
        <v>5.5525145258733888E-3</v>
      </c>
      <c r="K62" s="5" t="str">
        <f t="shared" si="11"/>
        <v/>
      </c>
      <c r="L62" s="5" t="str">
        <f t="shared" si="12"/>
        <v/>
      </c>
      <c r="M62" s="24">
        <f t="shared" si="7"/>
        <v>-2.040064766871318E+16</v>
      </c>
      <c r="N62" s="24">
        <f t="shared" si="8"/>
        <v>0.57788580738309425</v>
      </c>
      <c r="O62" s="24">
        <f t="shared" si="9"/>
        <v>36235794463198.125</v>
      </c>
      <c r="P62" s="24">
        <f t="shared" si="10"/>
        <v>1.2054231196903751E-5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0.11557832664407734</v>
      </c>
      <c r="V62" s="24">
        <f t="shared" si="13"/>
        <v>3.9926668502037339</v>
      </c>
      <c r="W62" s="63">
        <f>B62+([1]User!D$6-25)*[1]User!C$6*[1]Calc!V$6</f>
        <v>0.52616231559999993</v>
      </c>
      <c r="X62" s="75"/>
      <c r="Y62" s="66"/>
      <c r="AH62" s="24"/>
    </row>
    <row r="63" spans="1:34">
      <c r="A63" s="64">
        <v>7.9241999999999993E-3</v>
      </c>
      <c r="B63" s="59">
        <v>0.52384500000000001</v>
      </c>
      <c r="C63" s="64">
        <v>4.5575900000000003E-2</v>
      </c>
      <c r="D63" s="61">
        <f t="shared" si="0"/>
        <v>0.53811330197148055</v>
      </c>
      <c r="E63" s="49">
        <f t="shared" si="1"/>
        <v>-0.26912627221403485</v>
      </c>
      <c r="F63" s="49">
        <f t="shared" si="2"/>
        <v>-0.26912627221403485</v>
      </c>
      <c r="G63" s="49">
        <f t="shared" si="3"/>
        <v>0.54156182206667836</v>
      </c>
      <c r="H63" s="5" t="str">
        <f t="shared" si="6"/>
        <v/>
      </c>
      <c r="I63" s="24">
        <f t="shared" si="4"/>
        <v>1.1460954448333041E-2</v>
      </c>
      <c r="J63" s="24">
        <f t="shared" si="5"/>
        <v>6.0069305234919856E-3</v>
      </c>
      <c r="K63" s="5" t="str">
        <f t="shared" si="11"/>
        <v/>
      </c>
      <c r="L63" s="5" t="str">
        <f t="shared" si="12"/>
        <v/>
      </c>
      <c r="M63" s="24">
        <f t="shared" si="7"/>
        <v>-1.7938618888877378E+16</v>
      </c>
      <c r="N63" s="24">
        <f t="shared" si="8"/>
        <v>0.54156182206667836</v>
      </c>
      <c r="O63" s="24">
        <f t="shared" si="9"/>
        <v>33525484319772.75</v>
      </c>
      <c r="P63" s="24">
        <f t="shared" si="10"/>
        <v>1.1900652599620652E-5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0.10904930772520724</v>
      </c>
      <c r="V63" s="24">
        <f t="shared" si="13"/>
        <v>3.7038388042335071</v>
      </c>
      <c r="W63" s="63">
        <f>B63+([1]User!D$6-25)*[1]User!C$6*[1]Calc!V$6</f>
        <v>0.52412131559999997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0.52175199999999999</v>
      </c>
      <c r="C64" s="64">
        <v>4.2742200000000001E-2</v>
      </c>
      <c r="D64" s="61">
        <f t="shared" si="0"/>
        <v>0.50465588996652655</v>
      </c>
      <c r="E64" s="49">
        <f t="shared" si="1"/>
        <v>-0.29700465362042233</v>
      </c>
      <c r="F64" s="49">
        <f t="shared" si="2"/>
        <v>-0.29700465362042233</v>
      </c>
      <c r="G64" s="49">
        <f t="shared" si="3"/>
        <v>0.5079259355510799</v>
      </c>
      <c r="H64" s="5" t="str">
        <f t="shared" si="6"/>
        <v/>
      </c>
      <c r="I64" s="24">
        <f t="shared" si="4"/>
        <v>1.2301851611223004E-2</v>
      </c>
      <c r="J64" s="24">
        <f t="shared" si="5"/>
        <v>6.4219148753678901E-3</v>
      </c>
      <c r="K64" s="5" t="str">
        <f t="shared" si="11"/>
        <v/>
      </c>
      <c r="L64" s="5" t="str">
        <f t="shared" si="12"/>
        <v/>
      </c>
      <c r="M64" s="24">
        <f t="shared" si="7"/>
        <v>-1.7010224638750068E+16</v>
      </c>
      <c r="N64" s="24">
        <f t="shared" si="8"/>
        <v>0.5079259355510799</v>
      </c>
      <c r="O64" s="24">
        <f t="shared" si="9"/>
        <v>30952602728691</v>
      </c>
      <c r="P64" s="24">
        <f t="shared" si="10"/>
        <v>1.1714952775757911E-5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0.10277856628403449</v>
      </c>
      <c r="V64" s="24">
        <f t="shared" si="13"/>
        <v>3.4482689047258415</v>
      </c>
      <c r="W64" s="63">
        <f>B64+([1]User!D$6-25)*[1]User!C$6*[1]Calc!V$6</f>
        <v>0.52202831559999996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0.51971500000000004</v>
      </c>
      <c r="C65" s="64">
        <v>4.0079200000000002E-2</v>
      </c>
      <c r="D65" s="61">
        <f t="shared" si="0"/>
        <v>0.47321392780779675</v>
      </c>
      <c r="E65" s="49">
        <f t="shared" si="1"/>
        <v>-0.32494248153976352</v>
      </c>
      <c r="F65" s="49">
        <f t="shared" si="2"/>
        <v>-0.32494248153976352</v>
      </c>
      <c r="G65" s="49">
        <f t="shared" si="3"/>
        <v>0.47616231479497284</v>
      </c>
      <c r="H65" s="5" t="str">
        <f t="shared" si="6"/>
        <v/>
      </c>
      <c r="I65" s="24">
        <f t="shared" si="4"/>
        <v>1.309594213012568E-2</v>
      </c>
      <c r="J65" s="24">
        <f t="shared" si="5"/>
        <v>6.8097761772655191E-3</v>
      </c>
      <c r="K65" s="5" t="str">
        <f t="shared" si="11"/>
        <v/>
      </c>
      <c r="L65" s="5" t="str">
        <f t="shared" si="12"/>
        <v/>
      </c>
      <c r="M65" s="24">
        <f t="shared" si="7"/>
        <v>-1.5337010961173876E+16</v>
      </c>
      <c r="N65" s="24">
        <f t="shared" si="8"/>
        <v>0.47616231479497284</v>
      </c>
      <c r="O65" s="24">
        <f t="shared" si="9"/>
        <v>28635009512325.125</v>
      </c>
      <c r="P65" s="24">
        <f t="shared" si="10"/>
        <v>1.1560751570648021E-5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9.7060290551084449E-2</v>
      </c>
      <c r="V65" s="24">
        <f t="shared" si="13"/>
        <v>3.1970413560707791</v>
      </c>
      <c r="W65" s="63">
        <f>B65+([1]User!D$6-25)*[1]User!C$6*[1]Calc!V$6</f>
        <v>0.5199913156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0.517706</v>
      </c>
      <c r="C66" s="64">
        <v>3.7575999999999998E-2</v>
      </c>
      <c r="D66" s="61">
        <f t="shared" si="0"/>
        <v>0.44365871951799857</v>
      </c>
      <c r="E66" s="49">
        <f t="shared" si="1"/>
        <v>-0.35295097858471375</v>
      </c>
      <c r="F66" s="49">
        <f t="shared" si="2"/>
        <v>-0.35295097858471375</v>
      </c>
      <c r="G66" s="49">
        <f t="shared" si="3"/>
        <v>0.44635491925024284</v>
      </c>
      <c r="H66" s="5" t="str">
        <f t="shared" si="6"/>
        <v/>
      </c>
      <c r="I66" s="24">
        <f t="shared" si="4"/>
        <v>1.384112701874393E-2</v>
      </c>
      <c r="J66" s="24">
        <f t="shared" si="5"/>
        <v>7.1694590236827047E-3</v>
      </c>
      <c r="K66" s="5" t="str">
        <f t="shared" si="11"/>
        <v/>
      </c>
      <c r="L66" s="5" t="str">
        <f t="shared" si="12"/>
        <v/>
      </c>
      <c r="M66" s="24">
        <f t="shared" si="7"/>
        <v>-1.4025175469435592E+16</v>
      </c>
      <c r="N66" s="24">
        <f t="shared" si="8"/>
        <v>0.44635491925024284</v>
      </c>
      <c r="O66" s="24">
        <f t="shared" si="9"/>
        <v>26516566149643</v>
      </c>
      <c r="P66" s="24">
        <f t="shared" si="10"/>
        <v>1.1420384220632955E-5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9.1767151254015869E-2</v>
      </c>
      <c r="V66" s="24">
        <f t="shared" si="13"/>
        <v>2.9582705108721723</v>
      </c>
      <c r="W66" s="63">
        <f>B66+([1]User!D$6-25)*[1]User!C$6*[1]Calc!V$6</f>
        <v>0.51798231559999997</v>
      </c>
      <c r="Y66" s="66"/>
      <c r="AH66" s="24"/>
    </row>
    <row r="67" spans="1:34">
      <c r="A67" s="64">
        <v>8.5058000000000009E-3</v>
      </c>
      <c r="B67" s="59">
        <v>0.51574200000000003</v>
      </c>
      <c r="C67" s="64">
        <v>3.5203699999999997E-2</v>
      </c>
      <c r="D67" s="61">
        <f t="shared" si="0"/>
        <v>0.41564904365275085</v>
      </c>
      <c r="E67" s="49">
        <f t="shared" si="1"/>
        <v>-0.38127321440859469</v>
      </c>
      <c r="F67" s="49">
        <f t="shared" si="2"/>
        <v>-0.38127321440859469</v>
      </c>
      <c r="G67" s="49">
        <f t="shared" si="3"/>
        <v>0.41809669683446388</v>
      </c>
      <c r="H67" s="5" t="str">
        <f t="shared" si="6"/>
        <v/>
      </c>
      <c r="I67" s="24">
        <f t="shared" si="4"/>
        <v>1.4547582579138404E-2</v>
      </c>
      <c r="J67" s="24">
        <f t="shared" si="5"/>
        <v>7.5068190585389025E-3</v>
      </c>
      <c r="K67" s="5" t="str">
        <f t="shared" si="11"/>
        <v/>
      </c>
      <c r="L67" s="5" t="str">
        <f t="shared" si="12"/>
        <v/>
      </c>
      <c r="M67" s="24">
        <f t="shared" si="7"/>
        <v>-1.2732278306871748E+16</v>
      </c>
      <c r="N67" s="24">
        <f t="shared" si="8"/>
        <v>0.41809669683446388</v>
      </c>
      <c r="O67" s="24">
        <f t="shared" si="9"/>
        <v>24594886289950.25</v>
      </c>
      <c r="P67" s="24">
        <f t="shared" si="10"/>
        <v>1.1308678055048184E-5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8.6903269147125539E-2</v>
      </c>
      <c r="V67" s="24">
        <f t="shared" si="13"/>
        <v>2.7252411638752152</v>
      </c>
      <c r="W67" s="63">
        <f>B67+([1]User!D$6-25)*[1]User!C$6*[1]Calc!V$6</f>
        <v>0.5160183156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0.51373999999999997</v>
      </c>
      <c r="C68" s="64">
        <v>3.2908100000000003E-2</v>
      </c>
      <c r="D68" s="61">
        <f t="shared" si="0"/>
        <v>0.38854496241670883</v>
      </c>
      <c r="E68" s="49">
        <f t="shared" si="1"/>
        <v>-0.41055871740464195</v>
      </c>
      <c r="F68" s="49">
        <f t="shared" si="2"/>
        <v>-0.41055871740464195</v>
      </c>
      <c r="G68" s="49">
        <f t="shared" si="3"/>
        <v>0.39085815973639848</v>
      </c>
      <c r="H68" s="5" t="str">
        <f t="shared" si="6"/>
        <v/>
      </c>
      <c r="I68" s="24">
        <f t="shared" si="4"/>
        <v>1.5228546006590038E-2</v>
      </c>
      <c r="J68" s="24">
        <f t="shared" si="5"/>
        <v>7.8277211102525043E-3</v>
      </c>
      <c r="K68" s="5" t="str">
        <f t="shared" si="11"/>
        <v/>
      </c>
      <c r="L68" s="5" t="str">
        <f t="shared" si="12"/>
        <v/>
      </c>
      <c r="M68" s="24">
        <f t="shared" si="7"/>
        <v>-1.2032861629679702E+16</v>
      </c>
      <c r="N68" s="24">
        <f t="shared" si="8"/>
        <v>0.39085815973639848</v>
      </c>
      <c r="O68" s="24">
        <f t="shared" si="9"/>
        <v>22777295842486.375</v>
      </c>
      <c r="P68" s="24">
        <f t="shared" si="10"/>
        <v>1.1202803993429884E-5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8.2240754775134248E-2</v>
      </c>
      <c r="V68" s="24">
        <f t="shared" si="13"/>
        <v>2.5005260155239331</v>
      </c>
      <c r="W68" s="63">
        <f>B68+([1]User!D$6-25)*[1]User!C$6*[1]Calc!V$6</f>
        <v>0.51401631559999994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0.51174699999999995</v>
      </c>
      <c r="C69" s="64">
        <v>3.07931E-2</v>
      </c>
      <c r="D69" s="61">
        <f t="shared" si="0"/>
        <v>0.36357322003378972</v>
      </c>
      <c r="E69" s="49">
        <f t="shared" si="1"/>
        <v>-0.43940811340351926</v>
      </c>
      <c r="F69" s="49">
        <f t="shared" si="2"/>
        <v>-0.43940811340351926</v>
      </c>
      <c r="G69" s="49">
        <f t="shared" si="3"/>
        <v>0.36570859804561739</v>
      </c>
      <c r="H69" s="5" t="str">
        <f t="shared" si="6"/>
        <v/>
      </c>
      <c r="I69" s="24">
        <f t="shared" si="4"/>
        <v>1.5857285048859568E-2</v>
      </c>
      <c r="J69" s="24">
        <f t="shared" si="5"/>
        <v>8.1192996671313831E-3</v>
      </c>
      <c r="K69" s="5" t="str">
        <f t="shared" si="11"/>
        <v/>
      </c>
      <c r="L69" s="5" t="str">
        <f t="shared" si="12"/>
        <v/>
      </c>
      <c r="M69" s="24">
        <f t="shared" si="7"/>
        <v>-1.1107875633727024E+16</v>
      </c>
      <c r="N69" s="24">
        <f t="shared" si="8"/>
        <v>0.36570859804561739</v>
      </c>
      <c r="O69" s="24">
        <f t="shared" si="9"/>
        <v>21099582158807.5</v>
      </c>
      <c r="P69" s="24">
        <f t="shared" si="10"/>
        <v>1.109129972848819E-5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7.7876252281995809E-2</v>
      </c>
      <c r="V69" s="24">
        <f t="shared" si="13"/>
        <v>2.2969512892795985</v>
      </c>
      <c r="W69" s="63">
        <f>B69+([1]User!D$6-25)*[1]User!C$6*[1]Calc!V$6</f>
        <v>0.51202331559999992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0.50977600000000001</v>
      </c>
      <c r="C70" s="64">
        <v>2.8830600000000001E-2</v>
      </c>
      <c r="D70" s="61">
        <f t="shared" si="0"/>
        <v>0.34040204063592749</v>
      </c>
      <c r="E70" s="49">
        <f t="shared" si="1"/>
        <v>-0.46800784507902882</v>
      </c>
      <c r="F70" s="49">
        <f t="shared" si="2"/>
        <v>-0.46800784507902882</v>
      </c>
      <c r="G70" s="49">
        <f t="shared" si="3"/>
        <v>0.34236165924976986</v>
      </c>
      <c r="H70" s="5" t="str">
        <f t="shared" si="6"/>
        <v/>
      </c>
      <c r="I70" s="24">
        <f t="shared" si="4"/>
        <v>1.6440958518755752E-2</v>
      </c>
      <c r="J70" s="24">
        <f t="shared" si="5"/>
        <v>8.3857489631749167E-3</v>
      </c>
      <c r="K70" s="5" t="str">
        <f t="shared" si="11"/>
        <v/>
      </c>
      <c r="L70" s="5" t="str">
        <f t="shared" si="12"/>
        <v/>
      </c>
      <c r="M70" s="24">
        <f t="shared" si="7"/>
        <v>-1.0193604940919532E+16</v>
      </c>
      <c r="N70" s="24">
        <f t="shared" si="8"/>
        <v>0.34236165924976986</v>
      </c>
      <c r="O70" s="24">
        <f t="shared" si="9"/>
        <v>19560495828480.75</v>
      </c>
      <c r="P70" s="24">
        <f t="shared" si="10"/>
        <v>1.0983442849024766E-5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7.3814183946484882E-2</v>
      </c>
      <c r="V70" s="24">
        <f t="shared" si="13"/>
        <v>2.1095020867716276</v>
      </c>
      <c r="W70" s="63">
        <f>B70+([1]User!D$6-25)*[1]User!C$6*[1]Calc!V$6</f>
        <v>0.51005231559999997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0.50783299999999998</v>
      </c>
      <c r="C71" s="64">
        <v>2.7011799999999999E-2</v>
      </c>
      <c r="D71" s="61">
        <f t="shared" si="0"/>
        <v>0.31892752288365644</v>
      </c>
      <c r="E71" s="49">
        <f t="shared" si="1"/>
        <v>-0.496308000290687</v>
      </c>
      <c r="F71" s="49">
        <f t="shared" si="2"/>
        <v>-0.496308000290687</v>
      </c>
      <c r="G71" s="49">
        <f t="shared" si="3"/>
        <v>0.32072175726916419</v>
      </c>
      <c r="H71" s="5" t="str">
        <f t="shared" si="6"/>
        <v/>
      </c>
      <c r="I71" s="24">
        <f t="shared" si="4"/>
        <v>1.6981956068270895E-2</v>
      </c>
      <c r="J71" s="24">
        <f t="shared" si="5"/>
        <v>8.6286900753983903E-3</v>
      </c>
      <c r="K71" s="5" t="str">
        <f t="shared" si="11"/>
        <v/>
      </c>
      <c r="L71" s="5" t="str">
        <f t="shared" si="12"/>
        <v/>
      </c>
      <c r="M71" s="24">
        <f t="shared" si="7"/>
        <v>-9333304127693096</v>
      </c>
      <c r="N71" s="24">
        <f t="shared" si="8"/>
        <v>0.32072175726916419</v>
      </c>
      <c r="O71" s="24">
        <f t="shared" si="9"/>
        <v>18151967328634.75</v>
      </c>
      <c r="P71" s="24">
        <f t="shared" si="10"/>
        <v>1.0880254052512469E-5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7.004149020841223E-2</v>
      </c>
      <c r="V71" s="24">
        <f t="shared" si="13"/>
        <v>1.9371468929573366</v>
      </c>
      <c r="W71" s="63">
        <f>B71+([1]User!D$6-25)*[1]User!C$6*[1]Calc!V$6</f>
        <v>0.50810931559999994</v>
      </c>
      <c r="AH71" s="24"/>
    </row>
    <row r="72" spans="1:34">
      <c r="A72" s="64">
        <v>9.2327999999999993E-3</v>
      </c>
      <c r="B72" s="59">
        <v>0.505853</v>
      </c>
      <c r="C72" s="64">
        <v>2.52964E-2</v>
      </c>
      <c r="D72" s="61">
        <f t="shared" si="0"/>
        <v>0.29867384587010593</v>
      </c>
      <c r="E72" s="49">
        <f t="shared" si="1"/>
        <v>-0.52480280582439354</v>
      </c>
      <c r="F72" s="49">
        <f t="shared" si="2"/>
        <v>-0.52480280582439354</v>
      </c>
      <c r="G72" s="49">
        <f t="shared" si="3"/>
        <v>0.30036946138174969</v>
      </c>
      <c r="H72" s="5" t="str">
        <f t="shared" si="6"/>
        <v/>
      </c>
      <c r="I72" s="24">
        <f t="shared" si="4"/>
        <v>1.749076346545626E-2</v>
      </c>
      <c r="J72" s="24">
        <f t="shared" si="5"/>
        <v>8.8525881420928598E-3</v>
      </c>
      <c r="K72" s="5" t="str">
        <f t="shared" si="11"/>
        <v/>
      </c>
      <c r="L72" s="5" t="str">
        <f t="shared" si="12"/>
        <v/>
      </c>
      <c r="M72" s="24">
        <f t="shared" si="7"/>
        <v>-8820305408051286</v>
      </c>
      <c r="N72" s="24">
        <f t="shared" si="8"/>
        <v>0.30036946138174969</v>
      </c>
      <c r="O72" s="24">
        <f t="shared" si="9"/>
        <v>16819824921866.875</v>
      </c>
      <c r="P72" s="24">
        <f t="shared" si="10"/>
        <v>1.0764886443865862E-5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6.6418555646539951E-2</v>
      </c>
      <c r="V72" s="24">
        <f t="shared" si="13"/>
        <v>1.7792528460989434</v>
      </c>
      <c r="W72" s="63">
        <f>B72+([1]User!D$6-25)*[1]User!C$6*[1]Calc!V$6</f>
        <v>0.50612931559999996</v>
      </c>
      <c r="AH72" s="24"/>
    </row>
    <row r="73" spans="1:34">
      <c r="A73" s="64">
        <v>9.3781999999999997E-3</v>
      </c>
      <c r="B73" s="59">
        <v>0.50383999999999995</v>
      </c>
      <c r="C73" s="64">
        <v>2.3663E-2</v>
      </c>
      <c r="D73" s="61">
        <f t="shared" ref="D73:D133" si="18">C73/$A$6</f>
        <v>0.27938834042884825</v>
      </c>
      <c r="E73" s="49">
        <f t="shared" ref="E73:E104" si="19">IF(D73&gt;0,LOG10(D73),-3)</f>
        <v>-0.55379172203383131</v>
      </c>
      <c r="F73" s="49">
        <f t="shared" ref="F73:F103" si="20">IF($D73&gt;0,LOG10(D73),-3)</f>
        <v>-0.55379172203383131</v>
      </c>
      <c r="G73" s="49">
        <f t="shared" ref="G73:G133" si="21">IF(N73&lt;0.001, 0.001, N73)</f>
        <v>0.28098481947542731</v>
      </c>
      <c r="H73" s="5" t="str">
        <f t="shared" si="6"/>
        <v/>
      </c>
      <c r="I73" s="24">
        <f t="shared" ref="I73:I133" si="22">B$6-G73*B$6</f>
        <v>1.7975379513114318E-2</v>
      </c>
      <c r="J73" s="24">
        <f t="shared" ref="J73:J133" si="23">W73*I73</f>
        <v>9.0616820916629096E-3</v>
      </c>
      <c r="K73" s="5" t="str">
        <f t="shared" si="11"/>
        <v/>
      </c>
      <c r="L73" s="5" t="str">
        <f t="shared" si="12"/>
        <v/>
      </c>
      <c r="M73" s="24">
        <f t="shared" si="7"/>
        <v>-8304614266432794</v>
      </c>
      <c r="N73" s="24">
        <f t="shared" si="8"/>
        <v>0.28098481947542731</v>
      </c>
      <c r="O73" s="24">
        <f t="shared" si="9"/>
        <v>15564692919389.75</v>
      </c>
      <c r="P73" s="24">
        <f t="shared" si="10"/>
        <v>1.0648819293546053E-5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6.294996094923562E-2</v>
      </c>
      <c r="V73" s="24">
        <f t="shared" si="13"/>
        <v>1.630549675203975</v>
      </c>
      <c r="W73" s="63">
        <f>B73+([1]User!D$6-25)*[1]User!C$6*[1]Calc!V$6</f>
        <v>0.50411631559999992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0.50185199999999996</v>
      </c>
      <c r="C74" s="64">
        <v>2.21592E-2</v>
      </c>
      <c r="D74" s="61">
        <f t="shared" si="18"/>
        <v>0.26163301835062897</v>
      </c>
      <c r="E74" s="49">
        <f t="shared" si="19"/>
        <v>-0.58230744848767813</v>
      </c>
      <c r="F74" s="49">
        <f t="shared" si="20"/>
        <v>-0.58230744848767813</v>
      </c>
      <c r="G74" s="49">
        <f t="shared" si="21"/>
        <v>0.26309438269661389</v>
      </c>
      <c r="H74" s="5" t="str">
        <f t="shared" ref="H74:H133" si="24">IF(K74="","",I74)</f>
        <v/>
      </c>
      <c r="I74" s="24">
        <f t="shared" si="22"/>
        <v>1.8422640432584653E-2</v>
      </c>
      <c r="J74" s="24">
        <f t="shared" si="23"/>
        <v>9.2505294093181856E-3</v>
      </c>
      <c r="K74" s="5" t="str">
        <f t="shared" si="11"/>
        <v/>
      </c>
      <c r="L74" s="5" t="str">
        <f t="shared" si="12"/>
        <v/>
      </c>
      <c r="M74" s="24">
        <f t="shared" si="7"/>
        <v>-7601770422310407</v>
      </c>
      <c r="N74" s="24">
        <f t="shared" si="8"/>
        <v>0.26309438269661389</v>
      </c>
      <c r="O74" s="24">
        <f t="shared" si="9"/>
        <v>14416276861413.125</v>
      </c>
      <c r="P74" s="24">
        <f t="shared" si="10"/>
        <v>1.0533805531811255E-5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5.9723360975600666E-2</v>
      </c>
      <c r="V74" s="24">
        <f t="shared" si="13"/>
        <v>1.4952421654148469</v>
      </c>
      <c r="W74" s="63">
        <f>B74+([1]User!D$6-25)*[1]User!C$6*[1]Calc!V$6</f>
        <v>0.50212831559999993</v>
      </c>
      <c r="AH74" s="24"/>
    </row>
    <row r="75" spans="1:34">
      <c r="A75" s="64">
        <v>9.6690000000000005E-3</v>
      </c>
      <c r="B75" s="59">
        <v>0.49981199999999998</v>
      </c>
      <c r="C75" s="64">
        <v>2.0698999999999999E-2</v>
      </c>
      <c r="D75" s="61">
        <f t="shared" si="18"/>
        <v>0.24439248018158005</v>
      </c>
      <c r="E75" s="49">
        <f t="shared" si="19"/>
        <v>-0.61191216121953185</v>
      </c>
      <c r="F75" s="49">
        <f t="shared" si="20"/>
        <v>-0.61191216121953185</v>
      </c>
      <c r="G75" s="49">
        <f t="shared" si="21"/>
        <v>0.24577950944680538</v>
      </c>
      <c r="H75" s="5" t="str">
        <f t="shared" si="24"/>
        <v/>
      </c>
      <c r="I75" s="24">
        <f t="shared" si="22"/>
        <v>1.8855512263829866E-2</v>
      </c>
      <c r="J75" s="24">
        <f t="shared" si="23"/>
        <v>9.42942136779382E-3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-7215091891517449</v>
      </c>
      <c r="N75" s="24">
        <f t="shared" ref="N75:N131" si="26">IF($X$76,D75-1.602E-19*$P$6*M75/$B$6,D75)</f>
        <v>0.24577950944680538</v>
      </c>
      <c r="O75" s="24">
        <f t="shared" ref="O75:O133" si="27">(SQRT($X$21^2+296000000000000000000*EXP(38.921*W75))-$X$21)/2</f>
        <v>13325120974530.875</v>
      </c>
      <c r="P75" s="24">
        <f t="shared" ref="P75:P131" si="28">O75/(($B$6*D75)/(1.602E-19*$P$6)-M75)</f>
        <v>1.0422436198645895E-5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5.6604677175976441E-2</v>
      </c>
      <c r="V75" s="24">
        <f t="shared" si="13"/>
        <v>1.3650609144881252</v>
      </c>
      <c r="W75" s="63">
        <f>B75+([1]User!D$6-25)*[1]User!C$6*[1]Calc!V$6</f>
        <v>0.5000883156</v>
      </c>
      <c r="X75" s="9" t="s">
        <v>91</v>
      </c>
      <c r="AH75" s="24"/>
    </row>
    <row r="76" spans="1:34">
      <c r="A76" s="64">
        <v>9.8143999999999992E-3</v>
      </c>
      <c r="B76" s="59">
        <v>0.49779699999999999</v>
      </c>
      <c r="C76" s="64">
        <v>1.9365199999999999E-2</v>
      </c>
      <c r="D76" s="61">
        <f t="shared" si="18"/>
        <v>0.2286443430703094</v>
      </c>
      <c r="E76" s="49">
        <f t="shared" si="19"/>
        <v>-0.64083953910613167</v>
      </c>
      <c r="F76" s="49">
        <f t="shared" si="20"/>
        <v>-0.64083953910613167</v>
      </c>
      <c r="G76" s="49">
        <f t="shared" si="21"/>
        <v>0.2299126252406159</v>
      </c>
      <c r="H76" s="5" t="str">
        <f t="shared" si="24"/>
        <v/>
      </c>
      <c r="I76" s="24">
        <f t="shared" si="22"/>
        <v>1.9252184368984605E-2</v>
      </c>
      <c r="J76" s="24">
        <f t="shared" si="23"/>
        <v>9.5889993012026557E-3</v>
      </c>
      <c r="K76" s="5" t="str">
        <f t="shared" si="11"/>
        <v/>
      </c>
      <c r="L76" s="5" t="str">
        <f t="shared" si="12"/>
        <v/>
      </c>
      <c r="M76" s="24">
        <f t="shared" si="25"/>
        <v>-6597389566721282</v>
      </c>
      <c r="N76" s="24">
        <f t="shared" si="26"/>
        <v>0.2299126252406159</v>
      </c>
      <c r="O76" s="24">
        <f t="shared" si="27"/>
        <v>12327815332904.5</v>
      </c>
      <c r="P76" s="24">
        <f t="shared" si="28"/>
        <v>1.0307825492912075E-5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5.3703228150913176E-2</v>
      </c>
      <c r="V76" s="24">
        <f t="shared" si="13"/>
        <v>1.2483471458090958</v>
      </c>
      <c r="W76" s="63">
        <f>B76+([1]User!D$6-25)*[1]User!C$6*[1]Calc!V$6</f>
        <v>0.49807331560000001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0.49568400000000001</v>
      </c>
      <c r="C77" s="64">
        <v>1.8092400000000002E-2</v>
      </c>
      <c r="D77" s="61">
        <f t="shared" si="18"/>
        <v>0.2136164311530615</v>
      </c>
      <c r="E77" s="49">
        <f t="shared" si="19"/>
        <v>-0.67036534488012156</v>
      </c>
      <c r="F77" s="49">
        <f t="shared" si="20"/>
        <v>-0.67036534488012156</v>
      </c>
      <c r="G77" s="49">
        <f t="shared" si="21"/>
        <v>0.21484288978610164</v>
      </c>
      <c r="H77" s="5" t="str">
        <f t="shared" si="24"/>
        <v/>
      </c>
      <c r="I77" s="24">
        <f t="shared" si="22"/>
        <v>1.9628927755347459E-2</v>
      </c>
      <c r="J77" s="24">
        <f t="shared" si="23"/>
        <v>9.7351692044317269E-3</v>
      </c>
      <c r="K77" s="5" t="str">
        <f t="shared" si="11"/>
        <v/>
      </c>
      <c r="L77" s="5" t="str">
        <f t="shared" si="12"/>
        <v/>
      </c>
      <c r="M77" s="24">
        <f t="shared" si="25"/>
        <v>-6379830592177138</v>
      </c>
      <c r="N77" s="24">
        <f t="shared" si="26"/>
        <v>0.21484288978610164</v>
      </c>
      <c r="O77" s="24">
        <f t="shared" si="27"/>
        <v>11361513527787.625</v>
      </c>
      <c r="P77" s="24">
        <f t="shared" si="28"/>
        <v>1.0166207328324562E-5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5.0839378478661053E-2</v>
      </c>
      <c r="V77" s="24">
        <f t="shared" si="13"/>
        <v>1.1423092529148076</v>
      </c>
      <c r="W77" s="63">
        <f>B77+([1]User!D$6-25)*[1]User!C$6*[1]Calc!V$6</f>
        <v>0.49596031560000003</v>
      </c>
      <c r="AH77" s="24"/>
    </row>
    <row r="78" spans="1:34">
      <c r="A78" s="64">
        <v>1.01052E-2</v>
      </c>
      <c r="B78" s="59">
        <v>0.493645</v>
      </c>
      <c r="C78" s="64">
        <v>1.6943900000000001E-2</v>
      </c>
      <c r="D78" s="61">
        <f t="shared" si="18"/>
        <v>0.20005612565576478</v>
      </c>
      <c r="E78" s="49">
        <f t="shared" si="19"/>
        <v>-0.69884814612069057</v>
      </c>
      <c r="F78" s="49">
        <f t="shared" si="20"/>
        <v>-0.69884814612069057</v>
      </c>
      <c r="G78" s="49">
        <f t="shared" si="21"/>
        <v>0.20115052788321849</v>
      </c>
      <c r="H78" s="5" t="str">
        <f t="shared" si="24"/>
        <v/>
      </c>
      <c r="I78" s="24">
        <f t="shared" si="22"/>
        <v>1.997123680291954E-2</v>
      </c>
      <c r="J78" s="24">
        <f t="shared" si="23"/>
        <v>9.8642195558571576E-3</v>
      </c>
      <c r="K78" s="5" t="str">
        <f t="shared" si="11"/>
        <v/>
      </c>
      <c r="L78" s="5" t="str">
        <f t="shared" si="12"/>
        <v/>
      </c>
      <c r="M78" s="24">
        <f t="shared" si="25"/>
        <v>-5692895481969031</v>
      </c>
      <c r="N78" s="24">
        <f t="shared" si="26"/>
        <v>0.20115052788321849</v>
      </c>
      <c r="O78" s="24">
        <f t="shared" si="27"/>
        <v>10500457190268.375</v>
      </c>
      <c r="P78" s="24">
        <f t="shared" si="28"/>
        <v>1.0035309931819471E-5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4.8238090833845081E-2</v>
      </c>
      <c r="V78" s="24">
        <f t="shared" si="13"/>
        <v>1.0465817164496329</v>
      </c>
      <c r="W78" s="63">
        <f>B78+([1]User!D$6-25)*[1]User!C$6*[1]Calc!V$6</f>
        <v>0.49392131560000002</v>
      </c>
      <c r="AH78" s="24"/>
    </row>
    <row r="79" spans="1:34">
      <c r="A79" s="64">
        <v>1.02506E-2</v>
      </c>
      <c r="B79" s="59">
        <v>0.49147999999999997</v>
      </c>
      <c r="C79" s="64">
        <v>1.5804100000000001E-2</v>
      </c>
      <c r="D79" s="61">
        <f t="shared" si="18"/>
        <v>0.18659854080089425</v>
      </c>
      <c r="E79" s="49">
        <f t="shared" si="19"/>
        <v>-0.72909175675563609</v>
      </c>
      <c r="F79" s="49">
        <f t="shared" si="20"/>
        <v>-0.72909175675563609</v>
      </c>
      <c r="G79" s="49">
        <f t="shared" si="21"/>
        <v>0.18766780490714627</v>
      </c>
      <c r="H79" s="5" t="str">
        <f t="shared" si="24"/>
        <v/>
      </c>
      <c r="I79" s="24">
        <f t="shared" si="22"/>
        <v>2.0308304877321343E-2</v>
      </c>
      <c r="J79" s="24">
        <f t="shared" si="23"/>
        <v>9.9867371825530533E-3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-5562131222700885</v>
      </c>
      <c r="N79" s="24">
        <f t="shared" si="26"/>
        <v>0.18766780490714627</v>
      </c>
      <c r="O79" s="24">
        <f t="shared" si="27"/>
        <v>9657076596450.125</v>
      </c>
      <c r="P79" s="24">
        <f t="shared" si="28"/>
        <v>9.8923542363599017E-6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4.5639049284430383E-2</v>
      </c>
      <c r="V79" s="24">
        <f t="shared" si="13"/>
        <v>0.95431908587413783</v>
      </c>
      <c r="W79" s="63">
        <f>B79+([1]User!D$6-25)*[1]User!C$6*[1]Calc!V$6</f>
        <v>0.49175631559999999</v>
      </c>
      <c r="AH79" s="24"/>
    </row>
    <row r="80" spans="1:34">
      <c r="A80" s="64">
        <v>1.0396000000000001E-2</v>
      </c>
      <c r="B80" s="59">
        <v>0.48933199999999999</v>
      </c>
      <c r="C80" s="64">
        <v>1.47806E-2</v>
      </c>
      <c r="D80" s="61">
        <f t="shared" si="18"/>
        <v>0.1745141066028244</v>
      </c>
      <c r="E80" s="49">
        <f t="shared" si="19"/>
        <v>-0.75816946170108723</v>
      </c>
      <c r="F80" s="49">
        <f t="shared" si="20"/>
        <v>-0.75816946170108723</v>
      </c>
      <c r="G80" s="49">
        <f t="shared" si="21"/>
        <v>0.17549084065859535</v>
      </c>
      <c r="H80" s="5" t="str">
        <f t="shared" si="24"/>
        <v/>
      </c>
      <c r="I80" s="24">
        <f t="shared" si="22"/>
        <v>2.0612728983535118E-2</v>
      </c>
      <c r="J80" s="24">
        <f t="shared" si="23"/>
        <v>1.0092163517547929E-2</v>
      </c>
      <c r="K80" s="5" t="str">
        <f t="shared" si="29"/>
        <v/>
      </c>
      <c r="L80" s="5" t="str">
        <f t="shared" si="12"/>
        <v/>
      </c>
      <c r="M80" s="24">
        <f t="shared" si="25"/>
        <v>-5080805533556770</v>
      </c>
      <c r="N80" s="24">
        <f t="shared" si="26"/>
        <v>0.17549084065859535</v>
      </c>
      <c r="O80" s="24">
        <f t="shared" si="27"/>
        <v>8886902095230.375</v>
      </c>
      <c r="P80" s="24">
        <f t="shared" si="28"/>
        <v>9.7350839073743457E-6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4.3215425434363706E-2</v>
      </c>
      <c r="V80" s="24">
        <f t="shared" si="13"/>
        <v>0.87417243666981925</v>
      </c>
      <c r="W80" s="63">
        <f>B80+([1]User!D$6-25)*[1]User!C$6*[1]Calc!V$6</f>
        <v>0.48960831560000001</v>
      </c>
      <c r="AH80" s="24"/>
    </row>
    <row r="81" spans="1:34">
      <c r="A81" s="64">
        <v>1.0541399999999999E-2</v>
      </c>
      <c r="B81" s="59">
        <v>0.48716900000000002</v>
      </c>
      <c r="C81" s="64">
        <v>1.37771E-2</v>
      </c>
      <c r="D81" s="61">
        <f t="shared" si="18"/>
        <v>0.1626658118126309</v>
      </c>
      <c r="E81" s="49">
        <f t="shared" si="19"/>
        <v>-0.7887037150491204</v>
      </c>
      <c r="F81" s="49">
        <f t="shared" si="20"/>
        <v>-0.7887037150491204</v>
      </c>
      <c r="G81" s="49">
        <f t="shared" si="21"/>
        <v>0.16357077186065258</v>
      </c>
      <c r="H81" s="5" t="str">
        <f t="shared" si="24"/>
        <v/>
      </c>
      <c r="I81" s="24">
        <f t="shared" si="22"/>
        <v>2.0910730703483687E-2</v>
      </c>
      <c r="J81" s="24">
        <f t="shared" si="23"/>
        <v>1.0192837727186217E-2</v>
      </c>
      <c r="K81" s="5" t="str">
        <f t="shared" si="29"/>
        <v/>
      </c>
      <c r="L81" s="5" t="str">
        <f t="shared" si="12"/>
        <v/>
      </c>
      <c r="M81" s="24">
        <f t="shared" si="25"/>
        <v>-4707449271856478</v>
      </c>
      <c r="N81" s="24">
        <f t="shared" si="26"/>
        <v>0.16357077186065258</v>
      </c>
      <c r="O81" s="24">
        <f t="shared" si="27"/>
        <v>8173086457944.75</v>
      </c>
      <c r="P81" s="24">
        <f t="shared" si="28"/>
        <v>9.6055922632303349E-6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4.0920509974196141E-2</v>
      </c>
      <c r="V81" s="24">
        <f t="shared" si="13"/>
        <v>0.79373139161603878</v>
      </c>
      <c r="W81" s="63">
        <f>B81+([1]User!D$6-25)*[1]User!C$6*[1]Calc!V$6</f>
        <v>0.48744531560000004</v>
      </c>
      <c r="AH81" s="24"/>
    </row>
    <row r="82" spans="1:34">
      <c r="A82" s="64">
        <v>1.06868E-2</v>
      </c>
      <c r="B82" s="59">
        <v>0.48491499999999998</v>
      </c>
      <c r="C82" s="64">
        <v>1.28778E-2</v>
      </c>
      <c r="D82" s="61">
        <f t="shared" si="18"/>
        <v>0.15204780333747292</v>
      </c>
      <c r="E82" s="49">
        <f t="shared" si="19"/>
        <v>-0.81801984980663223</v>
      </c>
      <c r="F82" s="49">
        <f t="shared" si="20"/>
        <v>-0.81801984980663223</v>
      </c>
      <c r="G82" s="49">
        <f t="shared" si="21"/>
        <v>0.1529123788794966</v>
      </c>
      <c r="H82" s="5" t="str">
        <f t="shared" si="24"/>
        <v/>
      </c>
      <c r="I82" s="24">
        <f t="shared" si="22"/>
        <v>2.1177190528012587E-2</v>
      </c>
      <c r="J82" s="24">
        <f t="shared" si="23"/>
        <v>1.0274988932998285E-2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-4497375894838182</v>
      </c>
      <c r="N82" s="24">
        <f t="shared" si="26"/>
        <v>0.1529123788794966</v>
      </c>
      <c r="O82" s="24">
        <f t="shared" si="27"/>
        <v>7489886296049.75</v>
      </c>
      <c r="P82" s="24">
        <f t="shared" si="28"/>
        <v>9.4162143843651113E-6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3.867410979926765E-2</v>
      </c>
      <c r="V82" s="24">
        <f t="shared" ref="V82:V145" si="31">((U82)-G82)*((U82)-G82)*U$22/U82</f>
        <v>0.72858552182984648</v>
      </c>
      <c r="W82" s="63">
        <f>B82+([1]User!D$6-25)*[1]User!C$6*[1]Calc!V$6</f>
        <v>0.48519131560000001</v>
      </c>
      <c r="AH82" s="24"/>
    </row>
    <row r="83" spans="1:34">
      <c r="A83" s="64">
        <v>1.08322E-2</v>
      </c>
      <c r="B83" s="59">
        <v>0.48271500000000001</v>
      </c>
      <c r="C83" s="64">
        <v>1.2005999999999999E-2</v>
      </c>
      <c r="D83" s="61">
        <f t="shared" si="18"/>
        <v>0.14175448654814485</v>
      </c>
      <c r="E83" s="49">
        <f t="shared" si="19"/>
        <v>-0.84846318674005117</v>
      </c>
      <c r="F83" s="49">
        <f t="shared" si="20"/>
        <v>-0.84846318674005117</v>
      </c>
      <c r="G83" s="49">
        <f t="shared" si="21"/>
        <v>0.14252970073601945</v>
      </c>
      <c r="H83" s="5" t="str">
        <f t="shared" si="24"/>
        <v/>
      </c>
      <c r="I83" s="24">
        <f t="shared" si="22"/>
        <v>2.1436757481599514E-2</v>
      </c>
      <c r="J83" s="24">
        <f t="shared" si="23"/>
        <v>1.0353767698235893E-2</v>
      </c>
      <c r="K83" s="5" t="str">
        <f t="shared" si="29"/>
        <v/>
      </c>
      <c r="L83" s="5" t="str">
        <f t="shared" si="30"/>
        <v/>
      </c>
      <c r="M83" s="24">
        <f t="shared" si="25"/>
        <v>-4032533228644377</v>
      </c>
      <c r="N83" s="24">
        <f t="shared" si="26"/>
        <v>0.14252970073601945</v>
      </c>
      <c r="O83" s="24">
        <f t="shared" si="27"/>
        <v>6877926039802.375</v>
      </c>
      <c r="P83" s="24">
        <f t="shared" si="28"/>
        <v>9.2767507057388008E-6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3.6614710392061635E-2</v>
      </c>
      <c r="V83" s="24">
        <f t="shared" si="31"/>
        <v>0.66151073000629323</v>
      </c>
      <c r="W83" s="63">
        <f>B83+([1]User!D$6-25)*[1]User!C$6*[1]Calc!V$6</f>
        <v>0.48299131560000003</v>
      </c>
      <c r="AH83" s="24"/>
    </row>
    <row r="84" spans="1:34">
      <c r="A84" s="64">
        <v>1.0977600000000001E-2</v>
      </c>
      <c r="B84" s="59">
        <v>0.48039799999999999</v>
      </c>
      <c r="C84" s="64">
        <v>1.1211499999999999E-2</v>
      </c>
      <c r="D84" s="61">
        <f t="shared" si="18"/>
        <v>0.13237384857025869</v>
      </c>
      <c r="E84" s="49">
        <f t="shared" si="19"/>
        <v>-0.87819780449924822</v>
      </c>
      <c r="F84" s="49">
        <f t="shared" si="20"/>
        <v>-0.87819780449924822</v>
      </c>
      <c r="G84" s="49">
        <f t="shared" si="21"/>
        <v>0.13312044507919032</v>
      </c>
      <c r="H84" s="5" t="str">
        <f t="shared" si="24"/>
        <v/>
      </c>
      <c r="I84" s="24">
        <f t="shared" si="22"/>
        <v>2.1671988873020243E-2</v>
      </c>
      <c r="J84" s="24">
        <f t="shared" si="23"/>
        <v>1.041716841922982E-2</v>
      </c>
      <c r="K84" s="5" t="str">
        <f t="shared" si="29"/>
        <v/>
      </c>
      <c r="L84" s="5" t="str">
        <f t="shared" si="30"/>
        <v/>
      </c>
      <c r="M84" s="24">
        <f t="shared" si="25"/>
        <v>-3883668897896593</v>
      </c>
      <c r="N84" s="24">
        <f t="shared" si="26"/>
        <v>0.13312044507919032</v>
      </c>
      <c r="O84" s="24">
        <f t="shared" si="27"/>
        <v>6287185872556</v>
      </c>
      <c r="P84" s="24">
        <f t="shared" si="28"/>
        <v>9.0793612613086425E-6</v>
      </c>
      <c r="Q84" s="5" t="str">
        <f t="shared" si="15"/>
        <v/>
      </c>
      <c r="R84" s="5">
        <f t="shared" si="16"/>
        <v>0.48067431560000001</v>
      </c>
      <c r="S84" s="5" t="str">
        <f t="shared" si="17"/>
        <v/>
      </c>
      <c r="T84" s="5">
        <f t="shared" si="17"/>
        <v>-0.87575523901674346</v>
      </c>
      <c r="U84" s="24">
        <f t="shared" si="32"/>
        <v>3.4578325001459485E-2</v>
      </c>
      <c r="V84" s="24">
        <f t="shared" si="31"/>
        <v>0.60634176817522467</v>
      </c>
      <c r="W84" s="63">
        <f>B84+([1]User!D$6-25)*[1]User!C$6*[1]Calc!V$6</f>
        <v>0.48067431560000001</v>
      </c>
      <c r="AH84" s="24"/>
    </row>
    <row r="85" spans="1:34">
      <c r="A85" s="64">
        <v>1.1122999999999999E-2</v>
      </c>
      <c r="B85" s="59">
        <v>0.47808800000000001</v>
      </c>
      <c r="C85" s="64">
        <v>1.0457899999999999E-2</v>
      </c>
      <c r="D85" s="61">
        <f t="shared" si="18"/>
        <v>0.12347611568147959</v>
      </c>
      <c r="E85" s="49">
        <f t="shared" si="19"/>
        <v>-0.90841704103504251</v>
      </c>
      <c r="F85" s="49">
        <f t="shared" si="20"/>
        <v>-0.90841704103504251</v>
      </c>
      <c r="G85" s="49">
        <f t="shared" si="21"/>
        <v>0.12415692047690564</v>
      </c>
      <c r="H85" s="5" t="str">
        <f t="shared" si="24"/>
        <v/>
      </c>
      <c r="I85" s="24">
        <f t="shared" si="22"/>
        <v>2.189607698807736E-2</v>
      </c>
      <c r="J85" s="24">
        <f t="shared" si="23"/>
        <v>1.0474301882726536E-2</v>
      </c>
      <c r="K85" s="5" t="str">
        <f t="shared" si="29"/>
        <v/>
      </c>
      <c r="L85" s="5" t="str">
        <f t="shared" si="30"/>
        <v/>
      </c>
      <c r="M85" s="24">
        <f t="shared" si="25"/>
        <v>-3541431520110559.5</v>
      </c>
      <c r="N85" s="24">
        <f t="shared" si="26"/>
        <v>0.12415692047690564</v>
      </c>
      <c r="O85" s="24">
        <f t="shared" si="27"/>
        <v>5748559811803</v>
      </c>
      <c r="P85" s="24">
        <f t="shared" si="28"/>
        <v>8.9008581557607818E-6</v>
      </c>
      <c r="Q85" s="5" t="str">
        <f t="shared" si="15"/>
        <v/>
      </c>
      <c r="R85" s="5">
        <f t="shared" si="16"/>
        <v>0.47836431560000003</v>
      </c>
      <c r="S85" s="5" t="str">
        <f t="shared" si="17"/>
        <v/>
      </c>
      <c r="T85" s="5">
        <f t="shared" si="17"/>
        <v>-0.90602906796469607</v>
      </c>
      <c r="U85" s="24">
        <f t="shared" si="32"/>
        <v>3.2674188633457849E-2</v>
      </c>
      <c r="V85" s="24">
        <f t="shared" si="31"/>
        <v>0.55303303263553039</v>
      </c>
      <c r="W85" s="63">
        <f>B85+([1]User!D$6-25)*[1]User!C$6*[1]Calc!V$6</f>
        <v>0.47836431560000003</v>
      </c>
      <c r="AH85" s="24"/>
    </row>
    <row r="86" spans="1:34">
      <c r="A86" s="64">
        <v>1.12684E-2</v>
      </c>
      <c r="B86" s="59">
        <v>0.47581200000000001</v>
      </c>
      <c r="C86" s="64">
        <v>9.7426000000000006E-3</v>
      </c>
      <c r="D86" s="61">
        <f t="shared" si="18"/>
        <v>0.11503058975878362</v>
      </c>
      <c r="E86" s="49">
        <f t="shared" si="19"/>
        <v>-0.93918665358665321</v>
      </c>
      <c r="F86" s="49">
        <f t="shared" si="20"/>
        <v>-0.93918665358665321</v>
      </c>
      <c r="G86" s="49">
        <f t="shared" si="21"/>
        <v>0.11564488801592349</v>
      </c>
      <c r="H86" s="5" t="str">
        <f t="shared" si="24"/>
        <v/>
      </c>
      <c r="I86" s="24">
        <f t="shared" si="22"/>
        <v>2.2108877799601915E-2</v>
      </c>
      <c r="J86" s="24">
        <f t="shared" si="23"/>
        <v>1.0525778391418711E-2</v>
      </c>
      <c r="K86" s="5" t="str">
        <f t="shared" si="29"/>
        <v/>
      </c>
      <c r="L86" s="5" t="str">
        <f t="shared" si="30"/>
        <v/>
      </c>
      <c r="M86" s="24">
        <f t="shared" si="25"/>
        <v>-3195475744589385</v>
      </c>
      <c r="N86" s="24">
        <f t="shared" si="26"/>
        <v>0.11564488801592349</v>
      </c>
      <c r="O86" s="24">
        <f t="shared" si="27"/>
        <v>5262861131442.875</v>
      </c>
      <c r="P86" s="24">
        <f t="shared" si="28"/>
        <v>8.7486134602791047E-6</v>
      </c>
      <c r="Q86" s="5" t="str">
        <f t="shared" ref="Q86:Q132" si="33">IF(G86&gt;0.85,IF(G86&lt;1.15,W86,""),"")</f>
        <v/>
      </c>
      <c r="R86" s="5">
        <f t="shared" si="16"/>
        <v>0.47608831560000003</v>
      </c>
      <c r="S86" s="5" t="str">
        <f t="shared" si="17"/>
        <v/>
      </c>
      <c r="T86" s="5">
        <f t="shared" si="17"/>
        <v>-0.9368735600878646</v>
      </c>
      <c r="U86" s="24">
        <f t="shared" si="32"/>
        <v>3.0912756577298257E-2</v>
      </c>
      <c r="V86" s="24">
        <f t="shared" si="31"/>
        <v>0.50145984595700088</v>
      </c>
      <c r="W86" s="63">
        <f>B86+([1]User!D$6-25)*[1]User!C$6*[1]Calc!V$6</f>
        <v>0.47608831560000003</v>
      </c>
      <c r="AH86" s="24"/>
    </row>
    <row r="87" spans="1:34">
      <c r="A87" s="64">
        <v>1.14138E-2</v>
      </c>
      <c r="B87" s="59">
        <v>0.473468</v>
      </c>
      <c r="C87" s="64">
        <v>9.0729799999999996E-3</v>
      </c>
      <c r="D87" s="61">
        <f t="shared" si="18"/>
        <v>0.1071244062436771</v>
      </c>
      <c r="E87" s="49">
        <f t="shared" si="19"/>
        <v>-0.97011157221749</v>
      </c>
      <c r="F87" s="49">
        <f t="shared" si="20"/>
        <v>-0.97011157221749</v>
      </c>
      <c r="G87" s="49">
        <f t="shared" si="21"/>
        <v>0.10770223106925396</v>
      </c>
      <c r="H87" s="5" t="str">
        <f t="shared" si="24"/>
        <v/>
      </c>
      <c r="I87" s="24">
        <f t="shared" si="22"/>
        <v>2.2307444223268653E-2</v>
      </c>
      <c r="J87" s="24">
        <f t="shared" si="23"/>
        <v>1.0568024896337583E-2</v>
      </c>
      <c r="K87" s="5" t="str">
        <f t="shared" si="29"/>
        <v/>
      </c>
      <c r="L87" s="5" t="str">
        <f t="shared" si="30"/>
        <v/>
      </c>
      <c r="M87" s="24">
        <f t="shared" si="25"/>
        <v>-3005747115984482.5</v>
      </c>
      <c r="N87" s="24">
        <f t="shared" si="26"/>
        <v>0.10770223106925396</v>
      </c>
      <c r="O87" s="24">
        <f t="shared" si="27"/>
        <v>4805378229112.875</v>
      </c>
      <c r="P87" s="24">
        <f t="shared" si="28"/>
        <v>8.5772216749219652E-6</v>
      </c>
      <c r="Q87" s="5" t="str">
        <f t="shared" si="33"/>
        <v/>
      </c>
      <c r="R87" s="5">
        <f t="shared" ref="R87:R132" si="34">IF(G87&gt;0.06,IF(G87&lt;0.14,W87,""),"")</f>
        <v>0.47374431560000002</v>
      </c>
      <c r="S87" s="5" t="str">
        <f t="shared" ref="S87:T131" si="35">IF(Q87="","",LOG10($G87))</f>
        <v/>
      </c>
      <c r="T87" s="5">
        <f t="shared" si="35"/>
        <v>-0.96777530012792568</v>
      </c>
      <c r="U87" s="24">
        <f t="shared" si="32"/>
        <v>2.9209526198572137E-2</v>
      </c>
      <c r="V87" s="24">
        <f t="shared" si="31"/>
        <v>0.45541959470815874</v>
      </c>
      <c r="W87" s="63">
        <f>B87+([1]User!D$6-25)*[1]User!C$6*[1]Calc!V$6</f>
        <v>0.47374431560000002</v>
      </c>
      <c r="AH87" s="24"/>
    </row>
    <row r="88" spans="1:34">
      <c r="A88" s="64">
        <v>1.15592E-2</v>
      </c>
      <c r="B88" s="59">
        <v>0.47108499999999998</v>
      </c>
      <c r="C88" s="64">
        <v>8.4879799999999991E-3</v>
      </c>
      <c r="D88" s="61">
        <f t="shared" si="18"/>
        <v>0.10021732856329522</v>
      </c>
      <c r="E88" s="49">
        <f t="shared" si="19"/>
        <v>-0.99905717818187545</v>
      </c>
      <c r="F88" s="49">
        <f t="shared" si="20"/>
        <v>-0.99905717818187545</v>
      </c>
      <c r="G88" s="49">
        <f t="shared" si="21"/>
        <v>0.10075302267260301</v>
      </c>
      <c r="H88" s="5" t="str">
        <f t="shared" si="24"/>
        <v/>
      </c>
      <c r="I88" s="24">
        <f t="shared" si="22"/>
        <v>2.2481174433184925E-2</v>
      </c>
      <c r="J88" s="24">
        <f t="shared" si="23"/>
        <v>1.0596755957059131E-2</v>
      </c>
      <c r="K88" s="5" t="str">
        <f t="shared" si="29"/>
        <v/>
      </c>
      <c r="L88" s="5" t="str">
        <f t="shared" si="30"/>
        <v/>
      </c>
      <c r="M88" s="24">
        <f t="shared" si="25"/>
        <v>-2786590248167860</v>
      </c>
      <c r="N88" s="24">
        <f t="shared" si="26"/>
        <v>0.10075302267260301</v>
      </c>
      <c r="O88" s="24">
        <f t="shared" si="27"/>
        <v>4380915795763</v>
      </c>
      <c r="P88" s="24">
        <f t="shared" si="28"/>
        <v>8.3589279034750837E-6</v>
      </c>
      <c r="Q88" s="5" t="str">
        <f t="shared" si="33"/>
        <v/>
      </c>
      <c r="R88" s="5">
        <f t="shared" si="34"/>
        <v>0.4713613156</v>
      </c>
      <c r="S88" s="5" t="str">
        <f t="shared" si="35"/>
        <v/>
      </c>
      <c r="T88" s="5">
        <f t="shared" si="35"/>
        <v>-0.99674191580382165</v>
      </c>
      <c r="U88" s="24">
        <f t="shared" si="32"/>
        <v>2.7585314151706685E-2</v>
      </c>
      <c r="V88" s="24">
        <f t="shared" si="31"/>
        <v>0.4190237200467638</v>
      </c>
      <c r="W88" s="63">
        <f>B88+([1]User!D$6-25)*[1]User!C$6*[1]Calc!V$6</f>
        <v>0.4713613156</v>
      </c>
      <c r="AH88" s="24"/>
    </row>
    <row r="89" spans="1:34">
      <c r="A89" s="64">
        <v>1.1704600000000001E-2</v>
      </c>
      <c r="B89" s="59">
        <v>0.46871000000000002</v>
      </c>
      <c r="C89" s="64">
        <v>7.9002900000000008E-3</v>
      </c>
      <c r="D89" s="61">
        <f t="shared" si="18"/>
        <v>9.3278490132554015E-2</v>
      </c>
      <c r="E89" s="49">
        <f t="shared" si="19"/>
        <v>-1.0302184923064075</v>
      </c>
      <c r="F89" s="49">
        <f t="shared" si="20"/>
        <v>-1.0302184923064075</v>
      </c>
      <c r="G89" s="49">
        <f t="shared" si="21"/>
        <v>9.376548532007542E-2</v>
      </c>
      <c r="H89" s="5" t="str">
        <f t="shared" si="24"/>
        <v/>
      </c>
      <c r="I89" s="24">
        <f t="shared" si="22"/>
        <v>2.2655862866998114E-2</v>
      </c>
      <c r="J89" s="24">
        <f t="shared" si="23"/>
        <v>1.06252896527323E-2</v>
      </c>
      <c r="K89" s="5" t="str">
        <f t="shared" si="29"/>
        <v/>
      </c>
      <c r="L89" s="5" t="str">
        <f t="shared" si="30"/>
        <v/>
      </c>
      <c r="M89" s="24">
        <f t="shared" si="25"/>
        <v>-2533266684984411.5</v>
      </c>
      <c r="N89" s="24">
        <f t="shared" si="26"/>
        <v>9.376548532007542E-2</v>
      </c>
      <c r="O89" s="24">
        <f t="shared" si="27"/>
        <v>3995091987351.875</v>
      </c>
      <c r="P89" s="24">
        <f t="shared" si="28"/>
        <v>8.1908228920998313E-6</v>
      </c>
      <c r="Q89" s="5" t="str">
        <f t="shared" si="33"/>
        <v/>
      </c>
      <c r="R89" s="5">
        <f t="shared" si="34"/>
        <v>0.46898631560000004</v>
      </c>
      <c r="S89" s="5" t="str">
        <f t="shared" si="35"/>
        <v/>
      </c>
      <c r="T89" s="5">
        <f t="shared" si="35"/>
        <v>-1.0279569941741318</v>
      </c>
      <c r="U89" s="24">
        <f t="shared" si="32"/>
        <v>2.6066798599639611E-2</v>
      </c>
      <c r="V89" s="24">
        <f t="shared" si="31"/>
        <v>0.37962117224836084</v>
      </c>
      <c r="W89" s="63">
        <f>B89+([1]User!D$6-25)*[1]User!C$6*[1]Calc!V$6</f>
        <v>0.46898631560000004</v>
      </c>
      <c r="AH89" s="24"/>
    </row>
    <row r="90" spans="1:34">
      <c r="A90" s="64">
        <v>1.1849999999999999E-2</v>
      </c>
      <c r="B90" s="59">
        <v>0.46628799999999998</v>
      </c>
      <c r="C90" s="64">
        <v>7.3777599999999997E-3</v>
      </c>
      <c r="D90" s="61">
        <f t="shared" si="18"/>
        <v>8.7108993892673764E-2</v>
      </c>
      <c r="E90" s="49">
        <f t="shared" si="19"/>
        <v>-1.0599370023252019</v>
      </c>
      <c r="F90" s="49">
        <f t="shared" si="20"/>
        <v>-1.0599370023252019</v>
      </c>
      <c r="G90" s="49">
        <f t="shared" si="21"/>
        <v>8.7561155828217635E-2</v>
      </c>
      <c r="H90" s="5" t="str">
        <f t="shared" si="24"/>
        <v/>
      </c>
      <c r="I90" s="24">
        <f t="shared" si="22"/>
        <v>2.2810971104294562E-2</v>
      </c>
      <c r="J90" s="24">
        <f t="shared" si="23"/>
        <v>1.0642785121446568E-2</v>
      </c>
      <c r="K90" s="5" t="str">
        <f t="shared" si="29"/>
        <v/>
      </c>
      <c r="L90" s="5" t="str">
        <f t="shared" si="30"/>
        <v/>
      </c>
      <c r="M90" s="24">
        <f t="shared" si="25"/>
        <v>-2352069993465806.5</v>
      </c>
      <c r="N90" s="24">
        <f t="shared" si="26"/>
        <v>8.7561155828217635E-2</v>
      </c>
      <c r="O90" s="24">
        <f t="shared" si="27"/>
        <v>3636525872457.25</v>
      </c>
      <c r="P90" s="24">
        <f t="shared" si="28"/>
        <v>7.9839710555293158E-6</v>
      </c>
      <c r="Q90" s="5" t="str">
        <f t="shared" si="33"/>
        <v/>
      </c>
      <c r="R90" s="5">
        <f t="shared" si="34"/>
        <v>0.4665643156</v>
      </c>
      <c r="S90" s="5" t="str">
        <f t="shared" si="35"/>
        <v/>
      </c>
      <c r="T90" s="5">
        <f t="shared" si="35"/>
        <v>-1.0576885142751444</v>
      </c>
      <c r="U90" s="24">
        <f t="shared" si="32"/>
        <v>2.46141390223025E-2</v>
      </c>
      <c r="V90" s="24">
        <f t="shared" si="31"/>
        <v>0.347570805905421</v>
      </c>
      <c r="W90" s="63">
        <f>B90+([1]User!D$6-25)*[1]User!C$6*[1]Calc!V$6</f>
        <v>0.4665643156</v>
      </c>
      <c r="AH90" s="24"/>
    </row>
    <row r="91" spans="1:34">
      <c r="A91" s="64">
        <v>1.19954E-2</v>
      </c>
      <c r="B91" s="59">
        <v>0.46380300000000002</v>
      </c>
      <c r="C91" s="64">
        <v>6.8928399999999999E-3</v>
      </c>
      <c r="D91" s="61">
        <f t="shared" si="18"/>
        <v>8.138355780930491E-2</v>
      </c>
      <c r="E91" s="49">
        <f t="shared" si="19"/>
        <v>-1.0894633282063235</v>
      </c>
      <c r="F91" s="49">
        <f t="shared" si="20"/>
        <v>-1.0894633282063235</v>
      </c>
      <c r="G91" s="49">
        <f t="shared" si="21"/>
        <v>8.1804892243189029E-2</v>
      </c>
      <c r="H91" s="5" t="str">
        <f t="shared" si="24"/>
        <v/>
      </c>
      <c r="I91" s="24">
        <f t="shared" si="22"/>
        <v>2.2954877693920274E-2</v>
      </c>
      <c r="J91" s="24">
        <f t="shared" si="23"/>
        <v>1.0652883929876228E-2</v>
      </c>
      <c r="K91" s="5" t="str">
        <f t="shared" si="29"/>
        <v/>
      </c>
      <c r="L91" s="5" t="str">
        <f t="shared" si="30"/>
        <v/>
      </c>
      <c r="M91" s="24">
        <f t="shared" si="25"/>
        <v>-2191710538306896</v>
      </c>
      <c r="N91" s="24">
        <f t="shared" si="26"/>
        <v>8.1804892243189029E-2</v>
      </c>
      <c r="O91" s="24">
        <f t="shared" si="27"/>
        <v>3301984582859.625</v>
      </c>
      <c r="P91" s="24">
        <f t="shared" si="28"/>
        <v>7.7596033538175655E-6</v>
      </c>
      <c r="Q91" s="5" t="str">
        <f t="shared" si="33"/>
        <v/>
      </c>
      <c r="R91" s="5">
        <f t="shared" si="34"/>
        <v>0.46407931560000004</v>
      </c>
      <c r="S91" s="5" t="str">
        <f t="shared" si="35"/>
        <v/>
      </c>
      <c r="T91" s="5">
        <f t="shared" si="35"/>
        <v>-1.0872207230928816</v>
      </c>
      <c r="U91" s="24">
        <f t="shared" si="32"/>
        <v>2.3217315797560829E-2</v>
      </c>
      <c r="V91" s="24">
        <f t="shared" si="31"/>
        <v>0.3192101500275884</v>
      </c>
      <c r="W91" s="63">
        <f>B91+([1]User!D$6-25)*[1]User!C$6*[1]Calc!V$6</f>
        <v>0.46407931560000004</v>
      </c>
      <c r="AH91" s="24"/>
    </row>
    <row r="92" spans="1:34">
      <c r="A92" s="64">
        <v>1.21408E-2</v>
      </c>
      <c r="B92" s="59">
        <v>0.46135500000000002</v>
      </c>
      <c r="C92" s="64">
        <v>6.42269E-3</v>
      </c>
      <c r="D92" s="61">
        <f t="shared" si="18"/>
        <v>7.5832510678652709E-2</v>
      </c>
      <c r="E92" s="49">
        <f t="shared" si="19"/>
        <v>-1.1201445650627011</v>
      </c>
      <c r="F92" s="49">
        <f t="shared" si="20"/>
        <v>-1.1201445650627011</v>
      </c>
      <c r="G92" s="49">
        <f t="shared" si="21"/>
        <v>7.6209994877983675E-2</v>
      </c>
      <c r="H92" s="5" t="str">
        <f t="shared" si="24"/>
        <v/>
      </c>
      <c r="I92" s="24">
        <f t="shared" si="22"/>
        <v>2.3094750128050408E-2</v>
      </c>
      <c r="J92" s="24">
        <f t="shared" si="23"/>
        <v>1.0661259885065178E-2</v>
      </c>
      <c r="K92" s="5" t="str">
        <f t="shared" si="29"/>
        <v/>
      </c>
      <c r="L92" s="5" t="str">
        <f t="shared" si="30"/>
        <v/>
      </c>
      <c r="M92" s="24">
        <f t="shared" si="25"/>
        <v>-1963609026898455.7</v>
      </c>
      <c r="N92" s="24">
        <f t="shared" si="26"/>
        <v>7.6209994877983675E-2</v>
      </c>
      <c r="O92" s="24">
        <f t="shared" si="27"/>
        <v>3002473085402.5</v>
      </c>
      <c r="P92" s="24">
        <f t="shared" si="28"/>
        <v>7.573749701228791E-6</v>
      </c>
      <c r="Q92" s="5" t="str">
        <f t="shared" si="33"/>
        <v/>
      </c>
      <c r="R92" s="5">
        <f t="shared" si="34"/>
        <v>0.46163131560000004</v>
      </c>
      <c r="S92" s="5" t="str">
        <f t="shared" si="35"/>
        <v/>
      </c>
      <c r="T92" s="5">
        <f t="shared" si="35"/>
        <v>-1.1179880675619454</v>
      </c>
      <c r="U92" s="24">
        <f t="shared" si="32"/>
        <v>2.1927510786364585E-2</v>
      </c>
      <c r="V92" s="24">
        <f t="shared" si="31"/>
        <v>0.29014008150574622</v>
      </c>
      <c r="W92" s="63">
        <f>B92+([1]User!D$6-25)*[1]User!C$6*[1]Calc!V$6</f>
        <v>0.46163131560000004</v>
      </c>
      <c r="AH92" s="24"/>
    </row>
    <row r="93" spans="1:34">
      <c r="A93" s="64">
        <v>1.2286200000000001E-2</v>
      </c>
      <c r="B93" s="59">
        <v>0.45881899999999998</v>
      </c>
      <c r="C93" s="64">
        <v>5.9901499999999996E-3</v>
      </c>
      <c r="D93" s="61">
        <f t="shared" si="18"/>
        <v>7.0725523704511906E-2</v>
      </c>
      <c r="E93" s="49">
        <f t="shared" si="19"/>
        <v>-1.1504238280189025</v>
      </c>
      <c r="F93" s="49">
        <f t="shared" si="20"/>
        <v>-1.1504238280189025</v>
      </c>
      <c r="G93" s="49">
        <f t="shared" si="21"/>
        <v>7.1079950168728853E-2</v>
      </c>
      <c r="H93" s="5" t="str">
        <f t="shared" si="24"/>
        <v/>
      </c>
      <c r="I93" s="24">
        <f t="shared" si="22"/>
        <v>2.322300124578178E-2</v>
      </c>
      <c r="J93" s="24">
        <f t="shared" si="23"/>
        <v>1.066157108611138E-2</v>
      </c>
      <c r="K93" s="5" t="str">
        <f t="shared" si="29"/>
        <v/>
      </c>
      <c r="L93" s="5" t="str">
        <f t="shared" si="30"/>
        <v/>
      </c>
      <c r="M93" s="24">
        <f t="shared" si="25"/>
        <v>-1843666584565916.5</v>
      </c>
      <c r="N93" s="24">
        <f t="shared" si="26"/>
        <v>7.1079950168728853E-2</v>
      </c>
      <c r="O93" s="24">
        <f t="shared" si="27"/>
        <v>2720763566379.5</v>
      </c>
      <c r="P93" s="24">
        <f t="shared" si="28"/>
        <v>7.3584686927777671E-6</v>
      </c>
      <c r="Q93" s="5" t="str">
        <f t="shared" si="33"/>
        <v/>
      </c>
      <c r="R93" s="5">
        <f t="shared" si="34"/>
        <v>0.4590953156</v>
      </c>
      <c r="S93" s="5" t="str">
        <f t="shared" si="35"/>
        <v/>
      </c>
      <c r="T93" s="5">
        <f t="shared" si="35"/>
        <v>-1.1482528853328822</v>
      </c>
      <c r="U93" s="24">
        <f t="shared" si="32"/>
        <v>2.0675214363678807E-2</v>
      </c>
      <c r="V93" s="24">
        <f t="shared" si="31"/>
        <v>0.2653201895641864</v>
      </c>
      <c r="W93" s="63">
        <f>B93+([1]User!D$6-25)*[1]User!C$6*[1]Calc!V$6</f>
        <v>0.4590953156</v>
      </c>
      <c r="AH93" s="24"/>
    </row>
    <row r="94" spans="1:34">
      <c r="A94" s="64">
        <v>1.2431599999999999E-2</v>
      </c>
      <c r="B94" s="59">
        <v>0.45623999999999998</v>
      </c>
      <c r="C94" s="64">
        <v>5.5623199999999999E-3</v>
      </c>
      <c r="D94" s="61">
        <f t="shared" si="18"/>
        <v>6.5674147560925961E-2</v>
      </c>
      <c r="E94" s="49">
        <f t="shared" si="19"/>
        <v>-1.1826055555725528</v>
      </c>
      <c r="F94" s="49">
        <f t="shared" si="20"/>
        <v>-1.1826055555725528</v>
      </c>
      <c r="G94" s="49">
        <f t="shared" si="21"/>
        <v>6.6000268469727411E-2</v>
      </c>
      <c r="H94" s="5" t="str">
        <f t="shared" si="24"/>
        <v/>
      </c>
      <c r="I94" s="24">
        <f t="shared" si="22"/>
        <v>2.3349993288256817E-2</v>
      </c>
      <c r="J94" s="24">
        <f t="shared" si="23"/>
        <v>1.0659652905239731E-2</v>
      </c>
      <c r="K94" s="5" t="str">
        <f t="shared" si="29"/>
        <v/>
      </c>
      <c r="L94" s="5" t="str">
        <f t="shared" si="30"/>
        <v/>
      </c>
      <c r="M94" s="24">
        <f t="shared" si="25"/>
        <v>-1696425867672953</v>
      </c>
      <c r="N94" s="24">
        <f t="shared" si="26"/>
        <v>6.6000268469727411E-2</v>
      </c>
      <c r="O94" s="24">
        <f t="shared" si="27"/>
        <v>2461327940762.875</v>
      </c>
      <c r="P94" s="24">
        <f t="shared" si="28"/>
        <v>7.1691478580770278E-6</v>
      </c>
      <c r="Q94" s="5" t="str">
        <f t="shared" si="33"/>
        <v/>
      </c>
      <c r="R94" s="5">
        <f t="shared" si="34"/>
        <v>0.4565163156</v>
      </c>
      <c r="S94" s="5" t="str">
        <f t="shared" si="35"/>
        <v/>
      </c>
      <c r="T94" s="5">
        <f t="shared" si="35"/>
        <v>-1.1804542978720096</v>
      </c>
      <c r="U94" s="24">
        <f t="shared" si="32"/>
        <v>1.9483018522210863E-2</v>
      </c>
      <c r="V94" s="24">
        <f t="shared" si="31"/>
        <v>0.23980015232891047</v>
      </c>
      <c r="W94" s="63">
        <f>B94+([1]User!D$6-25)*[1]User!C$6*[1]Calc!V$6</f>
        <v>0.4565163156</v>
      </c>
      <c r="AH94" s="24"/>
    </row>
    <row r="95" spans="1:34">
      <c r="A95" s="64">
        <v>1.2577E-2</v>
      </c>
      <c r="B95" s="59">
        <v>0.45367299999999999</v>
      </c>
      <c r="C95" s="64">
        <v>5.1855299999999998E-3</v>
      </c>
      <c r="D95" s="61">
        <f t="shared" si="18"/>
        <v>6.1225399186240342E-2</v>
      </c>
      <c r="E95" s="49">
        <f t="shared" si="19"/>
        <v>-1.2130683746178459</v>
      </c>
      <c r="F95" s="49">
        <f t="shared" si="20"/>
        <v>-1.2130683746178459</v>
      </c>
      <c r="G95" s="49">
        <f t="shared" si="21"/>
        <v>6.1519226523815328E-2</v>
      </c>
      <c r="H95" s="5" t="str">
        <f t="shared" si="24"/>
        <v/>
      </c>
      <c r="I95" s="24">
        <f t="shared" si="22"/>
        <v>2.3462019336904619E-2</v>
      </c>
      <c r="J95" s="24">
        <f t="shared" si="23"/>
        <v>1.0650567620581818E-2</v>
      </c>
      <c r="K95" s="5" t="str">
        <f t="shared" si="29"/>
        <v/>
      </c>
      <c r="L95" s="5" t="str">
        <f t="shared" si="30"/>
        <v/>
      </c>
      <c r="M95" s="24">
        <f t="shared" si="25"/>
        <v>-1528440166328484.2</v>
      </c>
      <c r="N95" s="24">
        <f t="shared" si="26"/>
        <v>6.1519226523815328E-2</v>
      </c>
      <c r="O95" s="24">
        <f t="shared" si="27"/>
        <v>2227634153240.25</v>
      </c>
      <c r="P95" s="24">
        <f t="shared" si="28"/>
        <v>6.9610821497101411E-6</v>
      </c>
      <c r="Q95" s="5" t="str">
        <f t="shared" si="33"/>
        <v/>
      </c>
      <c r="R95" s="5">
        <f t="shared" si="34"/>
        <v>0.45394931560000001</v>
      </c>
      <c r="S95" s="5" t="str">
        <f t="shared" si="35"/>
        <v/>
      </c>
      <c r="T95" s="5">
        <f t="shared" si="35"/>
        <v>-1.2109891335211671</v>
      </c>
      <c r="U95" s="24">
        <f t="shared" si="32"/>
        <v>1.8372001239290038E-2</v>
      </c>
      <c r="V95" s="24">
        <f t="shared" si="31"/>
        <v>0.21878972029544155</v>
      </c>
      <c r="W95" s="63">
        <f>B95+([1]User!D$6-25)*[1]User!C$6*[1]Calc!V$6</f>
        <v>0.45394931560000001</v>
      </c>
      <c r="AH95" s="24"/>
    </row>
    <row r="96" spans="1:34">
      <c r="A96" s="64">
        <v>1.27224E-2</v>
      </c>
      <c r="B96" s="59">
        <v>0.42225499999999999</v>
      </c>
      <c r="C96" s="64">
        <v>2.5419599999999998E-3</v>
      </c>
      <c r="D96" s="61">
        <f t="shared" si="18"/>
        <v>3.0012846462262391E-2</v>
      </c>
      <c r="E96" s="49">
        <f t="shared" si="19"/>
        <v>-1.5226928134978397</v>
      </c>
      <c r="F96" s="49">
        <f t="shared" si="20"/>
        <v>-1.5226928134978397</v>
      </c>
      <c r="G96" s="49">
        <f t="shared" si="21"/>
        <v>3.107369266040207E-2</v>
      </c>
      <c r="H96" s="5" t="str">
        <f t="shared" si="24"/>
        <v/>
      </c>
      <c r="I96" s="24">
        <f t="shared" si="22"/>
        <v>2.4223157683489951E-2</v>
      </c>
      <c r="J96" s="24">
        <f t="shared" si="23"/>
        <v>1.0235042683991257E-2</v>
      </c>
      <c r="K96" s="5" t="str">
        <f t="shared" si="29"/>
        <v/>
      </c>
      <c r="L96" s="5">
        <f t="shared" si="30"/>
        <v>0.42253131560000001</v>
      </c>
      <c r="M96" s="24">
        <f t="shared" si="25"/>
        <v>-5518342686952139</v>
      </c>
      <c r="N96" s="24">
        <f t="shared" si="26"/>
        <v>3.107369266040207E-2</v>
      </c>
      <c r="O96" s="24">
        <f t="shared" si="27"/>
        <v>656471783128.625</v>
      </c>
      <c r="P96" s="24">
        <f t="shared" si="28"/>
        <v>4.0613176222041563E-6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9.2118452817326734E-3</v>
      </c>
      <c r="V96" s="24">
        <f t="shared" si="31"/>
        <v>0.11202235942237594</v>
      </c>
      <c r="W96" s="63">
        <f>B96+([1]User!D$6-25)*[1]User!C$6*[1]Calc!V$6</f>
        <v>0.42253131560000001</v>
      </c>
      <c r="AH96" s="24"/>
    </row>
    <row r="97" spans="1:34">
      <c r="A97" s="64">
        <v>1.28678E-2</v>
      </c>
      <c r="B97" s="59">
        <v>0.35981400000000002</v>
      </c>
      <c r="C97" s="64">
        <v>4.7264300000000002E-4</v>
      </c>
      <c r="D97" s="61">
        <f t="shared" si="18"/>
        <v>5.5804819078439805E-3</v>
      </c>
      <c r="E97" s="49">
        <f t="shared" si="19"/>
        <v>-2.2533282955282901</v>
      </c>
      <c r="F97" s="49">
        <f t="shared" si="20"/>
        <v>-2.2533282955282901</v>
      </c>
      <c r="G97" s="49">
        <f t="shared" si="21"/>
        <v>5.7661875505720835E-3</v>
      </c>
      <c r="H97" s="5" t="str">
        <f t="shared" si="24"/>
        <v/>
      </c>
      <c r="I97" s="24">
        <f t="shared" si="22"/>
        <v>2.4855845311235698E-2</v>
      </c>
      <c r="J97" s="24">
        <f t="shared" si="23"/>
        <v>8.9503491826276437E-3</v>
      </c>
      <c r="K97" s="5" t="str">
        <f t="shared" si="29"/>
        <v/>
      </c>
      <c r="L97" s="5" t="str">
        <f t="shared" si="30"/>
        <v/>
      </c>
      <c r="M97" s="24">
        <f t="shared" si="25"/>
        <v>-966009377487009.62</v>
      </c>
      <c r="N97" s="24">
        <f t="shared" si="26"/>
        <v>5.7661875505720835E-3</v>
      </c>
      <c r="O97" s="24">
        <f t="shared" si="27"/>
        <v>57800446166.375</v>
      </c>
      <c r="P97" s="24">
        <f t="shared" si="28"/>
        <v>1.9270198330474899E-6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2.6048811826605454E-3</v>
      </c>
      <c r="V97" s="24">
        <f t="shared" si="31"/>
        <v>8.2836718870465103E-3</v>
      </c>
      <c r="W97" s="63">
        <f>B97+([1]User!D$6-25)*[1]User!C$6*[1]Calc!V$6</f>
        <v>0.36009031560000004</v>
      </c>
      <c r="AH97" s="24"/>
    </row>
    <row r="98" spans="1:34">
      <c r="A98" s="64">
        <v>1.3013200000000001E-2</v>
      </c>
      <c r="B98" s="59">
        <v>0.32255200000000001</v>
      </c>
      <c r="C98" s="64">
        <v>1.5361500000000001E-4</v>
      </c>
      <c r="D98" s="61">
        <f t="shared" si="18"/>
        <v>1.8137277570459166E-3</v>
      </c>
      <c r="E98" s="49">
        <f t="shared" si="19"/>
        <v>-2.7414279005646573</v>
      </c>
      <c r="F98" s="49">
        <f t="shared" si="20"/>
        <v>-2.7414279005646573</v>
      </c>
      <c r="G98" s="49">
        <f t="shared" si="21"/>
        <v>1.8397173736280005E-3</v>
      </c>
      <c r="H98" s="5" t="str">
        <f t="shared" si="24"/>
        <v/>
      </c>
      <c r="I98" s="24">
        <f t="shared" si="22"/>
        <v>2.4954007065659301E-2</v>
      </c>
      <c r="J98" s="24">
        <f t="shared" si="23"/>
        <v>8.0558600684772913E-3</v>
      </c>
      <c r="K98" s="5" t="str">
        <f t="shared" si="29"/>
        <v/>
      </c>
      <c r="L98" s="5" t="str">
        <f t="shared" si="30"/>
        <v/>
      </c>
      <c r="M98" s="24">
        <f t="shared" si="25"/>
        <v>-135193594372054.95</v>
      </c>
      <c r="N98" s="24">
        <f t="shared" si="26"/>
        <v>1.8397173736280005E-3</v>
      </c>
      <c r="O98" s="24">
        <f t="shared" si="27"/>
        <v>13554932463.375</v>
      </c>
      <c r="P98" s="24">
        <f t="shared" si="28"/>
        <v>1.4164133328917048E-6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1.2839575499634316E-3</v>
      </c>
      <c r="V98" s="24">
        <f t="shared" si="31"/>
        <v>5.1939918671566596E-4</v>
      </c>
      <c r="W98" s="63">
        <f>B98+([1]User!D$6-25)*[1]User!C$6*[1]Calc!V$6</f>
        <v>0.32282831560000003</v>
      </c>
      <c r="AH98" s="24"/>
    </row>
    <row r="99" spans="1:34">
      <c r="A99" s="64">
        <v>1.3158599999999999E-2</v>
      </c>
      <c r="B99" s="59">
        <v>0.298178</v>
      </c>
      <c r="C99" s="64">
        <v>3.7421400000000001E-5</v>
      </c>
      <c r="D99" s="61">
        <f t="shared" si="18"/>
        <v>4.4183336189511477E-4</v>
      </c>
      <c r="E99" s="49">
        <f t="shared" si="19"/>
        <v>-3.3547414945761096</v>
      </c>
      <c r="F99" s="49">
        <f t="shared" si="20"/>
        <v>-3.3547414945761096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7.4538965321100008E-3</v>
      </c>
      <c r="K99" s="5" t="str">
        <f t="shared" si="29"/>
        <v/>
      </c>
      <c r="L99" s="5" t="str">
        <f t="shared" si="30"/>
        <v/>
      </c>
      <c r="M99" s="24">
        <f t="shared" si="25"/>
        <v>-34247066355175.508</v>
      </c>
      <c r="N99" s="24">
        <f t="shared" si="26"/>
        <v>4.484170179312337E-4</v>
      </c>
      <c r="O99" s="24">
        <f t="shared" si="27"/>
        <v>5249303286.375</v>
      </c>
      <c r="P99" s="24">
        <f t="shared" si="28"/>
        <v>2.250418747326585E-6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8.2219189552163992E-4</v>
      </c>
      <c r="V99" s="24">
        <f t="shared" si="31"/>
        <v>8.302474441614301E-5</v>
      </c>
      <c r="W99" s="63">
        <f>B99+([1]User!D$6-25)*[1]User!C$6*[1]Calc!V$6</f>
        <v>0.29845431560000002</v>
      </c>
      <c r="AH99" s="24"/>
    </row>
    <row r="100" spans="1:34">
      <c r="A100" s="64">
        <v>1.3304E-2</v>
      </c>
      <c r="B100" s="59">
        <v>0.28449000000000002</v>
      </c>
      <c r="C100" s="64">
        <v>6.5260200000000004E-6</v>
      </c>
      <c r="D100" s="61">
        <f t="shared" si="18"/>
        <v>7.7052524929445635E-5</v>
      </c>
      <c r="E100" s="49">
        <f t="shared" si="19"/>
        <v>-4.1132131253432433</v>
      </c>
      <c r="F100" s="49">
        <f t="shared" si="20"/>
        <v>-4.1132131253432433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7.1120387321100013E-3</v>
      </c>
      <c r="K100" s="5" t="str">
        <f t="shared" si="29"/>
        <v/>
      </c>
      <c r="L100" s="5" t="str">
        <f t="shared" si="30"/>
        <v/>
      </c>
      <c r="M100" s="24">
        <f t="shared" si="25"/>
        <v>-11289302315325.521</v>
      </c>
      <c r="N100" s="24">
        <f t="shared" si="26"/>
        <v>7.9222780406543812E-5</v>
      </c>
      <c r="O100" s="24">
        <f t="shared" si="27"/>
        <v>3081283095</v>
      </c>
      <c r="P100" s="24">
        <f t="shared" si="28"/>
        <v>7.4769638119627527E-6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6.4432923025684301E-4</v>
      </c>
      <c r="V100" s="24">
        <f t="shared" si="31"/>
        <v>4.2390266843176381E-4</v>
      </c>
      <c r="W100" s="63">
        <f>B100+([1]User!D$6-25)*[1]User!C$6*[1]Calc!V$6</f>
        <v>0.28476631560000004</v>
      </c>
      <c r="AH100" s="24"/>
    </row>
    <row r="101" spans="1:34">
      <c r="A101" s="64">
        <v>1.34494E-2</v>
      </c>
      <c r="B101" s="59">
        <v>0.27843400000000001</v>
      </c>
      <c r="C101" s="64">
        <v>3.83946E-6</v>
      </c>
      <c r="D101" s="61">
        <f t="shared" si="18"/>
        <v>4.5332390548237568E-5</v>
      </c>
      <c r="E101" s="49">
        <f t="shared" si="19"/>
        <v>-4.3435913783484672</v>
      </c>
      <c r="F101" s="49">
        <f t="shared" si="20"/>
        <v>-4.3435913783484672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6.9607901321100014E-3</v>
      </c>
      <c r="K101" s="5" t="str">
        <f t="shared" si="29"/>
        <v/>
      </c>
      <c r="L101" s="5" t="str">
        <f t="shared" si="30"/>
        <v/>
      </c>
      <c r="M101" s="24">
        <f t="shared" si="25"/>
        <v>-3945914780892.3721</v>
      </c>
      <c r="N101" s="24">
        <f t="shared" si="26"/>
        <v>4.6090953205716318E-5</v>
      </c>
      <c r="O101" s="24">
        <f t="shared" si="27"/>
        <v>2434255444.5</v>
      </c>
      <c r="P101" s="24">
        <f t="shared" si="28"/>
        <v>1.0152996067624009E-5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5.7940710732347551E-4</v>
      </c>
      <c r="V101" s="24">
        <f t="shared" si="31"/>
        <v>6.5920072362260376E-4</v>
      </c>
      <c r="W101" s="63">
        <f>B101+([1]User!D$6-25)*[1]User!C$6*[1]Calc!V$6</f>
        <v>0.27871031560000004</v>
      </c>
      <c r="AH101" s="24"/>
    </row>
    <row r="102" spans="1:34">
      <c r="A102" s="64">
        <v>1.3594800000000001E-2</v>
      </c>
      <c r="B102" s="59">
        <v>0.276225</v>
      </c>
      <c r="C102" s="64">
        <v>-8.2500299999999993E-6</v>
      </c>
      <c r="D102" s="61">
        <f t="shared" si="18"/>
        <v>-9.7407859958086902E-5</v>
      </c>
      <c r="E102" s="49">
        <f t="shared" si="19"/>
        <v>-3</v>
      </c>
      <c r="F102" s="49">
        <f t="shared" si="20"/>
        <v>-3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6.9056203571100008E-3</v>
      </c>
      <c r="K102" s="5" t="str">
        <f t="shared" si="29"/>
        <v/>
      </c>
      <c r="L102" s="5" t="str">
        <f t="shared" si="30"/>
        <v/>
      </c>
      <c r="M102" s="24">
        <f t="shared" si="25"/>
        <v>-1320743699900.8457</v>
      </c>
      <c r="N102" s="24">
        <f t="shared" si="26"/>
        <v>-9.7153960189217968E-5</v>
      </c>
      <c r="O102" s="24">
        <f t="shared" si="27"/>
        <v>2233711556</v>
      </c>
      <c r="P102" s="24">
        <f t="shared" si="28"/>
        <v>-4.4198785997927362E-6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5.5753726535798839E-4</v>
      </c>
      <c r="V102" s="24">
        <f t="shared" si="31"/>
        <v>7.5815347909201044E-4</v>
      </c>
      <c r="W102" s="63">
        <f>B102+([1]User!D$6-25)*[1]User!C$6*[1]Calc!V$6</f>
        <v>0.27650131560000002</v>
      </c>
      <c r="AH102" s="24"/>
    </row>
    <row r="103" spans="1:34">
      <c r="A103" s="64">
        <v>1.3740199999999999E-2</v>
      </c>
      <c r="B103" s="59">
        <v>0.275509</v>
      </c>
      <c r="C103" s="64">
        <v>-1.0264900000000001E-5</v>
      </c>
      <c r="D103" s="61">
        <f t="shared" si="18"/>
        <v>-1.2119737039547328E-4</v>
      </c>
      <c r="E103" s="49">
        <f t="shared" si="19"/>
        <v>-3</v>
      </c>
      <c r="F103" s="49">
        <f t="shared" si="20"/>
        <v>-3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6.8877382571100008E-3</v>
      </c>
      <c r="K103" s="5" t="str">
        <f t="shared" si="29"/>
        <v/>
      </c>
      <c r="L103" s="5" t="str">
        <f t="shared" si="30"/>
        <v/>
      </c>
      <c r="M103" s="24">
        <f t="shared" si="25"/>
        <v>-416325693926.82312</v>
      </c>
      <c r="N103" s="24">
        <f t="shared" si="26"/>
        <v>-1.2111733594407278E-4</v>
      </c>
      <c r="O103" s="24">
        <f t="shared" si="27"/>
        <v>2172323169.875</v>
      </c>
      <c r="P103" s="24">
        <f t="shared" si="28"/>
        <v>-3.4479573293257095E-6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5.5064426452080335E-4</v>
      </c>
      <c r="V103" s="24">
        <f t="shared" si="31"/>
        <v>7.9174821535122253E-4</v>
      </c>
      <c r="W103" s="63">
        <f>B103+([1]User!D$6-25)*[1]User!C$6*[1]Calc!V$6</f>
        <v>0.27578531560000002</v>
      </c>
      <c r="AH103" s="24"/>
    </row>
    <row r="104" spans="1:34">
      <c r="A104" s="64">
        <v>1.38856E-2</v>
      </c>
      <c r="B104" s="59">
        <v>0.27529700000000001</v>
      </c>
      <c r="C104" s="64">
        <v>1.1529100000000001E-6</v>
      </c>
      <c r="D104" s="61">
        <f t="shared" si="18"/>
        <v>1.3612374236733441E-5</v>
      </c>
      <c r="E104" s="49">
        <f t="shared" si="19"/>
        <v>-4.8660661196178028</v>
      </c>
      <c r="F104" s="49">
        <f>IF($D104&gt;0,LOG10(D104),-3)</f>
        <v>-4.8660661196178028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6.8824435571100007E-3</v>
      </c>
      <c r="K104" s="5" t="str">
        <f t="shared" si="29"/>
        <v/>
      </c>
      <c r="L104" s="5" t="str">
        <f t="shared" si="30"/>
        <v/>
      </c>
      <c r="M104" s="24">
        <f t="shared" si="25"/>
        <v>-122256677750.24774</v>
      </c>
      <c r="N104" s="24">
        <f t="shared" si="26"/>
        <v>1.3635876860464149E-5</v>
      </c>
      <c r="O104" s="24">
        <f t="shared" si="27"/>
        <v>2154472555</v>
      </c>
      <c r="P104" s="24">
        <f t="shared" si="28"/>
        <v>3.0373976548150042E-5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5.4862131861890514E-4</v>
      </c>
      <c r="V104" s="24">
        <f t="shared" si="31"/>
        <v>8.0183875283376845E-4</v>
      </c>
      <c r="W104" s="63">
        <f>B104+([1]User!D$6-25)*[1]User!C$6*[1]Calc!V$6</f>
        <v>0.27557331560000004</v>
      </c>
      <c r="AH104" s="24"/>
    </row>
    <row r="105" spans="1:34">
      <c r="A105" s="64">
        <v>1.4031E-2</v>
      </c>
      <c r="B105" s="59">
        <v>0.27513300000000002</v>
      </c>
      <c r="C105" s="64">
        <v>1.1529100000000001E-6</v>
      </c>
      <c r="D105" s="61">
        <f t="shared" si="18"/>
        <v>1.3612374236733441E-5</v>
      </c>
      <c r="E105" s="49">
        <f>IF(D105&gt;0,LOG10(D105),-3)</f>
        <v>-4.8660661196178028</v>
      </c>
      <c r="F105" s="49">
        <f>IF($D105&gt;0,LOG10(D105),-3)</f>
        <v>-4.8660661196178028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6.8783476571100009E-3</v>
      </c>
      <c r="K105" s="5" t="str">
        <f t="shared" si="29"/>
        <v/>
      </c>
      <c r="L105" s="5" t="str">
        <f t="shared" si="30"/>
        <v/>
      </c>
      <c r="M105" s="24">
        <f t="shared" si="25"/>
        <v>-93974162482.572113</v>
      </c>
      <c r="N105" s="24">
        <f t="shared" si="26"/>
        <v>1.3630439829729092E-5</v>
      </c>
      <c r="O105" s="24">
        <f t="shared" si="27"/>
        <v>2140764277.5</v>
      </c>
      <c r="P105" s="24">
        <f t="shared" si="28"/>
        <v>3.0192754588079885E-5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5.4706199883187154E-4</v>
      </c>
      <c r="V105" s="24">
        <f t="shared" si="31"/>
        <v>8.0968968187543767E-4</v>
      </c>
      <c r="W105" s="63">
        <f>B105+([1]User!D$6-25)*[1]User!C$6*[1]Calc!V$6</f>
        <v>0.27540931560000004</v>
      </c>
      <c r="AH105" s="24"/>
    </row>
    <row r="106" spans="1:34">
      <c r="A106" s="64">
        <v>1.41764E-2</v>
      </c>
      <c r="B106" s="59">
        <v>0.27514300000000003</v>
      </c>
      <c r="C106" s="64">
        <v>-8.6200600000000002E-7</v>
      </c>
      <c r="D106" s="61">
        <f t="shared" si="18"/>
        <v>-1.0177679321291035E-5</v>
      </c>
      <c r="E106" s="49">
        <f>IF(D106&gt;0,LOG10(D106),-3)</f>
        <v>-3</v>
      </c>
      <c r="F106" s="49">
        <f>IF($D106&gt;0,LOG10(D106),-3)</f>
        <v>-3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6.8785974071100013E-3</v>
      </c>
      <c r="K106" s="5" t="str">
        <f t="shared" si="29"/>
        <v/>
      </c>
      <c r="L106" s="5" t="str">
        <f t="shared" si="30"/>
        <v/>
      </c>
      <c r="M106" s="24">
        <f t="shared" si="25"/>
        <v>5732362511.2762728</v>
      </c>
      <c r="N106" s="24">
        <f t="shared" si="26"/>
        <v>-1.0178781310660204E-5</v>
      </c>
      <c r="O106" s="24">
        <f t="shared" si="27"/>
        <v>2141597645.375</v>
      </c>
      <c r="P106" s="24">
        <f t="shared" si="28"/>
        <v>-4.0446957133828702E-5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5.4715693977537409E-4</v>
      </c>
      <c r="V106" s="24">
        <f t="shared" si="31"/>
        <v>8.0920984126161416E-4</v>
      </c>
      <c r="W106" s="63">
        <f>B106+([1]User!D$6-25)*[1]User!C$6*[1]Calc!V$6</f>
        <v>0.27541931560000005</v>
      </c>
      <c r="AH106" s="24"/>
    </row>
    <row r="107" spans="1:34">
      <c r="A107" s="64">
        <v>1.4321800000000001E-2</v>
      </c>
      <c r="B107" s="59">
        <v>0.275119</v>
      </c>
      <c r="C107" s="64">
        <v>-8.9216699999999992E-6</v>
      </c>
      <c r="D107" s="61">
        <f t="shared" si="18"/>
        <v>-1.0533789355338893E-4</v>
      </c>
      <c r="E107" s="49">
        <f>IF(D107&gt;0,LOG10(D107),-3)</f>
        <v>-3</v>
      </c>
      <c r="F107" s="49">
        <f t="shared" ref="F107:F133" si="36">IF($D107&gt;0,LOG10(D107),-3)</f>
        <v>-3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6.8779980071100007E-3</v>
      </c>
      <c r="K107" s="5" t="str">
        <f t="shared" si="29"/>
        <v/>
      </c>
      <c r="L107" s="5" t="str">
        <f t="shared" si="30"/>
        <v/>
      </c>
      <c r="M107" s="24">
        <f t="shared" si="25"/>
        <v>-13744824967.888741</v>
      </c>
      <c r="N107" s="24">
        <f t="shared" si="26"/>
        <v>-1.0533525124823709E-4</v>
      </c>
      <c r="O107" s="24">
        <f t="shared" si="27"/>
        <v>2139598107.25</v>
      </c>
      <c r="P107" s="24">
        <f t="shared" si="28"/>
        <v>-3.9048308639661005E-6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5.4692911191825833E-4</v>
      </c>
      <c r="V107" s="24">
        <f t="shared" si="31"/>
        <v>8.1036170434227732E-4</v>
      </c>
      <c r="W107" s="63">
        <f>B107+([1]User!D$6-25)*[1]User!C$6*[1]Calc!V$6</f>
        <v>0.27539531560000002</v>
      </c>
      <c r="AH107" s="24"/>
    </row>
    <row r="108" spans="1:34">
      <c r="A108" s="64">
        <v>1.44672E-2</v>
      </c>
      <c r="B108" s="59">
        <v>0.275057</v>
      </c>
      <c r="C108" s="64">
        <v>-1.5336400000000001E-6</v>
      </c>
      <c r="D108" s="61">
        <f t="shared" si="18"/>
        <v>-1.8107642074770689E-5</v>
      </c>
      <c r="E108" s="49">
        <f>IF(D108&gt;0,LOG10(D108),-3)</f>
        <v>-3</v>
      </c>
      <c r="F108" s="49">
        <f t="shared" si="36"/>
        <v>-3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6.8764495571100002E-3</v>
      </c>
      <c r="K108" s="5" t="str">
        <f t="shared" si="29"/>
        <v/>
      </c>
      <c r="L108" s="5" t="str">
        <f t="shared" si="30"/>
        <v/>
      </c>
      <c r="M108" s="24">
        <f t="shared" si="25"/>
        <v>-35421884898.449615</v>
      </c>
      <c r="N108" s="24">
        <f t="shared" si="26"/>
        <v>-1.8100832571617812E-5</v>
      </c>
      <c r="O108" s="24">
        <f t="shared" si="27"/>
        <v>2134441270.25</v>
      </c>
      <c r="P108" s="24">
        <f t="shared" si="28"/>
        <v>-2.2668846207452987E-5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5.4634103891247165E-4</v>
      </c>
      <c r="V108" s="24">
        <f t="shared" si="31"/>
        <v>8.1334124859492034E-4</v>
      </c>
      <c r="W108" s="63">
        <f>B108+([1]User!D$6-25)*[1]User!C$6*[1]Calc!V$6</f>
        <v>0.27533331560000002</v>
      </c>
      <c r="AH108" s="24"/>
    </row>
    <row r="109" spans="1:34">
      <c r="A109" s="60">
        <v>1.46126E-2</v>
      </c>
      <c r="B109" s="63">
        <v>0.27506199999999997</v>
      </c>
      <c r="C109" s="24">
        <v>-5.5634799999999996E-6</v>
      </c>
      <c r="D109" s="61">
        <f t="shared" si="18"/>
        <v>-6.5687843646582779E-5</v>
      </c>
      <c r="E109" s="49">
        <f t="shared" ref="E109:E133" si="37">IF(D109&gt;0,LOG10(D109),-3)</f>
        <v>-3</v>
      </c>
      <c r="F109" s="49">
        <f t="shared" si="36"/>
        <v>-3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6.8765744321100004E-3</v>
      </c>
      <c r="K109" s="5" t="str">
        <f t="shared" si="29"/>
        <v/>
      </c>
      <c r="L109" s="5" t="str">
        <f t="shared" si="30"/>
        <v/>
      </c>
      <c r="M109" s="24">
        <f t="shared" si="25"/>
        <v>2857159582.7531247</v>
      </c>
      <c r="N109" s="24">
        <f t="shared" si="26"/>
        <v>-6.5688392906940963E-5</v>
      </c>
      <c r="O109" s="24">
        <f t="shared" si="27"/>
        <v>2134856683.125</v>
      </c>
      <c r="P109" s="24">
        <f t="shared" si="28"/>
        <v>-6.2477529225803978E-6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5.4638843838979991E-4</v>
      </c>
      <c r="V109" s="24">
        <f t="shared" si="31"/>
        <v>8.131007543956849E-4</v>
      </c>
      <c r="W109" s="63">
        <f>B109+([1]User!D$6-25)*[1]User!C$6*[1]Calc!V$6</f>
        <v>0.27533831559999999</v>
      </c>
      <c r="AH109" s="24"/>
    </row>
    <row r="110" spans="1:34">
      <c r="A110" s="60">
        <v>1.4758E-2</v>
      </c>
      <c r="B110" s="63">
        <v>0.27507199999999998</v>
      </c>
      <c r="C110" s="24">
        <v>-2.2052800000000002E-6</v>
      </c>
      <c r="D110" s="61">
        <f t="shared" si="18"/>
        <v>-2.6037675670072706E-5</v>
      </c>
      <c r="E110" s="49">
        <f t="shared" si="37"/>
        <v>-3</v>
      </c>
      <c r="F110" s="49">
        <f t="shared" si="36"/>
        <v>-3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6.87682418211E-3</v>
      </c>
      <c r="K110" s="5" t="str">
        <f t="shared" si="29"/>
        <v/>
      </c>
      <c r="L110" s="5" t="str">
        <f t="shared" si="30"/>
        <v/>
      </c>
      <c r="M110" s="24">
        <f t="shared" si="25"/>
        <v>5716543662.4925451</v>
      </c>
      <c r="N110" s="24">
        <f t="shared" si="26"/>
        <v>-2.6038774618426382E-5</v>
      </c>
      <c r="O110" s="24">
        <f t="shared" si="27"/>
        <v>2135687751.25</v>
      </c>
      <c r="P110" s="24">
        <f t="shared" si="28"/>
        <v>-1.5767432197433868E-5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5.4648325090079792E-4</v>
      </c>
      <c r="V110" s="24">
        <f t="shared" si="31"/>
        <v>8.126198756739408E-4</v>
      </c>
      <c r="W110" s="63">
        <f>B110+([1]User!D$6-25)*[1]User!C$6*[1]Calc!V$6</f>
        <v>0.2753483156</v>
      </c>
      <c r="AH110" s="24"/>
    </row>
    <row r="111" spans="1:34">
      <c r="A111" s="60">
        <v>1.4903400000000001E-2</v>
      </c>
      <c r="B111" s="63">
        <v>0.275115</v>
      </c>
      <c r="C111" s="24">
        <v>-4.8918399999999997E-6</v>
      </c>
      <c r="D111" s="61">
        <f t="shared" si="18"/>
        <v>-5.7757810051280769E-5</v>
      </c>
      <c r="E111" s="49">
        <f t="shared" si="37"/>
        <v>-3</v>
      </c>
      <c r="F111" s="49">
        <f t="shared" si="36"/>
        <v>-3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6.8778981071100009E-3</v>
      </c>
      <c r="K111" s="5" t="str">
        <f t="shared" si="29"/>
        <v/>
      </c>
      <c r="L111" s="5" t="str">
        <f t="shared" si="30"/>
        <v/>
      </c>
      <c r="M111" s="24">
        <f t="shared" si="25"/>
        <v>24622311146.318089</v>
      </c>
      <c r="N111" s="24">
        <f t="shared" si="26"/>
        <v>-5.776254344437554E-5</v>
      </c>
      <c r="O111" s="24">
        <f t="shared" si="27"/>
        <v>2139265032.375</v>
      </c>
      <c r="P111" s="24">
        <f t="shared" si="28"/>
        <v>-7.1197057002830866E-6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5.4689115074329348E-4</v>
      </c>
      <c r="V111" s="24">
        <f t="shared" si="31"/>
        <v>8.105537633935581E-4</v>
      </c>
      <c r="W111" s="63">
        <f>B111+([1]User!D$6-25)*[1]User!C$6*[1]Calc!V$6</f>
        <v>0.27539131560000002</v>
      </c>
      <c r="AH111" s="24"/>
    </row>
    <row r="112" spans="1:34">
      <c r="A112" s="60">
        <v>1.5048799999999999E-2</v>
      </c>
      <c r="B112" s="63">
        <v>0.27509600000000001</v>
      </c>
      <c r="C112" s="24">
        <v>-9.5933100000000008E-6</v>
      </c>
      <c r="D112" s="61">
        <f t="shared" si="18"/>
        <v>-1.1326792714869096E-4</v>
      </c>
      <c r="E112" s="49">
        <f t="shared" si="37"/>
        <v>-3</v>
      </c>
      <c r="F112" s="49">
        <f t="shared" si="36"/>
        <v>-3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6.8774235821100005E-3</v>
      </c>
      <c r="K112" s="5" t="str">
        <f t="shared" si="29"/>
        <v/>
      </c>
      <c r="L112" s="5" t="str">
        <f t="shared" si="30"/>
        <v/>
      </c>
      <c r="M112" s="24">
        <f t="shared" si="25"/>
        <v>-10871583378.976246</v>
      </c>
      <c r="N112" s="24">
        <f t="shared" si="26"/>
        <v>-1.1326583719550219E-4</v>
      </c>
      <c r="O112" s="24">
        <f t="shared" si="27"/>
        <v>2137683635</v>
      </c>
      <c r="P112" s="24">
        <f t="shared" si="28"/>
        <v>-3.6281752041710847E-6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5.4671087469275329E-4</v>
      </c>
      <c r="V112" s="24">
        <f t="shared" si="31"/>
        <v>8.1146636335138018E-4</v>
      </c>
      <c r="W112" s="63">
        <f>B112+([1]User!D$6-25)*[1]User!C$6*[1]Calc!V$6</f>
        <v>0.27537231560000003</v>
      </c>
      <c r="AH112" s="24"/>
    </row>
    <row r="113" spans="1:34">
      <c r="A113" s="5">
        <v>1.51942E-2</v>
      </c>
      <c r="B113" s="63">
        <v>0.27504099999999998</v>
      </c>
      <c r="C113" s="24">
        <v>-1.09366E-5</v>
      </c>
      <c r="D113" s="61">
        <f t="shared" si="18"/>
        <v>-1.2912811240899891E-4</v>
      </c>
      <c r="E113" s="49">
        <f t="shared" si="37"/>
        <v>-3</v>
      </c>
      <c r="F113" s="49">
        <f t="shared" si="36"/>
        <v>-3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6.8760499571100002E-3</v>
      </c>
      <c r="K113" s="5" t="str">
        <f t="shared" si="29"/>
        <v/>
      </c>
      <c r="L113" s="5" t="str">
        <f t="shared" si="30"/>
        <v/>
      </c>
      <c r="M113" s="24">
        <f t="shared" si="25"/>
        <v>-31403077965.227085</v>
      </c>
      <c r="N113" s="24">
        <f t="shared" si="26"/>
        <v>-1.2912207548129088E-4</v>
      </c>
      <c r="O113" s="24">
        <f t="shared" si="27"/>
        <v>2133112492.5</v>
      </c>
      <c r="P113" s="24">
        <f t="shared" si="28"/>
        <v>-3.1758283316752984E-6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5.4618939094498514E-4</v>
      </c>
      <c r="V113" s="24">
        <f t="shared" si="31"/>
        <v>8.1411107571876585E-4</v>
      </c>
      <c r="W113" s="63">
        <f>B113+([1]User!D$6-25)*[1]User!C$6*[1]Calc!V$6</f>
        <v>0.2753173156</v>
      </c>
      <c r="AH113" s="24"/>
    </row>
    <row r="114" spans="1:34">
      <c r="A114" s="5">
        <v>1.53396E-2</v>
      </c>
      <c r="B114" s="63">
        <v>0.27509</v>
      </c>
      <c r="C114" s="24">
        <v>-4.2201999999999998E-6</v>
      </c>
      <c r="D114" s="61">
        <f t="shared" si="18"/>
        <v>-4.9827776455978752E-5</v>
      </c>
      <c r="E114" s="49">
        <f t="shared" si="37"/>
        <v>-3</v>
      </c>
      <c r="F114" s="49">
        <f t="shared" si="36"/>
        <v>-3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6.8772737321100008E-3</v>
      </c>
      <c r="K114" s="5" t="str">
        <f t="shared" si="29"/>
        <v/>
      </c>
      <c r="L114" s="5" t="str">
        <f t="shared" si="30"/>
        <v/>
      </c>
      <c r="M114" s="24">
        <f t="shared" si="25"/>
        <v>28030694703.323925</v>
      </c>
      <c r="N114" s="24">
        <f t="shared" si="26"/>
        <v>-4.983316507672852E-5</v>
      </c>
      <c r="O114" s="24">
        <f t="shared" si="27"/>
        <v>2137184489.25</v>
      </c>
      <c r="P114" s="24">
        <f t="shared" si="28"/>
        <v>-8.2445565233680686E-6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5.4665395897986397E-4</v>
      </c>
      <c r="V114" s="24">
        <f t="shared" si="31"/>
        <v>8.1175466247199938E-4</v>
      </c>
      <c r="W114" s="63">
        <f>B114+([1]User!D$6-25)*[1]User!C$6*[1]Calc!V$6</f>
        <v>0.27536631560000002</v>
      </c>
      <c r="AH114" s="24"/>
    </row>
    <row r="115" spans="1:34">
      <c r="A115" s="5">
        <v>1.5485000000000001E-2</v>
      </c>
      <c r="B115" s="63">
        <v>0.27507799999999999</v>
      </c>
      <c r="C115" s="24">
        <v>-1.09366E-5</v>
      </c>
      <c r="D115" s="61">
        <f t="shared" si="18"/>
        <v>-1.2912811240899891E-4</v>
      </c>
      <c r="E115" s="49">
        <f t="shared" si="37"/>
        <v>-3</v>
      </c>
      <c r="F115" s="49">
        <f t="shared" si="36"/>
        <v>-3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6.8769740321100005E-3</v>
      </c>
      <c r="K115" s="5" t="str">
        <f t="shared" si="29"/>
        <v/>
      </c>
      <c r="L115" s="5" t="str">
        <f t="shared" si="30"/>
        <v/>
      </c>
      <c r="M115" s="24">
        <f t="shared" si="25"/>
        <v>-6861454531.5655622</v>
      </c>
      <c r="N115" s="24">
        <f t="shared" si="26"/>
        <v>-1.2912679336297977E-4</v>
      </c>
      <c r="O115" s="24">
        <f t="shared" si="27"/>
        <v>2136186547.375</v>
      </c>
      <c r="P115" s="24">
        <f t="shared" si="28"/>
        <v>-3.1802888554119788E-6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5.4654014708466257E-4</v>
      </c>
      <c r="V115" s="24">
        <f t="shared" si="31"/>
        <v>8.1233141863198759E-4</v>
      </c>
      <c r="W115" s="63">
        <f>B115+([1]User!D$6-25)*[1]User!C$6*[1]Calc!V$6</f>
        <v>0.27535431560000001</v>
      </c>
      <c r="AH115" s="24"/>
    </row>
    <row r="116" spans="1:34">
      <c r="A116" s="5">
        <v>1.5630399999999999E-2</v>
      </c>
      <c r="B116" s="63">
        <v>0.27511799999999997</v>
      </c>
      <c r="C116" s="24">
        <v>-4.8918399999999997E-6</v>
      </c>
      <c r="D116" s="61">
        <f t="shared" si="18"/>
        <v>-5.7757810051280769E-5</v>
      </c>
      <c r="E116" s="49">
        <f t="shared" si="37"/>
        <v>-3</v>
      </c>
      <c r="F116" s="49">
        <f t="shared" si="36"/>
        <v>-3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6.8779730321100003E-3</v>
      </c>
      <c r="K116" s="5" t="str">
        <f t="shared" si="29"/>
        <v/>
      </c>
      <c r="L116" s="5" t="str">
        <f t="shared" si="30"/>
        <v/>
      </c>
      <c r="M116" s="24">
        <f t="shared" si="25"/>
        <v>22907150029.02047</v>
      </c>
      <c r="N116" s="24">
        <f t="shared" si="26"/>
        <v>-5.7762213721802348E-5</v>
      </c>
      <c r="O116" s="24">
        <f t="shared" si="27"/>
        <v>2139514833.625</v>
      </c>
      <c r="P116" s="24">
        <f t="shared" si="28"/>
        <v>-7.1205777118757594E-6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5.4691962135310068E-4</v>
      </c>
      <c r="V116" s="24">
        <f t="shared" si="31"/>
        <v>8.1040971691204568E-4</v>
      </c>
      <c r="W116" s="63">
        <f>B116+([1]User!D$6-25)*[1]User!C$6*[1]Calc!V$6</f>
        <v>0.27539431559999999</v>
      </c>
      <c r="AH116" s="24"/>
    </row>
    <row r="117" spans="1:34">
      <c r="A117" s="5">
        <v>1.57758E-2</v>
      </c>
      <c r="B117" s="63">
        <v>0.27509800000000001</v>
      </c>
      <c r="C117" s="24">
        <v>4.81271E-7</v>
      </c>
      <c r="D117" s="61">
        <f t="shared" si="18"/>
        <v>5.6823524484018175E-6</v>
      </c>
      <c r="E117" s="49">
        <f t="shared" si="37"/>
        <v>-5.2454718326248768</v>
      </c>
      <c r="F117" s="49">
        <f t="shared" si="36"/>
        <v>-5.2454718326248768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6.8774735321100013E-3</v>
      </c>
      <c r="K117" s="5" t="str">
        <f t="shared" si="29"/>
        <v/>
      </c>
      <c r="L117" s="5" t="str">
        <f t="shared" si="30"/>
        <v/>
      </c>
      <c r="M117" s="24">
        <f t="shared" si="25"/>
        <v>-11444662816.187855</v>
      </c>
      <c r="N117" s="24">
        <f t="shared" si="26"/>
        <v>5.6845525703816013E-6</v>
      </c>
      <c r="O117" s="24">
        <f t="shared" si="27"/>
        <v>2137850042.875</v>
      </c>
      <c r="P117" s="24">
        <f t="shared" si="28"/>
        <v>7.2297737975655848E-5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5.4672984804395139E-4</v>
      </c>
      <c r="V117" s="24">
        <f t="shared" si="31"/>
        <v>8.1137027534187067E-4</v>
      </c>
      <c r="W117" s="63">
        <f>B117+([1]User!D$6-25)*[1]User!C$6*[1]Calc!V$6</f>
        <v>0.27537431560000003</v>
      </c>
      <c r="AH117" s="24"/>
    </row>
    <row r="118" spans="1:34">
      <c r="A118" s="5">
        <v>1.59212E-2</v>
      </c>
      <c r="B118" s="63">
        <v>0.27507199999999998</v>
      </c>
      <c r="C118" s="24">
        <v>-4.2201999999999998E-6</v>
      </c>
      <c r="D118" s="61">
        <f t="shared" si="18"/>
        <v>-4.9827776455978752E-5</v>
      </c>
      <c r="E118" s="49">
        <f t="shared" si="37"/>
        <v>-3</v>
      </c>
      <c r="F118" s="49">
        <f t="shared" si="36"/>
        <v>-3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6.87682418211E-3</v>
      </c>
      <c r="K118" s="5" t="str">
        <f t="shared" si="29"/>
        <v/>
      </c>
      <c r="L118" s="5" t="str">
        <f t="shared" si="30"/>
        <v/>
      </c>
      <c r="M118" s="24">
        <f t="shared" si="25"/>
        <v>-14863013522.480616</v>
      </c>
      <c r="N118" s="24">
        <f t="shared" si="26"/>
        <v>-4.9824919190259189E-5</v>
      </c>
      <c r="O118" s="24">
        <f t="shared" si="27"/>
        <v>2135687751.25</v>
      </c>
      <c r="P118" s="24">
        <f t="shared" si="28"/>
        <v>-8.2401460950199715E-6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5.4648325090079792E-4</v>
      </c>
      <c r="V118" s="24">
        <f t="shared" si="31"/>
        <v>8.126198756739408E-4</v>
      </c>
      <c r="W118" s="63">
        <f>B118+([1]User!D$6-25)*[1]User!C$6*[1]Calc!V$6</f>
        <v>0.2753483156</v>
      </c>
      <c r="AH118" s="24"/>
    </row>
    <row r="119" spans="1:34">
      <c r="A119" s="5">
        <v>1.60666E-2</v>
      </c>
      <c r="B119" s="63">
        <v>0.27517799999999998</v>
      </c>
      <c r="C119" s="24">
        <v>-3.54856E-6</v>
      </c>
      <c r="D119" s="61">
        <f t="shared" si="18"/>
        <v>-4.1897742860676736E-5</v>
      </c>
      <c r="E119" s="49">
        <f t="shared" si="37"/>
        <v>-3</v>
      </c>
      <c r="F119" s="49">
        <f t="shared" si="36"/>
        <v>-3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6.87947153211E-3</v>
      </c>
      <c r="K119" s="5" t="str">
        <f t="shared" si="29"/>
        <v/>
      </c>
      <c r="L119" s="5" t="str">
        <f t="shared" si="30"/>
        <v/>
      </c>
      <c r="M119" s="24">
        <f t="shared" si="25"/>
        <v>60845872339.649879</v>
      </c>
      <c r="N119" s="24">
        <f t="shared" si="26"/>
        <v>-4.1909439871175313E-5</v>
      </c>
      <c r="O119" s="24">
        <f t="shared" si="27"/>
        <v>2144516988.625</v>
      </c>
      <c r="P119" s="24">
        <f t="shared" si="28"/>
        <v>-9.8369710299282133E-6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5.4748937566756104E-4</v>
      </c>
      <c r="V119" s="24">
        <f t="shared" si="31"/>
        <v>8.0753155030578608E-4</v>
      </c>
      <c r="W119" s="63">
        <f>B119+([1]User!D$6-25)*[1]User!C$6*[1]Calc!V$6</f>
        <v>0.2754543156</v>
      </c>
      <c r="AH119" s="24"/>
    </row>
    <row r="120" spans="1:34">
      <c r="A120" s="5">
        <v>1.6212000000000001E-2</v>
      </c>
      <c r="B120" s="63">
        <v>0.27509899999999998</v>
      </c>
      <c r="C120" s="24">
        <v>-6.9067500000000004E-6</v>
      </c>
      <c r="D120" s="61">
        <f t="shared" si="18"/>
        <v>-8.1547792767482883E-5</v>
      </c>
      <c r="E120" s="49">
        <f t="shared" si="37"/>
        <v>-3</v>
      </c>
      <c r="F120" s="49">
        <f t="shared" si="36"/>
        <v>-3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6.8774985071099999E-3</v>
      </c>
      <c r="K120" s="5" t="str">
        <f t="shared" si="29"/>
        <v/>
      </c>
      <c r="L120" s="5" t="str">
        <f t="shared" si="30"/>
        <v/>
      </c>
      <c r="M120" s="24">
        <f t="shared" si="25"/>
        <v>-45208177632.446861</v>
      </c>
      <c r="N120" s="24">
        <f t="shared" si="26"/>
        <v>-8.1539101947414818E-5</v>
      </c>
      <c r="O120" s="24">
        <f t="shared" si="27"/>
        <v>2137933251.625</v>
      </c>
      <c r="P120" s="24">
        <f t="shared" si="28"/>
        <v>-5.0404809284929881E-6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5.4673933499086011E-4</v>
      </c>
      <c r="V120" s="24">
        <f t="shared" si="31"/>
        <v>8.1132223353034747E-4</v>
      </c>
      <c r="W120" s="63">
        <f>B120+([1]User!D$6-25)*[1]User!C$6*[1]Calc!V$6</f>
        <v>0.2753753156</v>
      </c>
      <c r="AH120" s="24"/>
    </row>
    <row r="121" spans="1:34">
      <c r="A121" s="5">
        <v>1.6357400000000001E-2</v>
      </c>
      <c r="B121" s="63">
        <v>0.27510299999999999</v>
      </c>
      <c r="C121" s="24">
        <v>-4.8918399999999997E-6</v>
      </c>
      <c r="D121" s="61">
        <f t="shared" si="18"/>
        <v>-5.7757810051280769E-5</v>
      </c>
      <c r="E121" s="49">
        <f t="shared" si="37"/>
        <v>-3</v>
      </c>
      <c r="F121" s="49">
        <f t="shared" si="36"/>
        <v>-3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6.8775984071100006E-3</v>
      </c>
      <c r="K121" s="5" t="str">
        <f t="shared" si="29"/>
        <v/>
      </c>
      <c r="L121" s="5" t="str">
        <f t="shared" si="30"/>
        <v/>
      </c>
      <c r="M121" s="24">
        <f t="shared" si="25"/>
        <v>2289378043.0915165</v>
      </c>
      <c r="N121" s="24">
        <f t="shared" si="26"/>
        <v>-5.7758250161315774E-5</v>
      </c>
      <c r="O121" s="24">
        <f t="shared" si="27"/>
        <v>2138266119</v>
      </c>
      <c r="P121" s="24">
        <f t="shared" si="28"/>
        <v>-7.1169101828481657E-6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5.4677728458731533E-4</v>
      </c>
      <c r="V121" s="24">
        <f t="shared" si="31"/>
        <v>8.1113008090563275E-4</v>
      </c>
      <c r="W121" s="63">
        <f>B121+([1]User!D$6-25)*[1]User!C$6*[1]Calc!V$6</f>
        <v>0.27537931560000001</v>
      </c>
      <c r="AH121" s="24"/>
    </row>
    <row r="122" spans="1:34">
      <c r="A122" s="5">
        <v>1.6502800000000001E-2</v>
      </c>
      <c r="B122" s="63">
        <v>0.27512900000000001</v>
      </c>
      <c r="C122" s="24">
        <v>-1.29515E-5</v>
      </c>
      <c r="D122" s="61">
        <f t="shared" si="18"/>
        <v>-1.5291797705549708E-4</v>
      </c>
      <c r="E122" s="49">
        <f t="shared" si="37"/>
        <v>-3</v>
      </c>
      <c r="F122" s="49">
        <f t="shared" si="36"/>
        <v>-3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6.8782477571100011E-3</v>
      </c>
      <c r="K122" s="5" t="str">
        <f t="shared" si="29"/>
        <v/>
      </c>
      <c r="L122" s="5" t="str">
        <f t="shared" si="30"/>
        <v/>
      </c>
      <c r="M122" s="24">
        <f t="shared" si="25"/>
        <v>14896023585.904625</v>
      </c>
      <c r="N122" s="24">
        <f t="shared" si="26"/>
        <v>-1.5292084066707124E-4</v>
      </c>
      <c r="O122" s="24">
        <f t="shared" si="27"/>
        <v>2140431021.125</v>
      </c>
      <c r="P122" s="24">
        <f t="shared" si="28"/>
        <v>-2.6907807837448935E-6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5.4702402752268835E-4</v>
      </c>
      <c r="V122" s="24">
        <f t="shared" si="31"/>
        <v>8.0988165905498922E-4</v>
      </c>
      <c r="W122" s="63">
        <f>B122+([1]User!D$6-25)*[1]User!C$6*[1]Calc!V$6</f>
        <v>0.27540531560000003</v>
      </c>
      <c r="AH122" s="24"/>
    </row>
    <row r="123" spans="1:34">
      <c r="A123" s="5">
        <v>1.6648199999999998E-2</v>
      </c>
      <c r="B123" s="63">
        <v>0.27509600000000001</v>
      </c>
      <c r="C123" s="24">
        <v>-1.16082E-5</v>
      </c>
      <c r="D123" s="61">
        <f t="shared" si="18"/>
        <v>-1.3705767372548518E-4</v>
      </c>
      <c r="E123" s="49">
        <f t="shared" si="37"/>
        <v>-3</v>
      </c>
      <c r="F123" s="49">
        <f t="shared" si="36"/>
        <v>-3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6.8774235821100005E-3</v>
      </c>
      <c r="K123" s="5" t="str">
        <f t="shared" si="29"/>
        <v/>
      </c>
      <c r="L123" s="5" t="str">
        <f t="shared" si="30"/>
        <v/>
      </c>
      <c r="M123" s="24">
        <f t="shared" si="25"/>
        <v>-18882223763.49699</v>
      </c>
      <c r="N123" s="24">
        <f t="shared" si="26"/>
        <v>-1.3705404380678888E-4</v>
      </c>
      <c r="O123" s="24">
        <f t="shared" si="27"/>
        <v>2137683635</v>
      </c>
      <c r="P123" s="24">
        <f t="shared" si="28"/>
        <v>-2.9984398167173517E-6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5.4671087469275329E-4</v>
      </c>
      <c r="V123" s="24">
        <f t="shared" si="31"/>
        <v>8.1146636335138018E-4</v>
      </c>
      <c r="W123" s="63">
        <f>B123+([1]User!D$6-25)*[1]User!C$6*[1]Calc!V$6</f>
        <v>0.27537231560000003</v>
      </c>
      <c r="AH123" s="24"/>
    </row>
    <row r="124" spans="1:34">
      <c r="A124" s="5">
        <v>1.6793599999999999E-2</v>
      </c>
      <c r="B124" s="63">
        <v>0.275117</v>
      </c>
      <c r="C124" s="24">
        <v>-4.8918399999999997E-6</v>
      </c>
      <c r="D124" s="61">
        <f t="shared" si="18"/>
        <v>-5.7757810051280769E-5</v>
      </c>
      <c r="E124" s="49">
        <f t="shared" si="37"/>
        <v>-3</v>
      </c>
      <c r="F124" s="49">
        <f t="shared" si="36"/>
        <v>-3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6.8779480571100008E-3</v>
      </c>
      <c r="K124" s="5" t="str">
        <f t="shared" si="29"/>
        <v/>
      </c>
      <c r="L124" s="5" t="str">
        <f t="shared" si="30"/>
        <v/>
      </c>
      <c r="M124" s="24">
        <f t="shared" si="25"/>
        <v>12025785701.803818</v>
      </c>
      <c r="N124" s="24">
        <f t="shared" si="26"/>
        <v>-5.7760121888324083E-5</v>
      </c>
      <c r="O124" s="24">
        <f t="shared" si="27"/>
        <v>2139431563.375</v>
      </c>
      <c r="P124" s="24">
        <f t="shared" si="28"/>
        <v>-7.1205584458149998E-6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5.469101309688902E-4</v>
      </c>
      <c r="V124" s="24">
        <f t="shared" si="31"/>
        <v>8.1045773094384223E-4</v>
      </c>
      <c r="W124" s="63">
        <f>B124+([1]User!D$6-25)*[1]User!C$6*[1]Calc!V$6</f>
        <v>0.27539331560000002</v>
      </c>
      <c r="AH124" s="24"/>
    </row>
    <row r="125" spans="1:34">
      <c r="A125" s="5">
        <v>1.6938999999999999E-2</v>
      </c>
      <c r="B125" s="63">
        <v>0.275121</v>
      </c>
      <c r="C125" s="24">
        <v>-9.5933100000000008E-6</v>
      </c>
      <c r="D125" s="61">
        <f t="shared" si="18"/>
        <v>-1.1326792714869096E-4</v>
      </c>
      <c r="E125" s="49">
        <f t="shared" si="37"/>
        <v>-3</v>
      </c>
      <c r="F125" s="49">
        <f t="shared" si="36"/>
        <v>-3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6.8780479571100006E-3</v>
      </c>
      <c r="K125" s="5" t="str">
        <f t="shared" si="29"/>
        <v/>
      </c>
      <c r="L125" s="5" t="str">
        <f t="shared" si="30"/>
        <v/>
      </c>
      <c r="M125" s="24">
        <f t="shared" si="25"/>
        <v>2290982488.5446491</v>
      </c>
      <c r="N125" s="24">
        <f t="shared" si="26"/>
        <v>-1.1326836756716456E-4</v>
      </c>
      <c r="O125" s="24">
        <f t="shared" si="27"/>
        <v>2139764664.125</v>
      </c>
      <c r="P125" s="24">
        <f t="shared" si="28"/>
        <v>-3.6316260917901322E-6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5.4694809359142769E-4</v>
      </c>
      <c r="V125" s="24">
        <f t="shared" si="31"/>
        <v>8.1026568358881035E-4</v>
      </c>
      <c r="W125" s="63">
        <f>B125+([1]User!D$6-25)*[1]User!C$6*[1]Calc!V$6</f>
        <v>0.27539731560000003</v>
      </c>
      <c r="AH125" s="24"/>
    </row>
    <row r="126" spans="1:34">
      <c r="A126" s="5">
        <v>1.70844E-2</v>
      </c>
      <c r="B126" s="63">
        <v>0.27511000000000002</v>
      </c>
      <c r="C126" s="24">
        <v>9.88421E-6</v>
      </c>
      <c r="D126" s="61">
        <f t="shared" si="18"/>
        <v>1.1670257483625178E-4</v>
      </c>
      <c r="E126" s="49">
        <f t="shared" si="37"/>
        <v>-3.9329195619080153</v>
      </c>
      <c r="F126" s="49">
        <f t="shared" si="36"/>
        <v>-3.9329195619080153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6.8777732321100016E-3</v>
      </c>
      <c r="K126" s="5" t="str">
        <f t="shared" si="29"/>
        <v/>
      </c>
      <c r="L126" s="5" t="str">
        <f t="shared" si="30"/>
        <v/>
      </c>
      <c r="M126" s="24">
        <f t="shared" si="25"/>
        <v>-6297505116.4660358</v>
      </c>
      <c r="N126" s="24">
        <f t="shared" si="26"/>
        <v>1.1670378546863538E-4</v>
      </c>
      <c r="O126" s="24">
        <f t="shared" si="27"/>
        <v>2138848761.875</v>
      </c>
      <c r="P126" s="24">
        <f t="shared" si="28"/>
        <v>3.5232129303410998E-6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5.4684370334561654E-4</v>
      </c>
      <c r="V126" s="24">
        <f t="shared" si="31"/>
        <v>8.1079387010380333E-4</v>
      </c>
      <c r="W126" s="63">
        <f>B126+([1]User!D$6-25)*[1]User!C$6*[1]Calc!V$6</f>
        <v>0.27538631560000004</v>
      </c>
      <c r="AH126" s="24"/>
    </row>
    <row r="127" spans="1:34">
      <c r="A127" s="5">
        <v>1.72298E-2</v>
      </c>
      <c r="B127" s="63">
        <v>0.27509899999999998</v>
      </c>
      <c r="C127" s="24">
        <v>-3.54856E-6</v>
      </c>
      <c r="D127" s="61">
        <f t="shared" si="18"/>
        <v>-4.1897742860676736E-5</v>
      </c>
      <c r="E127" s="49">
        <f t="shared" si="37"/>
        <v>-3</v>
      </c>
      <c r="F127" s="49">
        <f t="shared" si="36"/>
        <v>-3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6.8774985071099999E-3</v>
      </c>
      <c r="K127" s="5" t="str">
        <f t="shared" si="29"/>
        <v/>
      </c>
      <c r="L127" s="5" t="str">
        <f t="shared" si="30"/>
        <v/>
      </c>
      <c r="M127" s="24">
        <f t="shared" si="25"/>
        <v>-6294809543.7809429</v>
      </c>
      <c r="N127" s="24">
        <f t="shared" si="26"/>
        <v>-4.1896532746490037E-5</v>
      </c>
      <c r="O127" s="24">
        <f t="shared" si="27"/>
        <v>2137933251.625</v>
      </c>
      <c r="P127" s="24">
        <f t="shared" si="28"/>
        <v>-9.809792394498848E-6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5.4673933499086011E-4</v>
      </c>
      <c r="V127" s="24">
        <f t="shared" si="31"/>
        <v>8.1132223353034747E-4</v>
      </c>
      <c r="W127" s="63">
        <f>B127+([1]User!D$6-25)*[1]User!C$6*[1]Calc!V$6</f>
        <v>0.2753753156</v>
      </c>
      <c r="AH127" s="24"/>
    </row>
    <row r="128" spans="1:34">
      <c r="A128" s="5">
        <v>1.73752E-2</v>
      </c>
      <c r="B128" s="63">
        <v>0.275063</v>
      </c>
      <c r="C128" s="24">
        <v>2.4961900000000001E-6</v>
      </c>
      <c r="D128" s="61">
        <f t="shared" si="18"/>
        <v>2.9472441427337475E-5</v>
      </c>
      <c r="E128" s="49">
        <f t="shared" si="37"/>
        <v>-4.5305838867322565</v>
      </c>
      <c r="F128" s="49">
        <f t="shared" si="36"/>
        <v>-4.5305838867322565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6.8765994071100008E-3</v>
      </c>
      <c r="K128" s="5" t="str">
        <f t="shared" si="29"/>
        <v/>
      </c>
      <c r="L128" s="5" t="str">
        <f t="shared" si="30"/>
        <v/>
      </c>
      <c r="M128" s="24">
        <f t="shared" si="25"/>
        <v>-20572349674.557632</v>
      </c>
      <c r="N128" s="24">
        <f t="shared" si="26"/>
        <v>2.9476396255838912E-5</v>
      </c>
      <c r="O128" s="24">
        <f t="shared" si="27"/>
        <v>2134939775.375</v>
      </c>
      <c r="P128" s="24">
        <f t="shared" si="28"/>
        <v>1.3923710987457995E-5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5.4639791882748698E-4</v>
      </c>
      <c r="V128" s="24">
        <f t="shared" si="31"/>
        <v>8.1305265994296018E-4</v>
      </c>
      <c r="W128" s="63">
        <f>B128+([1]User!D$6-25)*[1]User!C$6*[1]Calc!V$6</f>
        <v>0.27533931560000002</v>
      </c>
      <c r="AH128" s="24"/>
    </row>
    <row r="129" spans="1:34">
      <c r="A129" s="5">
        <v>1.7520600000000001E-2</v>
      </c>
      <c r="B129" s="63">
        <v>0.27509499999999998</v>
      </c>
      <c r="C129" s="24">
        <v>5.8543799999999997E-6</v>
      </c>
      <c r="D129" s="61">
        <f t="shared" si="18"/>
        <v>6.9122491334143611E-5</v>
      </c>
      <c r="E129" s="49">
        <f t="shared" si="37"/>
        <v>-4.1603806172714588</v>
      </c>
      <c r="F129" s="49">
        <f t="shared" si="36"/>
        <v>-4.1603806172714588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6.8773986071100001E-3</v>
      </c>
      <c r="K129" s="5" t="str">
        <f t="shared" si="29"/>
        <v/>
      </c>
      <c r="L129" s="5" t="str">
        <f t="shared" si="30"/>
        <v/>
      </c>
      <c r="M129" s="24">
        <f t="shared" si="25"/>
        <v>18309322535.525158</v>
      </c>
      <c r="N129" s="24">
        <f t="shared" si="26"/>
        <v>6.9118971549979381E-5</v>
      </c>
      <c r="O129" s="24">
        <f t="shared" si="27"/>
        <v>2137600436</v>
      </c>
      <c r="P129" s="24">
        <f t="shared" si="28"/>
        <v>5.9452896737547375E-6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5.4670138828845729E-4</v>
      </c>
      <c r="V129" s="24">
        <f t="shared" si="31"/>
        <v>8.1151440954937558E-4</v>
      </c>
      <c r="W129" s="63">
        <f>B129+([1]User!D$6-25)*[1]User!C$6*[1]Calc!V$6</f>
        <v>0.2753713156</v>
      </c>
      <c r="AH129" s="24"/>
    </row>
    <row r="130" spans="1:34">
      <c r="A130" s="5">
        <v>1.7666000000000001E-2</v>
      </c>
      <c r="B130" s="63">
        <v>0.27509499999999998</v>
      </c>
      <c r="C130" s="24">
        <v>-1.5638099999999999E-5</v>
      </c>
      <c r="D130" s="61">
        <f t="shared" si="18"/>
        <v>-1.846385837155209E-4</v>
      </c>
      <c r="E130" s="49">
        <f t="shared" si="37"/>
        <v>-3</v>
      </c>
      <c r="F130" s="49">
        <f t="shared" si="36"/>
        <v>-3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6.8773986071100001E-3</v>
      </c>
      <c r="K130" s="5" t="str">
        <f t="shared" si="29"/>
        <v/>
      </c>
      <c r="L130" s="5" t="str">
        <f t="shared" si="30"/>
        <v/>
      </c>
      <c r="M130" s="24">
        <f t="shared" si="25"/>
        <v>0</v>
      </c>
      <c r="N130" s="24">
        <f t="shared" si="26"/>
        <v>-1.846385837155209E-4</v>
      </c>
      <c r="O130" s="24">
        <f t="shared" si="27"/>
        <v>2137600436</v>
      </c>
      <c r="P130" s="24">
        <f t="shared" si="28"/>
        <v>-2.2256036606616183E-6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5.4670138828845729E-4</v>
      </c>
      <c r="V130" s="24">
        <f t="shared" si="31"/>
        <v>8.1151440954937558E-4</v>
      </c>
      <c r="W130" s="63">
        <f>B130+([1]User!D$6-25)*[1]User!C$6*[1]Calc!V$6</f>
        <v>0.2753713156</v>
      </c>
      <c r="AH130" s="24"/>
    </row>
    <row r="131" spans="1:34">
      <c r="A131" s="5">
        <v>1.7811400000000002E-2</v>
      </c>
      <c r="B131" s="63">
        <v>0.27505200000000002</v>
      </c>
      <c r="C131" s="24">
        <v>-6.2351099999999997E-6</v>
      </c>
      <c r="D131" s="61">
        <f t="shared" si="18"/>
        <v>-7.3617759172180859E-5</v>
      </c>
      <c r="E131" s="49">
        <f t="shared" si="37"/>
        <v>-3</v>
      </c>
      <c r="F131" s="49">
        <f t="shared" si="36"/>
        <v>-3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6.8763246821100009E-3</v>
      </c>
      <c r="K131" s="5" t="str">
        <f t="shared" si="29"/>
        <v/>
      </c>
      <c r="L131" s="5" t="str">
        <f t="shared" si="30"/>
        <v/>
      </c>
      <c r="M131" s="24">
        <f t="shared" si="25"/>
        <v>-24562010797.04113</v>
      </c>
      <c r="N131" s="24">
        <f t="shared" si="26"/>
        <v>-7.3613037371225229E-5</v>
      </c>
      <c r="O131" s="24">
        <f t="shared" si="27"/>
        <v>2134025938.375</v>
      </c>
      <c r="P131" s="24">
        <f t="shared" si="28"/>
        <v>-5.5729957768808437E-6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5.4629364395332447E-4</v>
      </c>
      <c r="V131" s="24">
        <f t="shared" si="31"/>
        <v>8.135817793540666E-4</v>
      </c>
      <c r="W131" s="63">
        <f>B131+([1]User!D$6-25)*[1]User!C$6*[1]Calc!V$6</f>
        <v>0.27532831560000004</v>
      </c>
      <c r="AH131" s="24"/>
    </row>
    <row r="132" spans="1:34">
      <c r="A132" s="5">
        <v>1.7956799999999998E-2</v>
      </c>
      <c r="B132" s="63">
        <v>0.27505499999999999</v>
      </c>
      <c r="C132" s="24">
        <v>3.83946E-6</v>
      </c>
      <c r="D132" s="61">
        <f t="shared" si="18"/>
        <v>4.5332390548237568E-5</v>
      </c>
      <c r="E132" s="49">
        <f t="shared" si="37"/>
        <v>-4.3435913783484672</v>
      </c>
      <c r="F132" s="49">
        <f t="shared" si="36"/>
        <v>-4.3435913783484672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6.8763996071100003E-3</v>
      </c>
      <c r="K132" s="5" t="str">
        <f t="shared" si="29"/>
        <v/>
      </c>
      <c r="M132" s="24">
        <f t="shared" si="25"/>
        <v>1713828759.8048809</v>
      </c>
      <c r="N132" s="24">
        <f>IF($X$76,D132-1.602E-19*$P$6*M132/$B$6,D132)</f>
        <v>4.5332061081796785E-5</v>
      </c>
      <c r="O132" s="24">
        <f t="shared" si="27"/>
        <v>2134275127.875</v>
      </c>
      <c r="P132" s="24">
        <f>O132/(($B$6*D132)/(1.602E-19*$P$6)-M132)</f>
        <v>9.0508360041772802E-6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5.4632208038665601E-4</v>
      </c>
      <c r="V132" s="24">
        <f t="shared" si="31"/>
        <v>8.1343745651134855E-4</v>
      </c>
      <c r="W132" s="63">
        <f>B132+([1]User!D$6-25)*[1]User!C$6*[1]Calc!V$6</f>
        <v>0.27533131560000002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-3523416277.6630287</v>
      </c>
      <c r="N133" s="24">
        <f>IF($X$76,D133-1.602E-19*$P$6*M133/$B$6,D133)</f>
        <v>6.773415452179406E-10</v>
      </c>
      <c r="O133" s="24">
        <f t="shared" si="27"/>
        <v>47857.25</v>
      </c>
      <c r="P133" s="24">
        <f>O133/(($B$6*D133)/(1.602E-19*$P$6)-M133)</f>
        <v>1.3582627265303494E-5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0.90651116468091841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-0.26953100000000002</v>
      </c>
      <c r="D150" s="5" t="s">
        <v>104</v>
      </c>
      <c r="O150" s="66"/>
    </row>
    <row r="152" spans="1:15">
      <c r="A152" s="5" t="s">
        <v>105</v>
      </c>
      <c r="B152" s="5">
        <v>0.71140000000000003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-0.276142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H508"/>
  <sheetViews>
    <sheetView workbookViewId="0">
      <selection sqref="A1:XFD1048576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0.71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0.54670138888888886</v>
      </c>
      <c r="K3" s="21"/>
      <c r="M3" s="23"/>
      <c r="Q3" s="24">
        <f>100*(SUM(V22:V132))</f>
        <v>76664.219524695407</v>
      </c>
      <c r="R3" s="24">
        <f>100*SUM(V114:V132)</f>
        <v>119.86393893258148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1.4139305253873149</v>
      </c>
      <c r="D6" s="36">
        <f>INTERCEPT(K$15:K$102,H$15:H$102)</f>
        <v>0.54006020397805243</v>
      </c>
      <c r="E6" s="36">
        <f>INDEX(W9:W133,MATCH(O6,J9:J133,0))</f>
        <v>0.4539373156</v>
      </c>
      <c r="F6" s="36">
        <f>INDEX(I9:I133,MATCH(O6,J9:J133,0))</f>
        <v>2.292310017649481E-2</v>
      </c>
      <c r="G6" s="37">
        <f>E6*F6/B6/D6</f>
        <v>0.77070300553164373</v>
      </c>
      <c r="H6" s="38">
        <f>1000*MAX(J20:J110)</f>
        <v>10.40565055934794</v>
      </c>
      <c r="I6" s="35">
        <f>-SLOPE(K20:K129,I20:I129)</f>
        <v>1.5520035775336112</v>
      </c>
      <c r="J6" s="39">
        <f>AVERAGE(L20:L131)/(0.025*$B$6)</f>
        <v>633.08690495999997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1.5037139859437818</v>
      </c>
      <c r="O6" s="42">
        <f>MAX(J16:J132)</f>
        <v>1.040565055934794E-2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0.54009693199097952</v>
      </c>
      <c r="T6" s="44">
        <f>(LOG(0.1)-INTERCEPT(T25:T120,R25:R120))/SLOPE(T25:T120,R25:R120)</f>
        <v>0.4609044672595517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96101.631925516442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1.4139305253873149</v>
      </c>
      <c r="T7" s="49">
        <f>SLOPE(R25:R120, T25:T120)/0.06</f>
        <v>1.5037139859437818</v>
      </c>
      <c r="X7" s="47"/>
      <c r="Y7" s="5">
        <f>1/Y6</f>
        <v>1.040565055934794E-5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0.60412699999999997</v>
      </c>
      <c r="C9" s="60">
        <v>0.56728199999999995</v>
      </c>
      <c r="D9" s="61">
        <f t="shared" ref="D9:D72" si="0">C9/$A$6</f>
        <v>6.6978817789442529</v>
      </c>
      <c r="E9" s="49">
        <f t="shared" ref="E9:E72" si="1">IF(D9&gt;0,LOG10(D9),-3)</f>
        <v>0.82593747775068804</v>
      </c>
      <c r="F9" s="49">
        <f t="shared" ref="F9:F72" si="2">IF($D9&gt;0,LOG10(D9),-3)</f>
        <v>0.82593747775068804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0.63092099999999995</v>
      </c>
      <c r="C10" s="60">
        <v>0.69674800000000003</v>
      </c>
      <c r="D10" s="61">
        <f t="shared" si="0"/>
        <v>8.2264830079499287</v>
      </c>
      <c r="E10" s="49">
        <f t="shared" si="1"/>
        <v>0.9152142049943478</v>
      </c>
      <c r="F10" s="49">
        <f t="shared" si="2"/>
        <v>0.9152142049943478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1234918514513414.5</v>
      </c>
      <c r="P10" s="24" t="e">
        <f>O10/(($B$6*D10)/(1.602E-19*$P$6)-M10)</f>
        <v>#DIV/0!</v>
      </c>
      <c r="W10" s="63">
        <f>B10+([1]User!D$6-25)*[1]User!C$6*[1]Calc!V$6</f>
        <v>0.63119731559999992</v>
      </c>
      <c r="AH10" s="24"/>
    </row>
    <row r="11" spans="1:34">
      <c r="A11" s="24">
        <v>3.634E-4</v>
      </c>
      <c r="B11" s="59">
        <v>0.63388699999999998</v>
      </c>
      <c r="C11" s="64">
        <v>0.71138999999999997</v>
      </c>
      <c r="D11" s="61">
        <f t="shared" si="0"/>
        <v>8.3993606684561684</v>
      </c>
      <c r="E11" s="49">
        <f t="shared" si="1"/>
        <v>0.92424623026086561</v>
      </c>
      <c r="F11" s="49">
        <f t="shared" si="2"/>
        <v>0.92424623026086561</v>
      </c>
      <c r="G11" s="49">
        <f t="shared" si="3"/>
        <v>8.2596832807939222</v>
      </c>
      <c r="H11" s="5" t="str">
        <f t="shared" si="6"/>
        <v/>
      </c>
      <c r="I11" s="24">
        <f t="shared" si="4"/>
        <v>-0.18149208201984807</v>
      </c>
      <c r="J11" s="24">
        <f t="shared" si="5"/>
        <v>-0.11509562048885398</v>
      </c>
      <c r="M11" s="24">
        <f t="shared" ref="M11:M74" si="7">2.88E+21*(EXP(38.921*W11)/SQRT($X$21^2+296000000000000000000*EXP(38.921*W11)))*SLOPE(W10:W11,A10:A11)</f>
        <v>7.2657817136000166E+17</v>
      </c>
      <c r="N11" s="24">
        <f t="shared" ref="N11:N74" si="8">IF($X$76,D11-1.602E-19*$P$6*M11/$B$6,D11)</f>
        <v>8.2596832807939222</v>
      </c>
      <c r="O11" s="24">
        <f t="shared" ref="O11:O74" si="9">(SQRT($X$21^2+296000000000000000000*EXP(38.921*W11))-$X$21)/2</f>
        <v>1337165806020404.5</v>
      </c>
      <c r="P11" s="24">
        <f t="shared" ref="P11:P74" si="10">O11/(($B$6*D11)/(1.602E-19*$P$6)-M11)</f>
        <v>3.1121865792008218E-5</v>
      </c>
      <c r="W11" s="63">
        <f>B11+([1]User!D$6-25)*[1]User!C$6*[1]Calc!V$6</f>
        <v>0.63416331559999994</v>
      </c>
      <c r="X11" s="5" t="s">
        <v>62</v>
      </c>
      <c r="AH11" s="24"/>
    </row>
    <row r="12" spans="1:34">
      <c r="A12" s="24">
        <v>5.0880000000000001E-4</v>
      </c>
      <c r="B12" s="59">
        <v>0.63230299999999995</v>
      </c>
      <c r="C12" s="64">
        <v>0.71020399999999995</v>
      </c>
      <c r="D12" s="61">
        <f t="shared" si="0"/>
        <v>8.3853576015691047</v>
      </c>
      <c r="E12" s="49">
        <f t="shared" si="1"/>
        <v>0.92352158823925223</v>
      </c>
      <c r="F12" s="49">
        <f t="shared" si="2"/>
        <v>0.92352158823925223</v>
      </c>
      <c r="G12" s="49">
        <f t="shared" si="3"/>
        <v>8.4573774357902227</v>
      </c>
      <c r="H12" s="5" t="str">
        <f t="shared" si="6"/>
        <v/>
      </c>
      <c r="I12" s="24">
        <f>B$6-G12*B$6</f>
        <v>-0.18643443589475558</v>
      </c>
      <c r="J12" s="24">
        <f t="shared" si="5"/>
        <v>-0.11793456786257654</v>
      </c>
      <c r="M12" s="24">
        <f t="shared" si="7"/>
        <v>-3.7463500947314445E+17</v>
      </c>
      <c r="N12" s="24">
        <f t="shared" si="8"/>
        <v>8.4573774357902227</v>
      </c>
      <c r="O12" s="24">
        <f t="shared" si="9"/>
        <v>1281721672679378</v>
      </c>
      <c r="P12" s="24">
        <f t="shared" si="10"/>
        <v>2.9134111162305143E-5</v>
      </c>
      <c r="W12" s="63">
        <f>B12+([1]User!D$6-25)*[1]User!C$6*[1]Calc!V$6</f>
        <v>0.63257931559999991</v>
      </c>
      <c r="X12" s="62">
        <f>MAX(B9:B133)</f>
        <v>0.63388699999999998</v>
      </c>
      <c r="AH12" s="24"/>
    </row>
    <row r="13" spans="1:34">
      <c r="A13" s="24">
        <v>6.5419999999999996E-4</v>
      </c>
      <c r="B13" s="59">
        <v>0.629992</v>
      </c>
      <c r="C13" s="64">
        <v>0.70532399999999995</v>
      </c>
      <c r="D13" s="61">
        <f t="shared" si="0"/>
        <v>8.3277395860472865</v>
      </c>
      <c r="E13" s="49">
        <f t="shared" si="1"/>
        <v>0.92052713603766767</v>
      </c>
      <c r="F13" s="49">
        <f t="shared" si="2"/>
        <v>0.92052713603766767</v>
      </c>
      <c r="G13" s="49">
        <f t="shared" si="3"/>
        <v>8.4275217228816466</v>
      </c>
      <c r="H13" s="5" t="str">
        <f t="shared" si="6"/>
        <v/>
      </c>
      <c r="I13" s="24">
        <f t="shared" si="4"/>
        <v>-0.18568804307204118</v>
      </c>
      <c r="J13" s="24">
        <f t="shared" si="5"/>
        <v>-0.11703329013407564</v>
      </c>
      <c r="M13" s="24">
        <f t="shared" si="7"/>
        <v>-5.1904981707428045E+17</v>
      </c>
      <c r="N13" s="24">
        <f t="shared" si="8"/>
        <v>8.4275217228816466</v>
      </c>
      <c r="O13" s="24">
        <f t="shared" si="9"/>
        <v>1204260224350444.5</v>
      </c>
      <c r="P13" s="24">
        <f t="shared" si="10"/>
        <v>2.7470351681273339E-5</v>
      </c>
      <c r="W13" s="63">
        <f>B13+([1]User!D$6-25)*[1]User!C$6*[1]Calc!V$6</f>
        <v>0.63026831559999996</v>
      </c>
      <c r="AH13" s="24"/>
    </row>
    <row r="14" spans="1:34">
      <c r="A14" s="24">
        <v>7.9960000000000003E-4</v>
      </c>
      <c r="B14" s="59">
        <v>0.62773999999999996</v>
      </c>
      <c r="C14" s="64">
        <v>0.69965200000000005</v>
      </c>
      <c r="D14" s="61">
        <f t="shared" si="0"/>
        <v>8.2607704499735668</v>
      </c>
      <c r="E14" s="49">
        <f t="shared" si="1"/>
        <v>0.91702055416881989</v>
      </c>
      <c r="F14" s="49">
        <f t="shared" si="2"/>
        <v>0.91702055416881989</v>
      </c>
      <c r="G14" s="49">
        <f t="shared" si="3"/>
        <v>8.3531825880910393</v>
      </c>
      <c r="H14" s="5" t="str">
        <f t="shared" si="6"/>
        <v/>
      </c>
      <c r="I14" s="24">
        <f>B$6-G14*B$6</f>
        <v>-0.18382956470227599</v>
      </c>
      <c r="J14" s="24">
        <f t="shared" si="5"/>
        <v>-0.11544796592267516</v>
      </c>
      <c r="M14" s="24">
        <f t="shared" si="7"/>
        <v>-4.8071232895064563E+17</v>
      </c>
      <c r="N14" s="24">
        <f t="shared" si="8"/>
        <v>8.3531825880910393</v>
      </c>
      <c r="O14" s="24">
        <f t="shared" si="9"/>
        <v>1132549423121501.5</v>
      </c>
      <c r="P14" s="24">
        <f t="shared" si="10"/>
        <v>2.6064472888606342E-5</v>
      </c>
      <c r="W14" s="63">
        <f>B14+([1]User!D$6-25)*[1]User!C$6*[1]Calc!V$6</f>
        <v>0.62801631559999993</v>
      </c>
      <c r="X14" s="9" t="s">
        <v>63</v>
      </c>
      <c r="AH14" s="24"/>
    </row>
    <row r="15" spans="1:34">
      <c r="A15" s="24">
        <v>9.4499999999999998E-4</v>
      </c>
      <c r="B15" s="59">
        <v>0.62534699999999999</v>
      </c>
      <c r="C15" s="64">
        <v>0.69348699999999996</v>
      </c>
      <c r="D15" s="61">
        <f t="shared" si="0"/>
        <v>8.1879804774956959</v>
      </c>
      <c r="E15" s="49">
        <f t="shared" si="1"/>
        <v>0.91317679850854327</v>
      </c>
      <c r="F15" s="49">
        <f t="shared" si="2"/>
        <v>0.91317679850854327</v>
      </c>
      <c r="G15" s="49">
        <f>IF(N15&lt;0.001, 0.001, N15)</f>
        <v>8.2809570630993967</v>
      </c>
      <c r="H15" s="5" t="str">
        <f t="shared" si="6"/>
        <v/>
      </c>
      <c r="I15" s="24">
        <f t="shared" si="4"/>
        <v>-0.18202392657748492</v>
      </c>
      <c r="J15" s="24">
        <f t="shared" si="5"/>
        <v>-0.11387841246393707</v>
      </c>
      <c r="K15" s="5" t="str">
        <f t="shared" ref="K15:K78" si="11">IF(G15&gt;0.85,IF(G15&lt;1.1,W15,""),"")</f>
        <v/>
      </c>
      <c r="M15" s="24">
        <f t="shared" si="7"/>
        <v>-4.8364848940751456E+17</v>
      </c>
      <c r="N15" s="24">
        <f t="shared" si="8"/>
        <v>8.2809570630993967</v>
      </c>
      <c r="O15" s="24">
        <f t="shared" si="9"/>
        <v>1060262649546844.4</v>
      </c>
      <c r="P15" s="24">
        <f t="shared" si="10"/>
        <v>2.4613687789439856E-5</v>
      </c>
      <c r="W15" s="63">
        <f>B15+([1]User!D$6-25)*[1]User!C$6*[1]Calc!V$6</f>
        <v>0.62562331559999995</v>
      </c>
      <c r="X15" s="9">
        <f>AVERAGE(B9:B133)</f>
        <v>0.40177678479999984</v>
      </c>
      <c r="AH15" s="24"/>
    </row>
    <row r="16" spans="1:34">
      <c r="A16" s="24">
        <v>1.0904E-3</v>
      </c>
      <c r="B16" s="59">
        <v>0.62300800000000001</v>
      </c>
      <c r="C16" s="64">
        <v>0.68680300000000005</v>
      </c>
      <c r="D16" s="61">
        <f t="shared" si="0"/>
        <v>8.1090626873834371</v>
      </c>
      <c r="E16" s="49">
        <f t="shared" si="1"/>
        <v>0.90897065775954955</v>
      </c>
      <c r="F16" s="49">
        <f t="shared" si="2"/>
        <v>0.90897065775954955</v>
      </c>
      <c r="G16" s="49">
        <f t="shared" si="3"/>
        <v>8.1951617083426918</v>
      </c>
      <c r="H16" s="5" t="str">
        <f t="shared" si="6"/>
        <v/>
      </c>
      <c r="I16" s="24">
        <f t="shared" si="4"/>
        <v>-0.1798790427085673</v>
      </c>
      <c r="J16" s="24">
        <f t="shared" si="5"/>
        <v>-0.11211578602539254</v>
      </c>
      <c r="K16" s="5" t="str">
        <f t="shared" si="11"/>
        <v/>
      </c>
      <c r="M16" s="24">
        <f t="shared" si="7"/>
        <v>-4.4787256012929094E+17</v>
      </c>
      <c r="N16" s="24">
        <f t="shared" si="8"/>
        <v>8.1951617083426918</v>
      </c>
      <c r="O16" s="24">
        <f t="shared" si="9"/>
        <v>993343696746537.62</v>
      </c>
      <c r="P16" s="24">
        <f t="shared" si="10"/>
        <v>2.3301601488614469E-5</v>
      </c>
      <c r="W16" s="63">
        <f>B16+([1]User!D$6-25)*[1]User!C$6*[1]Calc!V$6</f>
        <v>0.62328431559999997</v>
      </c>
      <c r="AH16" s="24"/>
    </row>
    <row r="17" spans="1:34">
      <c r="A17" s="24">
        <v>1.2358E-3</v>
      </c>
      <c r="B17" s="59">
        <v>0.62063199999999996</v>
      </c>
      <c r="C17" s="64">
        <v>0.67961099999999997</v>
      </c>
      <c r="D17" s="61">
        <f t="shared" si="0"/>
        <v>8.0241469563111174</v>
      </c>
      <c r="E17" s="49">
        <f>IF(D17&gt;0,LOG10(D17),-3)</f>
        <v>0.90439887386711826</v>
      </c>
      <c r="F17" s="49">
        <f t="shared" si="2"/>
        <v>0.90439887386711826</v>
      </c>
      <c r="G17" s="49">
        <f t="shared" si="3"/>
        <v>8.1068825333055834</v>
      </c>
      <c r="H17" s="5" t="str">
        <f t="shared" si="6"/>
        <v/>
      </c>
      <c r="I17" s="24">
        <f t="shared" si="4"/>
        <v>-0.1776720633326396</v>
      </c>
      <c r="J17" s="24">
        <f t="shared" si="5"/>
        <v>-0.11031806157304576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-4.3037649289672666E+17</v>
      </c>
      <c r="N17" s="24">
        <f t="shared" si="8"/>
        <v>8.1068825333055834</v>
      </c>
      <c r="O17" s="24">
        <f t="shared" si="9"/>
        <v>928989343654477.37</v>
      </c>
      <c r="P17" s="24">
        <f t="shared" si="10"/>
        <v>2.2029295563422582E-5</v>
      </c>
      <c r="W17" s="63">
        <f>B17+([1]User!D$6-25)*[1]User!C$6*[1]Calc!V$6</f>
        <v>0.62090831559999993</v>
      </c>
      <c r="AH17" s="24"/>
    </row>
    <row r="18" spans="1:34">
      <c r="A18" s="24">
        <v>1.3812E-3</v>
      </c>
      <c r="B18" s="59">
        <v>0.618336</v>
      </c>
      <c r="C18" s="64">
        <v>0.67183899999999996</v>
      </c>
      <c r="D18" s="61">
        <f t="shared" si="0"/>
        <v>7.9323831824103852</v>
      </c>
      <c r="E18" s="49">
        <f t="shared" si="1"/>
        <v>0.89940368510801583</v>
      </c>
      <c r="F18" s="49">
        <f t="shared" si="2"/>
        <v>0.89940368510801583</v>
      </c>
      <c r="G18" s="49">
        <f t="shared" si="3"/>
        <v>8.0081042245006007</v>
      </c>
      <c r="H18" s="5" t="str">
        <f t="shared" si="6"/>
        <v/>
      </c>
      <c r="I18" s="24">
        <f t="shared" si="4"/>
        <v>-0.17520260561251502</v>
      </c>
      <c r="J18" s="24">
        <f t="shared" si="5"/>
        <v>-0.10838248955711147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-3.938880674688695E+17</v>
      </c>
      <c r="N18" s="24">
        <f t="shared" si="8"/>
        <v>8.0081042245006007</v>
      </c>
      <c r="O18" s="24">
        <f t="shared" si="9"/>
        <v>870126808644787.87</v>
      </c>
      <c r="P18" s="24">
        <f t="shared" si="10"/>
        <v>2.0887987094636675E-5</v>
      </c>
      <c r="U18" s="24">
        <f>(K$6*EXP(W18/0.02585)+L$6*EXP(W18/(2*0.02585))+W18/M$6)/B$6</f>
        <v>2.3382286429890167</v>
      </c>
      <c r="V18" s="24">
        <f t="shared" ref="V18:V81" si="13">((U18)-G18)*((U18)-G18)*U$22/U18</f>
        <v>23.361649706013427</v>
      </c>
      <c r="W18" s="63">
        <f>B18+([1]User!D$6-25)*[1]User!C$6*[1]Calc!V$6</f>
        <v>0.61861231559999996</v>
      </c>
      <c r="AH18" s="24"/>
    </row>
    <row r="19" spans="1:34" ht="15">
      <c r="A19" s="5">
        <v>1.5265999999999999E-3</v>
      </c>
      <c r="B19" s="59">
        <v>0.61601300000000003</v>
      </c>
      <c r="C19" s="64">
        <v>0.66331799999999996</v>
      </c>
      <c r="D19" s="61">
        <f t="shared" si="0"/>
        <v>7.8317759876846864</v>
      </c>
      <c r="E19" s="49">
        <f t="shared" si="1"/>
        <v>0.89386025684618453</v>
      </c>
      <c r="F19" s="49">
        <f t="shared" si="2"/>
        <v>0.89386025684618453</v>
      </c>
      <c r="G19" s="49">
        <f t="shared" si="3"/>
        <v>7.9042376849690381</v>
      </c>
      <c r="H19" s="5" t="str">
        <f t="shared" si="6"/>
        <v/>
      </c>
      <c r="I19" s="24">
        <f t="shared" si="4"/>
        <v>-0.17260594212422598</v>
      </c>
      <c r="J19" s="24">
        <f t="shared" si="5"/>
        <v>-0.10637519794023244</v>
      </c>
      <c r="K19" s="5" t="str">
        <f t="shared" si="11"/>
        <v/>
      </c>
      <c r="L19" s="5" t="str">
        <f t="shared" si="12"/>
        <v/>
      </c>
      <c r="M19" s="24">
        <f t="shared" si="7"/>
        <v>-3.7693350647290765E+17</v>
      </c>
      <c r="N19" s="24">
        <f t="shared" si="8"/>
        <v>7.9042376849690381</v>
      </c>
      <c r="O19" s="24">
        <f t="shared" si="9"/>
        <v>813759469395473.37</v>
      </c>
      <c r="P19" s="24">
        <f t="shared" si="10"/>
        <v>1.9791550637966241E-5</v>
      </c>
      <c r="U19" s="24">
        <f t="shared" ref="U19:U82" si="14">(K$6*EXP(W19/0.02585)+L$6*EXP(W19/(2*0.02585))+W19/M$6)/B$6</f>
        <v>2.1523710758694672</v>
      </c>
      <c r="V19" s="24">
        <f t="shared" si="13"/>
        <v>26.11823892617992</v>
      </c>
      <c r="W19" s="63">
        <f>B19+([1]User!D$6-25)*[1]User!C$6*[1]Calc!V$6</f>
        <v>0.6162893156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0.61373900000000003</v>
      </c>
      <c r="C20" s="64">
        <v>0.65388100000000005</v>
      </c>
      <c r="D20" s="61">
        <f t="shared" si="0"/>
        <v>7.7203536080782538</v>
      </c>
      <c r="E20" s="49">
        <f t="shared" si="1"/>
        <v>0.88763719237202843</v>
      </c>
      <c r="F20" s="49">
        <f t="shared" si="2"/>
        <v>0.88763719237202843</v>
      </c>
      <c r="G20" s="49">
        <f t="shared" si="3"/>
        <v>7.7874750115905407</v>
      </c>
      <c r="H20" s="5" t="str">
        <f t="shared" si="6"/>
        <v/>
      </c>
      <c r="I20" s="24">
        <f t="shared" si="4"/>
        <v>-0.16968687528976353</v>
      </c>
      <c r="J20" s="24">
        <f t="shared" si="5"/>
        <v>-0.104190340284222</v>
      </c>
      <c r="K20" s="5" t="str">
        <f t="shared" si="11"/>
        <v/>
      </c>
      <c r="L20" s="5" t="str">
        <f t="shared" si="12"/>
        <v/>
      </c>
      <c r="M20" s="24">
        <f t="shared" si="7"/>
        <v>-3.4915420054248166E+17</v>
      </c>
      <c r="N20" s="24">
        <f t="shared" si="8"/>
        <v>7.7874750115905407</v>
      </c>
      <c r="O20" s="24">
        <f t="shared" si="9"/>
        <v>761558217999716.37</v>
      </c>
      <c r="P20" s="24">
        <f t="shared" si="10"/>
        <v>1.87996689055653E-5</v>
      </c>
      <c r="U20" s="24">
        <f t="shared" si="14"/>
        <v>1.9852723676037747</v>
      </c>
      <c r="V20" s="24">
        <f t="shared" si="13"/>
        <v>28.814368998291275</v>
      </c>
      <c r="W20" s="63">
        <f>B20+([1]User!D$6-25)*[1]User!C$6*[1]Calc!V$6</f>
        <v>0.6140153156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0.61146400000000001</v>
      </c>
      <c r="C21" s="64">
        <v>0.64341199999999998</v>
      </c>
      <c r="D21" s="61">
        <f t="shared" si="0"/>
        <v>7.5967464350254019</v>
      </c>
      <c r="E21" s="49">
        <f t="shared" si="1"/>
        <v>0.8806276307208466</v>
      </c>
      <c r="F21" s="49">
        <f t="shared" si="2"/>
        <v>0.8806276307208466</v>
      </c>
      <c r="G21" s="49">
        <f t="shared" si="3"/>
        <v>7.660239766867238</v>
      </c>
      <c r="H21" s="5" t="str">
        <f t="shared" si="6"/>
        <v/>
      </c>
      <c r="I21" s="24">
        <f t="shared" si="4"/>
        <v>-0.16650599417168097</v>
      </c>
      <c r="J21" s="24">
        <f t="shared" si="5"/>
        <v>-0.10185842942387587</v>
      </c>
      <c r="K21" s="5" t="str">
        <f t="shared" si="11"/>
        <v/>
      </c>
      <c r="L21" s="5" t="str">
        <f t="shared" si="12"/>
        <v/>
      </c>
      <c r="M21" s="24">
        <f t="shared" si="7"/>
        <v>-3.3028158469536064E+17</v>
      </c>
      <c r="N21" s="24">
        <f t="shared" si="8"/>
        <v>7.660239766867238</v>
      </c>
      <c r="O21" s="24">
        <f t="shared" si="9"/>
        <v>712159200760138.62</v>
      </c>
      <c r="P21" s="24">
        <f t="shared" si="10"/>
        <v>1.7872219267376592E-5</v>
      </c>
      <c r="Q21" s="5" t="str">
        <f>IF(G21&gt;0.85,IF(G21&lt;1.15,W21,""),"")</f>
        <v/>
      </c>
      <c r="U21" s="24">
        <f t="shared" si="14"/>
        <v>1.8315718540041903</v>
      </c>
      <c r="V21" s="24">
        <f t="shared" si="13"/>
        <v>31.517959227318407</v>
      </c>
      <c r="W21" s="63">
        <f>B21+([1]User!D$6-25)*[1]User!C$6*[1]Calc!V$6</f>
        <v>0.61174031559999997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0.60933899999999996</v>
      </c>
      <c r="C22" s="64">
        <v>0.63157799999999997</v>
      </c>
      <c r="D22" s="61">
        <f t="shared" si="0"/>
        <v>7.4570227473849933</v>
      </c>
      <c r="E22" s="49">
        <f t="shared" si="1"/>
        <v>0.87256546789267819</v>
      </c>
      <c r="F22" s="49">
        <f t="shared" si="2"/>
        <v>0.87256546789267819</v>
      </c>
      <c r="G22" s="49">
        <f t="shared" si="3"/>
        <v>7.5132672579006954</v>
      </c>
      <c r="H22" s="5" t="str">
        <f t="shared" si="6"/>
        <v/>
      </c>
      <c r="I22" s="24">
        <f t="shared" si="4"/>
        <v>-0.16283168144751739</v>
      </c>
      <c r="J22" s="24">
        <f t="shared" si="5"/>
        <v>-9.9264686875306971E-2</v>
      </c>
      <c r="K22" s="5" t="str">
        <f t="shared" si="11"/>
        <v/>
      </c>
      <c r="L22" s="5" t="str">
        <f t="shared" si="12"/>
        <v/>
      </c>
      <c r="M22" s="24">
        <f t="shared" si="7"/>
        <v>-2.9257444088484467E+17</v>
      </c>
      <c r="N22" s="24">
        <f t="shared" si="8"/>
        <v>7.5132672579006954</v>
      </c>
      <c r="O22" s="24">
        <f t="shared" si="9"/>
        <v>668466117339218.62</v>
      </c>
      <c r="P22" s="24">
        <f t="shared" si="10"/>
        <v>1.7103867330442546E-5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1.6991958004393006</v>
      </c>
      <c r="V22" s="24">
        <f t="shared" si="13"/>
        <v>33.803426912467273</v>
      </c>
      <c r="W22" s="63">
        <f>B22+([1]User!D$6-25)*[1]User!C$6*[1]Calc!V$6</f>
        <v>0.60961531559999993</v>
      </c>
      <c r="AH22" s="24"/>
    </row>
    <row r="23" spans="1:34">
      <c r="A23" s="5">
        <v>2.1082000000000002E-3</v>
      </c>
      <c r="B23" s="59">
        <v>0.60718899999999998</v>
      </c>
      <c r="C23" s="64">
        <v>0.617896</v>
      </c>
      <c r="D23" s="61">
        <f t="shared" si="0"/>
        <v>7.2954797784568148</v>
      </c>
      <c r="E23" s="49">
        <f t="shared" si="1"/>
        <v>0.86305385802312895</v>
      </c>
      <c r="F23" s="49">
        <f t="shared" si="2"/>
        <v>0.86305385802312895</v>
      </c>
      <c r="G23" s="49">
        <f t="shared" si="3"/>
        <v>7.349375178036099</v>
      </c>
      <c r="H23" s="5" t="str">
        <f t="shared" si="6"/>
        <v/>
      </c>
      <c r="I23" s="24">
        <f t="shared" si="4"/>
        <v>-0.15873437945090249</v>
      </c>
      <c r="J23" s="24">
        <f t="shared" si="5"/>
        <v>-9.6425629909712623E-2</v>
      </c>
      <c r="K23" s="5" t="str">
        <f t="shared" si="11"/>
        <v/>
      </c>
      <c r="L23" s="5" t="str">
        <f t="shared" si="12"/>
        <v/>
      </c>
      <c r="M23" s="24">
        <f t="shared" si="7"/>
        <v>-2.8035476268874198E+17</v>
      </c>
      <c r="N23" s="24">
        <f t="shared" si="8"/>
        <v>7.349375178036099</v>
      </c>
      <c r="O23" s="24">
        <f t="shared" si="9"/>
        <v>626569439444090.62</v>
      </c>
      <c r="P23" s="24">
        <f t="shared" si="10"/>
        <v>1.6389380882160801E-5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1.5753929151426664</v>
      </c>
      <c r="V23" s="24">
        <f t="shared" si="13"/>
        <v>35.958819760258045</v>
      </c>
      <c r="W23" s="63">
        <f>B23+([1]User!D$6-25)*[1]User!C$6*[1]Calc!V$6</f>
        <v>0.60746531559999994</v>
      </c>
      <c r="AH23" s="24"/>
    </row>
    <row r="24" spans="1:34">
      <c r="A24" s="5">
        <v>2.2536000000000001E-3</v>
      </c>
      <c r="B24" s="59">
        <v>0.604989</v>
      </c>
      <c r="C24" s="64">
        <v>0.60175900000000004</v>
      </c>
      <c r="D24" s="61">
        <f t="shared" si="0"/>
        <v>7.1049506972118195</v>
      </c>
      <c r="E24" s="49">
        <f t="shared" si="1"/>
        <v>0.85156106861068914</v>
      </c>
      <c r="F24" s="49">
        <f t="shared" si="2"/>
        <v>0.85156106861068914</v>
      </c>
      <c r="G24" s="49">
        <f t="shared" si="3"/>
        <v>7.1570753765991668</v>
      </c>
      <c r="H24" s="5" t="str">
        <f t="shared" si="6"/>
        <v/>
      </c>
      <c r="I24" s="24">
        <f t="shared" si="4"/>
        <v>-0.15392688441497918</v>
      </c>
      <c r="J24" s="24">
        <f t="shared" si="5"/>
        <v>-9.3166604274757092E-2</v>
      </c>
      <c r="K24" s="5" t="str">
        <f t="shared" si="11"/>
        <v/>
      </c>
      <c r="L24" s="5" t="str">
        <f t="shared" si="12"/>
        <v/>
      </c>
      <c r="M24" s="24">
        <f t="shared" si="7"/>
        <v>-2.7114377542315309E+17</v>
      </c>
      <c r="N24" s="24">
        <f t="shared" si="8"/>
        <v>7.1570753765991668</v>
      </c>
      <c r="O24" s="24">
        <f t="shared" si="9"/>
        <v>586007397216359.12</v>
      </c>
      <c r="P24" s="24">
        <f t="shared" si="10"/>
        <v>1.5740236914257955E-5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1.4584353234993268</v>
      </c>
      <c r="V24" s="24">
        <f t="shared" si="13"/>
        <v>37.835432608255509</v>
      </c>
      <c r="W24" s="63">
        <f>B24+([1]User!D$6-25)*[1]User!C$6*[1]Calc!V$6</f>
        <v>0.60526531559999996</v>
      </c>
      <c r="X24" s="69"/>
      <c r="AH24" s="24"/>
    </row>
    <row r="25" spans="1:34">
      <c r="A25" s="5">
        <v>2.3990000000000001E-3</v>
      </c>
      <c r="B25" s="59">
        <v>0.60289999999999999</v>
      </c>
      <c r="C25" s="64">
        <v>0.58216299999999999</v>
      </c>
      <c r="D25" s="61">
        <f t="shared" si="0"/>
        <v>6.8735813053746169</v>
      </c>
      <c r="E25" s="49">
        <f t="shared" si="1"/>
        <v>0.83718307416381044</v>
      </c>
      <c r="F25" s="49">
        <f t="shared" si="2"/>
        <v>0.83718307416381044</v>
      </c>
      <c r="G25" s="49">
        <f t="shared" si="3"/>
        <v>6.9204603256663333</v>
      </c>
      <c r="H25" s="5" t="str">
        <f t="shared" si="6"/>
        <v/>
      </c>
      <c r="I25" s="24">
        <f t="shared" si="4"/>
        <v>-0.14801150814165834</v>
      </c>
      <c r="J25" s="24">
        <f t="shared" si="5"/>
        <v>-8.9277036147284869E-2</v>
      </c>
      <c r="K25" s="5" t="str">
        <f t="shared" si="11"/>
        <v/>
      </c>
      <c r="L25" s="5" t="str">
        <f t="shared" si="12"/>
        <v/>
      </c>
      <c r="M25" s="24">
        <f t="shared" si="7"/>
        <v>-2.4385674309049402E+17</v>
      </c>
      <c r="N25" s="24">
        <f t="shared" si="8"/>
        <v>6.9204603256663333</v>
      </c>
      <c r="O25" s="24">
        <f t="shared" si="9"/>
        <v>549566192364537.87</v>
      </c>
      <c r="P25" s="24">
        <f t="shared" si="10"/>
        <v>1.5266123906286018E-5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1.3557764733305722</v>
      </c>
      <c r="V25" s="24">
        <f t="shared" si="13"/>
        <v>38.809345985505139</v>
      </c>
      <c r="W25" s="63">
        <f>B25+([1]User!D$6-25)*[1]User!C$6*[1]Calc!V$6</f>
        <v>0.60317631559999996</v>
      </c>
      <c r="AH25" s="24"/>
    </row>
    <row r="26" spans="1:34">
      <c r="A26" s="5">
        <v>2.5444E-3</v>
      </c>
      <c r="B26" s="59">
        <v>0.60079400000000005</v>
      </c>
      <c r="C26" s="64">
        <v>0.55819600000000003</v>
      </c>
      <c r="D26" s="61">
        <f t="shared" si="0"/>
        <v>6.5906036459460493</v>
      </c>
      <c r="E26" s="49">
        <f t="shared" si="1"/>
        <v>0.81892519427491339</v>
      </c>
      <c r="F26" s="49">
        <f t="shared" si="2"/>
        <v>0.81892519427491339</v>
      </c>
      <c r="G26" s="49">
        <f t="shared" si="3"/>
        <v>6.6353129332628189</v>
      </c>
      <c r="H26" s="5" t="str">
        <f t="shared" si="6"/>
        <v/>
      </c>
      <c r="I26" s="24">
        <f t="shared" si="4"/>
        <v>-0.14088282333157048</v>
      </c>
      <c r="J26" s="24">
        <f t="shared" si="5"/>
        <v>-8.4680483082526112E-2</v>
      </c>
      <c r="K26" s="5" t="str">
        <f t="shared" si="11"/>
        <v/>
      </c>
      <c r="L26" s="5" t="str">
        <f t="shared" si="12"/>
        <v/>
      </c>
      <c r="M26" s="24">
        <f t="shared" si="7"/>
        <v>-2.3257015874307782E+17</v>
      </c>
      <c r="N26" s="24">
        <f t="shared" si="8"/>
        <v>6.6353129332628189</v>
      </c>
      <c r="O26" s="24">
        <f t="shared" si="9"/>
        <v>514790523081109.37</v>
      </c>
      <c r="P26" s="24">
        <f t="shared" si="10"/>
        <v>1.4914643989284869E-5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1.2599248587565692</v>
      </c>
      <c r="V26" s="24">
        <f t="shared" si="13"/>
        <v>38.968925244530084</v>
      </c>
      <c r="W26" s="63">
        <f>B26+([1]User!D$6-25)*[1]User!C$6*[1]Calc!V$6</f>
        <v>0.60107031560000002</v>
      </c>
      <c r="AH26" s="24"/>
    </row>
    <row r="27" spans="1:34">
      <c r="A27" s="5">
        <v>2.6898E-3</v>
      </c>
      <c r="B27" s="59">
        <v>0.59872400000000003</v>
      </c>
      <c r="C27" s="64">
        <v>0.52906600000000004</v>
      </c>
      <c r="D27" s="61">
        <f t="shared" si="0"/>
        <v>6.2466665983742136</v>
      </c>
      <c r="E27" s="49">
        <f t="shared" si="1"/>
        <v>0.79564832708411903</v>
      </c>
      <c r="F27" s="49">
        <f t="shared" si="2"/>
        <v>0.79564832708411903</v>
      </c>
      <c r="G27" s="49">
        <f t="shared" si="3"/>
        <v>6.2882473350995411</v>
      </c>
      <c r="H27" s="5" t="str">
        <f t="shared" si="6"/>
        <v/>
      </c>
      <c r="I27" s="24">
        <f t="shared" si="4"/>
        <v>-0.13220618337748855</v>
      </c>
      <c r="J27" s="24">
        <f t="shared" si="5"/>
        <v>-7.9191545567387112E-2</v>
      </c>
      <c r="K27" s="5" t="str">
        <f t="shared" si="11"/>
        <v/>
      </c>
      <c r="L27" s="5" t="str">
        <f t="shared" si="12"/>
        <v/>
      </c>
      <c r="M27" s="24">
        <f t="shared" si="7"/>
        <v>-2.1629596715214077E+17</v>
      </c>
      <c r="N27" s="24">
        <f t="shared" si="8"/>
        <v>6.2882473350995411</v>
      </c>
      <c r="O27" s="24">
        <f t="shared" si="9"/>
        <v>482451445648127.87</v>
      </c>
      <c r="P27" s="24">
        <f t="shared" si="10"/>
        <v>1.4749175878262099E-5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1.1726257135394453</v>
      </c>
      <c r="V27" s="24">
        <f t="shared" si="13"/>
        <v>37.921092549485238</v>
      </c>
      <c r="W27" s="63">
        <f>B27+([1]User!D$6-25)*[1]User!C$6*[1]Calc!V$6</f>
        <v>0.5990003156</v>
      </c>
      <c r="AH27" s="24"/>
    </row>
    <row r="28" spans="1:34">
      <c r="A28" s="5">
        <v>2.8352E-3</v>
      </c>
      <c r="B28" s="59">
        <v>0.59661500000000001</v>
      </c>
      <c r="C28" s="64">
        <v>0.49612699999999998</v>
      </c>
      <c r="D28" s="61">
        <f t="shared" si="0"/>
        <v>5.8577568005723357</v>
      </c>
      <c r="E28" s="49">
        <f t="shared" si="1"/>
        <v>0.76773133689799555</v>
      </c>
      <c r="F28" s="49">
        <f t="shared" si="2"/>
        <v>0.76773133689799555</v>
      </c>
      <c r="G28" s="49">
        <f t="shared" si="3"/>
        <v>5.8977684165736921</v>
      </c>
      <c r="H28" s="5" t="str">
        <f t="shared" si="6"/>
        <v/>
      </c>
      <c r="I28" s="24">
        <f t="shared" si="4"/>
        <v>-0.12244421041434231</v>
      </c>
      <c r="J28" s="24">
        <f t="shared" si="5"/>
        <v>-7.3085885841819992E-2</v>
      </c>
      <c r="K28" s="5" t="str">
        <f t="shared" si="11"/>
        <v/>
      </c>
      <c r="L28" s="5" t="str">
        <f t="shared" si="12"/>
        <v/>
      </c>
      <c r="M28" s="24">
        <f t="shared" si="7"/>
        <v>-2.081336662575761E+17</v>
      </c>
      <c r="N28" s="24">
        <f t="shared" si="8"/>
        <v>5.8977684165736921</v>
      </c>
      <c r="O28" s="24">
        <f t="shared" si="9"/>
        <v>451303870338972.87</v>
      </c>
      <c r="P28" s="24">
        <f t="shared" si="10"/>
        <v>1.4710420943311058E-5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1.0901984313426638</v>
      </c>
      <c r="V28" s="24">
        <f t="shared" si="13"/>
        <v>36.023765216679941</v>
      </c>
      <c r="W28" s="63">
        <f>B28+([1]User!D$6-25)*[1]User!C$6*[1]Calc!V$6</f>
        <v>0.59689131559999997</v>
      </c>
      <c r="AH28" s="24"/>
    </row>
    <row r="29" spans="1:34">
      <c r="A29" s="5">
        <v>2.9805999999999999E-3</v>
      </c>
      <c r="B29" s="59">
        <v>0.59454099999999999</v>
      </c>
      <c r="C29" s="64">
        <v>0.46227200000000002</v>
      </c>
      <c r="D29" s="61">
        <f t="shared" si="0"/>
        <v>5.458031817889724</v>
      </c>
      <c r="E29" s="49">
        <f t="shared" si="1"/>
        <v>0.73703606308427261</v>
      </c>
      <c r="F29" s="49">
        <f t="shared" si="2"/>
        <v>0.73703606308427261</v>
      </c>
      <c r="G29" s="49">
        <f t="shared" si="3"/>
        <v>5.4952003024732692</v>
      </c>
      <c r="H29" s="5" t="str">
        <f t="shared" si="6"/>
        <v/>
      </c>
      <c r="I29" s="24">
        <f t="shared" si="4"/>
        <v>-0.11238000756183175</v>
      </c>
      <c r="J29" s="24">
        <f t="shared" si="5"/>
        <v>-6.6845574425036455E-2</v>
      </c>
      <c r="K29" s="5" t="str">
        <f t="shared" si="11"/>
        <v/>
      </c>
      <c r="L29" s="5" t="str">
        <f t="shared" si="12"/>
        <v/>
      </c>
      <c r="M29" s="24">
        <f t="shared" si="7"/>
        <v>-1.9334417698473283E+17</v>
      </c>
      <c r="N29" s="24">
        <f t="shared" si="8"/>
        <v>5.4952003024732692</v>
      </c>
      <c r="O29" s="24">
        <f t="shared" si="9"/>
        <v>422371919404781.87</v>
      </c>
      <c r="P29" s="24">
        <f t="shared" si="10"/>
        <v>1.4775945064246406E-5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1.0150719152218175</v>
      </c>
      <c r="V29" s="24">
        <f t="shared" si="13"/>
        <v>33.599091433039739</v>
      </c>
      <c r="W29" s="63">
        <f>B29+([1]User!D$6-25)*[1]User!C$6*[1]Calc!V$6</f>
        <v>0.59481731559999995</v>
      </c>
      <c r="AH29" s="24"/>
    </row>
    <row r="30" spans="1:34">
      <c r="A30" s="5">
        <v>3.1259999999999999E-3</v>
      </c>
      <c r="B30" s="59">
        <v>0.59248500000000004</v>
      </c>
      <c r="C30" s="64">
        <v>0.42984699999999998</v>
      </c>
      <c r="D30" s="61">
        <f t="shared" si="0"/>
        <v>5.0751908028702664</v>
      </c>
      <c r="E30" s="49">
        <f t="shared" si="1"/>
        <v>0.70545237428495733</v>
      </c>
      <c r="F30" s="49">
        <f t="shared" si="2"/>
        <v>0.70545237428495733</v>
      </c>
      <c r="G30" s="49">
        <f t="shared" si="3"/>
        <v>5.1099860663003422</v>
      </c>
      <c r="H30" s="5" t="str">
        <f t="shared" si="6"/>
        <v/>
      </c>
      <c r="I30" s="24">
        <f t="shared" si="4"/>
        <v>-0.10274965165750857</v>
      </c>
      <c r="J30" s="24">
        <f t="shared" si="5"/>
        <v>-6.0906018693946504E-2</v>
      </c>
      <c r="K30" s="5" t="str">
        <f t="shared" si="11"/>
        <v/>
      </c>
      <c r="L30" s="5" t="str">
        <f t="shared" si="12"/>
        <v/>
      </c>
      <c r="M30" s="24">
        <f t="shared" si="7"/>
        <v>-1.809990815130873E+17</v>
      </c>
      <c r="N30" s="24">
        <f t="shared" si="8"/>
        <v>5.1099860663003422</v>
      </c>
      <c r="O30" s="24">
        <f t="shared" si="9"/>
        <v>395283336085955.37</v>
      </c>
      <c r="P30" s="24">
        <f t="shared" si="10"/>
        <v>1.4870738891110264E-5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0.94596950553461023</v>
      </c>
      <c r="V30" s="24">
        <f t="shared" si="13"/>
        <v>31.145204412326745</v>
      </c>
      <c r="W30" s="63">
        <f>B30+([1]User!D$6-25)*[1]User!C$6*[1]Calc!V$6</f>
        <v>0.5927613156</v>
      </c>
      <c r="AH30" s="24"/>
    </row>
    <row r="31" spans="1:34">
      <c r="A31" s="5">
        <v>3.2713999999999998E-3</v>
      </c>
      <c r="B31" s="59">
        <v>0.59037300000000004</v>
      </c>
      <c r="C31" s="64">
        <v>0.39950799999999997</v>
      </c>
      <c r="D31" s="61">
        <f t="shared" si="0"/>
        <v>4.7169791280923086</v>
      </c>
      <c r="E31" s="49">
        <f t="shared" si="1"/>
        <v>0.6736639545636175</v>
      </c>
      <c r="F31" s="49">
        <f t="shared" si="2"/>
        <v>0.6736639545636175</v>
      </c>
      <c r="G31" s="49">
        <f t="shared" si="3"/>
        <v>4.7506525789240666</v>
      </c>
      <c r="H31" s="5" t="str">
        <f t="shared" si="6"/>
        <v/>
      </c>
      <c r="I31" s="24">
        <f t="shared" si="4"/>
        <v>-9.3766314473101658E-2</v>
      </c>
      <c r="J31" s="24">
        <f t="shared" si="5"/>
        <v>-5.5383009469871868E-2</v>
      </c>
      <c r="K31" s="5" t="str">
        <f t="shared" si="11"/>
        <v/>
      </c>
      <c r="L31" s="5" t="str">
        <f t="shared" si="12"/>
        <v/>
      </c>
      <c r="M31" s="24">
        <f t="shared" si="7"/>
        <v>-1.7516360191301722E+17</v>
      </c>
      <c r="N31" s="24">
        <f t="shared" si="8"/>
        <v>4.7506525789240666</v>
      </c>
      <c r="O31" s="24">
        <f t="shared" si="9"/>
        <v>369036449506455.12</v>
      </c>
      <c r="P31" s="24">
        <f t="shared" si="10"/>
        <v>1.4933436169981578E-5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0.88013761436825544</v>
      </c>
      <c r="V31" s="24">
        <f t="shared" si="13"/>
        <v>28.922134808093681</v>
      </c>
      <c r="W31" s="63">
        <f>B31+([1]User!D$6-25)*[1]User!C$6*[1]Calc!V$6</f>
        <v>0.5906493156</v>
      </c>
      <c r="AH31" s="24"/>
    </row>
    <row r="32" spans="1:34">
      <c r="A32" s="5">
        <v>3.4167999999999998E-3</v>
      </c>
      <c r="B32" s="59">
        <v>0.58830199999999999</v>
      </c>
      <c r="C32" s="64">
        <v>0.37133100000000002</v>
      </c>
      <c r="D32" s="61">
        <f t="shared" si="0"/>
        <v>4.3842941233057786</v>
      </c>
      <c r="E32" s="49">
        <f t="shared" si="1"/>
        <v>0.64189968138962727</v>
      </c>
      <c r="F32" s="49">
        <f t="shared" si="2"/>
        <v>0.64189968138962727</v>
      </c>
      <c r="G32" s="49">
        <f t="shared" si="3"/>
        <v>4.4154126760815053</v>
      </c>
      <c r="H32" s="5" t="str">
        <f t="shared" si="6"/>
        <v/>
      </c>
      <c r="I32" s="24">
        <f t="shared" si="4"/>
        <v>-8.5385316902037628E-2</v>
      </c>
      <c r="J32" s="24">
        <f t="shared" si="5"/>
        <v>-5.0255945999173511E-2</v>
      </c>
      <c r="K32" s="5" t="str">
        <f t="shared" si="11"/>
        <v/>
      </c>
      <c r="L32" s="5" t="str">
        <f t="shared" si="12"/>
        <v/>
      </c>
      <c r="M32" s="24">
        <f t="shared" si="7"/>
        <v>-1.618734538895472E+17</v>
      </c>
      <c r="N32" s="24">
        <f t="shared" si="8"/>
        <v>4.4154126760815053</v>
      </c>
      <c r="O32" s="24">
        <f t="shared" si="9"/>
        <v>344785240259039.87</v>
      </c>
      <c r="P32" s="24">
        <f t="shared" si="10"/>
        <v>1.5011397450219738E-5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0.82027595850247792</v>
      </c>
      <c r="V32" s="24">
        <f t="shared" si="13"/>
        <v>26.774061969424178</v>
      </c>
      <c r="W32" s="63">
        <f>B32+([1]User!D$6-25)*[1]User!C$6*[1]Calc!V$6</f>
        <v>0.58857831559999996</v>
      </c>
      <c r="AH32" s="24"/>
    </row>
    <row r="33" spans="1:34">
      <c r="A33" s="5">
        <v>3.5622000000000002E-3</v>
      </c>
      <c r="B33" s="59">
        <v>0.58618599999999998</v>
      </c>
      <c r="C33" s="64">
        <v>0.34537200000000001</v>
      </c>
      <c r="D33" s="61">
        <f t="shared" si="0"/>
        <v>4.0777969788527306</v>
      </c>
      <c r="E33" s="49">
        <f t="shared" si="1"/>
        <v>0.61042559977492772</v>
      </c>
      <c r="F33" s="49">
        <f t="shared" si="2"/>
        <v>0.61042559977492772</v>
      </c>
      <c r="G33" s="49">
        <f t="shared" si="3"/>
        <v>4.1076973947244211</v>
      </c>
      <c r="H33" s="5" t="str">
        <f t="shared" si="6"/>
        <v/>
      </c>
      <c r="I33" s="24">
        <f t="shared" si="4"/>
        <v>-7.7692434868110533E-2</v>
      </c>
      <c r="J33" s="24">
        <f t="shared" si="5"/>
        <v>-4.5563685257354276E-2</v>
      </c>
      <c r="K33" s="5" t="str">
        <f t="shared" si="11"/>
        <v/>
      </c>
      <c r="L33" s="5" t="str">
        <f t="shared" si="12"/>
        <v/>
      </c>
      <c r="M33" s="24">
        <f t="shared" si="7"/>
        <v>-1.5553691152564653E+17</v>
      </c>
      <c r="N33" s="24">
        <f t="shared" si="8"/>
        <v>4.1076973947244211</v>
      </c>
      <c r="O33" s="24">
        <f t="shared" si="9"/>
        <v>321458238962356.87</v>
      </c>
      <c r="P33" s="24">
        <f t="shared" si="10"/>
        <v>1.5044226952426071E-5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0.76355126251425443</v>
      </c>
      <c r="V33" s="24">
        <f t="shared" si="13"/>
        <v>24.887181802071488</v>
      </c>
      <c r="W33" s="63">
        <f>B33+([1]User!D$6-25)*[1]User!C$6*[1]Calc!V$6</f>
        <v>0.58646231559999995</v>
      </c>
      <c r="AH33" s="24"/>
    </row>
    <row r="34" spans="1:34">
      <c r="A34" s="70">
        <v>3.7076000000000001E-3</v>
      </c>
      <c r="B34" s="59">
        <v>0.58411900000000005</v>
      </c>
      <c r="C34" s="64">
        <v>0.321357</v>
      </c>
      <c r="D34" s="61">
        <f t="shared" si="0"/>
        <v>3.7942525848452595</v>
      </c>
      <c r="E34" s="49">
        <f t="shared" si="1"/>
        <v>0.57912623866470714</v>
      </c>
      <c r="F34" s="49">
        <f t="shared" si="2"/>
        <v>0.57912623866470714</v>
      </c>
      <c r="G34" s="49">
        <f t="shared" si="3"/>
        <v>3.8217370110488611</v>
      </c>
      <c r="H34" s="5" t="str">
        <f t="shared" si="6"/>
        <v/>
      </c>
      <c r="I34" s="24">
        <f t="shared" si="4"/>
        <v>-7.0543425276221539E-2</v>
      </c>
      <c r="J34" s="24">
        <f t="shared" si="5"/>
        <v>-4.1225247277802503E-2</v>
      </c>
      <c r="K34" s="5" t="str">
        <f t="shared" si="11"/>
        <v/>
      </c>
      <c r="L34" s="5" t="str">
        <f t="shared" si="12"/>
        <v/>
      </c>
      <c r="M34" s="24">
        <f t="shared" si="7"/>
        <v>-1.4296934146692467E+17</v>
      </c>
      <c r="N34" s="24">
        <f t="shared" si="8"/>
        <v>3.8217370110488611</v>
      </c>
      <c r="O34" s="24">
        <f t="shared" si="9"/>
        <v>300022698879348</v>
      </c>
      <c r="P34" s="24">
        <f t="shared" si="10"/>
        <v>1.5091662107000083E-5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0.71214769019510815</v>
      </c>
      <c r="V34" s="24">
        <f t="shared" si="13"/>
        <v>23.071691093295325</v>
      </c>
      <c r="W34" s="63">
        <f>B34+([1]User!D$6-25)*[1]User!C$6*[1]Calc!V$6</f>
        <v>0.58439531560000002</v>
      </c>
      <c r="AH34" s="24"/>
    </row>
    <row r="35" spans="1:34">
      <c r="A35" s="70">
        <v>3.8530000000000001E-3</v>
      </c>
      <c r="B35" s="59">
        <v>0.58203000000000005</v>
      </c>
      <c r="C35" s="64">
        <v>0.29926799999999998</v>
      </c>
      <c r="D35" s="61">
        <f t="shared" si="0"/>
        <v>3.5334484158162764</v>
      </c>
      <c r="E35" s="49">
        <f t="shared" si="1"/>
        <v>0.54819875550927522</v>
      </c>
      <c r="F35" s="49">
        <f t="shared" si="2"/>
        <v>0.54819875550927522</v>
      </c>
      <c r="G35" s="49">
        <f t="shared" si="3"/>
        <v>3.5595479008672117</v>
      </c>
      <c r="H35" s="5" t="str">
        <f t="shared" si="6"/>
        <v/>
      </c>
      <c r="I35" s="24">
        <f t="shared" si="4"/>
        <v>-6.3988697521680293E-2</v>
      </c>
      <c r="J35" s="24">
        <f t="shared" si="5"/>
        <v>-3.7261022693892504E-2</v>
      </c>
      <c r="K35" s="5" t="str">
        <f t="shared" si="11"/>
        <v/>
      </c>
      <c r="L35" s="5" t="str">
        <f t="shared" si="12"/>
        <v/>
      </c>
      <c r="M35" s="24">
        <f t="shared" si="7"/>
        <v>-1.3576511158414163E+17</v>
      </c>
      <c r="N35" s="24">
        <f t="shared" si="8"/>
        <v>3.5595479008672117</v>
      </c>
      <c r="O35" s="24">
        <f t="shared" si="9"/>
        <v>279652177324467.12</v>
      </c>
      <c r="P35" s="24">
        <f t="shared" si="10"/>
        <v>1.5103135585212363E-5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0.66392033465944322</v>
      </c>
      <c r="V35" s="24">
        <f t="shared" si="13"/>
        <v>21.45916704288301</v>
      </c>
      <c r="W35" s="63">
        <f>B35+([1]User!D$6-25)*[1]User!C$6*[1]Calc!V$6</f>
        <v>0.58230631560000001</v>
      </c>
      <c r="AH35" s="24"/>
    </row>
    <row r="36" spans="1:34">
      <c r="A36" s="70">
        <v>3.9984E-3</v>
      </c>
      <c r="B36" s="59">
        <v>0.57986700000000002</v>
      </c>
      <c r="C36" s="64">
        <v>0.27873199999999998</v>
      </c>
      <c r="D36" s="61">
        <f t="shared" si="0"/>
        <v>3.2909804718088882</v>
      </c>
      <c r="E36" s="49">
        <f t="shared" si="1"/>
        <v>0.51732530526283182</v>
      </c>
      <c r="F36" s="49">
        <f t="shared" si="2"/>
        <v>0.51732530526283182</v>
      </c>
      <c r="G36" s="49">
        <f t="shared" si="3"/>
        <v>3.3162946422335122</v>
      </c>
      <c r="H36" s="5" t="str">
        <f t="shared" si="6"/>
        <v/>
      </c>
      <c r="I36" s="24">
        <f t="shared" si="4"/>
        <v>-5.7907366055837815E-2</v>
      </c>
      <c r="J36" s="24">
        <f t="shared" si="5"/>
        <v>-3.3594571341296647E-2</v>
      </c>
      <c r="K36" s="5" t="str">
        <f t="shared" si="11"/>
        <v/>
      </c>
      <c r="L36" s="5" t="str">
        <f t="shared" si="12"/>
        <v/>
      </c>
      <c r="M36" s="24">
        <f t="shared" si="7"/>
        <v>-1.316800375812735E+17</v>
      </c>
      <c r="N36" s="24">
        <f t="shared" si="8"/>
        <v>3.3162946422335122</v>
      </c>
      <c r="O36" s="24">
        <f t="shared" si="9"/>
        <v>259863820415202.25</v>
      </c>
      <c r="P36" s="24">
        <f t="shared" si="10"/>
        <v>1.5063866823055606E-5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0.61763252376423139</v>
      </c>
      <c r="V36" s="24">
        <f t="shared" si="13"/>
        <v>20.035966384598893</v>
      </c>
      <c r="W36" s="63">
        <f>B36+([1]User!D$6-25)*[1]User!C$6*[1]Calc!V$6</f>
        <v>0.58014331559999999</v>
      </c>
      <c r="AH36" s="24"/>
    </row>
    <row r="37" spans="1:34">
      <c r="A37" s="70">
        <v>4.1437999999999996E-3</v>
      </c>
      <c r="B37" s="59">
        <v>0.57781199999999999</v>
      </c>
      <c r="C37" s="64">
        <v>0.25975999999999999</v>
      </c>
      <c r="D37" s="61">
        <f t="shared" si="0"/>
        <v>3.0669786294974268</v>
      </c>
      <c r="E37" s="49">
        <f t="shared" si="1"/>
        <v>0.4867107498580388</v>
      </c>
      <c r="F37" s="49">
        <f t="shared" si="2"/>
        <v>0.4867107498580388</v>
      </c>
      <c r="G37" s="49">
        <f t="shared" si="3"/>
        <v>3.0895625506031053</v>
      </c>
      <c r="H37" s="5" t="str">
        <f t="shared" si="6"/>
        <v/>
      </c>
      <c r="I37" s="24">
        <f t="shared" si="4"/>
        <v>-5.2239063765077635E-2</v>
      </c>
      <c r="J37" s="24">
        <f t="shared" si="5"/>
        <v>-3.0198792380474723E-2</v>
      </c>
      <c r="K37" s="5" t="str">
        <f t="shared" si="11"/>
        <v/>
      </c>
      <c r="L37" s="5" t="str">
        <f t="shared" si="12"/>
        <v/>
      </c>
      <c r="M37" s="24">
        <f t="shared" si="7"/>
        <v>-1.1747774191468285E+17</v>
      </c>
      <c r="N37" s="24">
        <f t="shared" si="8"/>
        <v>3.0895625506031053</v>
      </c>
      <c r="O37" s="24">
        <f t="shared" si="9"/>
        <v>242231763759507.12</v>
      </c>
      <c r="P37" s="24">
        <f t="shared" si="10"/>
        <v>1.5072241944425914E-5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0.57683643660158823</v>
      </c>
      <c r="V37" s="24">
        <f t="shared" si="13"/>
        <v>18.598633964259367</v>
      </c>
      <c r="W37" s="63">
        <f>B37+([1]User!D$6-25)*[1]User!C$6*[1]Calc!V$6</f>
        <v>0.57808831559999996</v>
      </c>
      <c r="AH37" s="24"/>
    </row>
    <row r="38" spans="1:34">
      <c r="A38" s="71">
        <v>4.2892E-3</v>
      </c>
      <c r="B38" s="59">
        <v>0.57567999999999997</v>
      </c>
      <c r="C38" s="64">
        <v>0.24223500000000001</v>
      </c>
      <c r="D38" s="61">
        <f t="shared" si="0"/>
        <v>2.8600614733458163</v>
      </c>
      <c r="E38" s="49">
        <f t="shared" si="1"/>
        <v>0.45637536783112537</v>
      </c>
      <c r="F38" s="49">
        <f t="shared" si="2"/>
        <v>0.45637536783112537</v>
      </c>
      <c r="G38" s="49">
        <f t="shared" si="3"/>
        <v>2.8819932878124508</v>
      </c>
      <c r="H38" s="5" t="str">
        <f t="shared" si="6"/>
        <v/>
      </c>
      <c r="I38" s="24">
        <f t="shared" si="4"/>
        <v>-4.7049832195311274E-2</v>
      </c>
      <c r="J38" s="24">
        <f t="shared" si="5"/>
        <v>-2.7098648000809737E-2</v>
      </c>
      <c r="K38" s="5" t="str">
        <f t="shared" si="11"/>
        <v/>
      </c>
      <c r="L38" s="5" t="str">
        <f t="shared" si="12"/>
        <v/>
      </c>
      <c r="M38" s="24">
        <f t="shared" si="7"/>
        <v>-1.1408559335536062E+17</v>
      </c>
      <c r="N38" s="24">
        <f t="shared" si="8"/>
        <v>2.8819932878124508</v>
      </c>
      <c r="O38" s="24">
        <f t="shared" si="9"/>
        <v>225081231209535.62</v>
      </c>
      <c r="P38" s="24">
        <f t="shared" si="10"/>
        <v>1.5013780937902361E-5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0.5375406449236273</v>
      </c>
      <c r="V38" s="24">
        <f t="shared" si="13"/>
        <v>17.374609287700633</v>
      </c>
      <c r="W38" s="63">
        <f>B38+([1]User!D$6-25)*[1]User!C$6*[1]Calc!V$6</f>
        <v>0.57595631559999994</v>
      </c>
      <c r="X38" s="72" t="s">
        <v>67</v>
      </c>
      <c r="AH38" s="24"/>
    </row>
    <row r="39" spans="1:34">
      <c r="A39" s="70">
        <v>4.4346000000000003E-3</v>
      </c>
      <c r="B39" s="59">
        <v>0.57351399999999997</v>
      </c>
      <c r="C39" s="64">
        <v>0.225962</v>
      </c>
      <c r="D39" s="61">
        <f t="shared" si="0"/>
        <v>2.6679266441272622</v>
      </c>
      <c r="E39" s="49">
        <f t="shared" si="1"/>
        <v>0.42617388428172381</v>
      </c>
      <c r="F39" s="49">
        <f t="shared" si="2"/>
        <v>0.42617388428172381</v>
      </c>
      <c r="G39" s="49">
        <f t="shared" si="3"/>
        <v>2.6887438038979012</v>
      </c>
      <c r="H39" s="5" t="str">
        <f t="shared" si="6"/>
        <v/>
      </c>
      <c r="I39" s="24">
        <f t="shared" si="4"/>
        <v>-4.2218595097447527E-2</v>
      </c>
      <c r="J39" s="24">
        <f t="shared" si="5"/>
        <v>-2.4224621005153026E-2</v>
      </c>
      <c r="K39" s="5" t="str">
        <f t="shared" si="11"/>
        <v/>
      </c>
      <c r="L39" s="5" t="str">
        <f t="shared" si="12"/>
        <v/>
      </c>
      <c r="M39" s="24">
        <f t="shared" si="7"/>
        <v>-1.0828734795380205E+17</v>
      </c>
      <c r="N39" s="24">
        <f t="shared" si="8"/>
        <v>2.6887438038979012</v>
      </c>
      <c r="O39" s="24">
        <f t="shared" si="9"/>
        <v>208786708128001.62</v>
      </c>
      <c r="P39" s="24">
        <f t="shared" si="10"/>
        <v>1.4927847239420786E-5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0.50053959779805401</v>
      </c>
      <c r="V39" s="24">
        <f t="shared" si="13"/>
        <v>16.254764534289794</v>
      </c>
      <c r="W39" s="63">
        <f>B39+([1]User!D$6-25)*[1]User!C$6*[1]Calc!V$6</f>
        <v>0.57379031559999993</v>
      </c>
      <c r="X39" s="9" t="s">
        <v>68</v>
      </c>
      <c r="AH39" s="24"/>
    </row>
    <row r="40" spans="1:34">
      <c r="A40" s="70">
        <v>4.5799999999999999E-3</v>
      </c>
      <c r="B40" s="59">
        <v>0.57136799999999999</v>
      </c>
      <c r="C40" s="64">
        <v>0.21079200000000001</v>
      </c>
      <c r="D40" s="61">
        <f t="shared" si="0"/>
        <v>2.4888149032530862</v>
      </c>
      <c r="E40" s="49">
        <f t="shared" si="1"/>
        <v>0.39599259870382886</v>
      </c>
      <c r="F40" s="49">
        <f t="shared" si="2"/>
        <v>0.39599259870382886</v>
      </c>
      <c r="G40" s="49">
        <f t="shared" si="3"/>
        <v>2.5080805474563923</v>
      </c>
      <c r="H40" s="5" t="str">
        <f t="shared" si="6"/>
        <v/>
      </c>
      <c r="I40" s="24">
        <f t="shared" si="4"/>
        <v>-3.7702013686409803E-2</v>
      </c>
      <c r="J40" s="24">
        <f t="shared" si="5"/>
        <v>-2.1552141810509563E-2</v>
      </c>
      <c r="K40" s="5" t="str">
        <f t="shared" si="11"/>
        <v/>
      </c>
      <c r="L40" s="5" t="str">
        <f t="shared" si="12"/>
        <v/>
      </c>
      <c r="M40" s="24">
        <f t="shared" si="7"/>
        <v>-1.002166261095816E+17</v>
      </c>
      <c r="N40" s="24">
        <f t="shared" si="8"/>
        <v>2.5080805474563923</v>
      </c>
      <c r="O40" s="24">
        <f t="shared" si="9"/>
        <v>193705176231424.62</v>
      </c>
      <c r="P40" s="24">
        <f t="shared" si="10"/>
        <v>1.4847163946347111E-5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0.46656317200507647</v>
      </c>
      <c r="V40" s="24">
        <f t="shared" si="13"/>
        <v>15.178859193638621</v>
      </c>
      <c r="W40" s="63">
        <f>B40+([1]User!D$6-25)*[1]User!C$6*[1]Calc!V$6</f>
        <v>0.57164431559999995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0.569187</v>
      </c>
      <c r="C41" s="64">
        <v>0.19681699999999999</v>
      </c>
      <c r="D41" s="61">
        <f t="shared" si="0"/>
        <v>2.3238124919995191</v>
      </c>
      <c r="E41" s="49">
        <f t="shared" si="1"/>
        <v>0.36620108199055307</v>
      </c>
      <c r="F41" s="49">
        <f t="shared" si="2"/>
        <v>0.36620108199055307</v>
      </c>
      <c r="G41" s="49">
        <f t="shared" si="3"/>
        <v>2.342066609364962</v>
      </c>
      <c r="H41" s="5" t="str">
        <f t="shared" si="6"/>
        <v/>
      </c>
      <c r="I41" s="24">
        <f t="shared" si="4"/>
        <v>-3.3551665234124055E-2</v>
      </c>
      <c r="J41" s="24">
        <f t="shared" si="5"/>
        <v>-1.9106442528125534E-2</v>
      </c>
      <c r="K41" s="5" t="str">
        <f t="shared" si="11"/>
        <v/>
      </c>
      <c r="L41" s="5" t="str">
        <f t="shared" si="12"/>
        <v/>
      </c>
      <c r="M41" s="24">
        <f t="shared" si="7"/>
        <v>-9.4954834402011968E+16</v>
      </c>
      <c r="N41" s="24">
        <f t="shared" si="8"/>
        <v>2.342066609364962</v>
      </c>
      <c r="O41" s="24">
        <f t="shared" si="9"/>
        <v>179401503533592.25</v>
      </c>
      <c r="P41" s="24">
        <f t="shared" si="10"/>
        <v>1.4725518438029838E-5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0.43455954514274825</v>
      </c>
      <c r="V41" s="24">
        <f t="shared" si="13"/>
        <v>14.227429502338991</v>
      </c>
      <c r="W41" s="63">
        <f>B41+([1]User!D$6-25)*[1]User!C$6*[1]Calc!V$6</f>
        <v>0.56946331559999996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0.56701999999999997</v>
      </c>
      <c r="C42" s="64">
        <v>0.183833</v>
      </c>
      <c r="D42" s="61">
        <f t="shared" si="0"/>
        <v>2.1705107884062231</v>
      </c>
      <c r="E42" s="49">
        <f t="shared" si="1"/>
        <v>0.3365619488172652</v>
      </c>
      <c r="F42" s="49">
        <f t="shared" si="2"/>
        <v>0.3365619488172652</v>
      </c>
      <c r="G42" s="49">
        <f t="shared" si="3"/>
        <v>2.18741379334885</v>
      </c>
      <c r="H42" s="5" t="str">
        <f t="shared" si="6"/>
        <v/>
      </c>
      <c r="I42" s="24">
        <f t="shared" si="4"/>
        <v>-2.9685344833721254E-2</v>
      </c>
      <c r="J42" s="24">
        <f t="shared" si="5"/>
        <v>-1.684038675148556E-2</v>
      </c>
      <c r="K42" s="5" t="str">
        <f t="shared" si="11"/>
        <v/>
      </c>
      <c r="L42" s="5" t="str">
        <f t="shared" si="12"/>
        <v/>
      </c>
      <c r="M42" s="24">
        <f t="shared" si="7"/>
        <v>-8.7926575856360688E+16</v>
      </c>
      <c r="N42" s="24">
        <f t="shared" si="8"/>
        <v>2.18741379334885</v>
      </c>
      <c r="O42" s="24">
        <f t="shared" si="9"/>
        <v>166154241515556</v>
      </c>
      <c r="P42" s="24">
        <f t="shared" si="10"/>
        <v>1.4602400097353885E-5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0.40509163592078584</v>
      </c>
      <c r="V42" s="24">
        <f t="shared" si="13"/>
        <v>13.324857160145235</v>
      </c>
      <c r="W42" s="63">
        <f>B42+([1]User!D$6-25)*[1]User!C$6*[1]Calc!V$6</f>
        <v>0.56729631559999993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0.56479999999999997</v>
      </c>
      <c r="C43" s="64">
        <v>0.171793</v>
      </c>
      <c r="D43" s="61">
        <f t="shared" si="0"/>
        <v>2.0283548648646885</v>
      </c>
      <c r="E43" s="49">
        <f t="shared" si="1"/>
        <v>0.30714393802339218</v>
      </c>
      <c r="F43" s="49">
        <f t="shared" si="2"/>
        <v>0.30714393802339218</v>
      </c>
      <c r="G43" s="49">
        <f t="shared" si="3"/>
        <v>2.0444524615514696</v>
      </c>
      <c r="H43" s="5" t="str">
        <f t="shared" si="6"/>
        <v/>
      </c>
      <c r="I43" s="24">
        <f t="shared" si="4"/>
        <v>-2.6111311538786743E-2</v>
      </c>
      <c r="J43" s="24">
        <f t="shared" si="5"/>
        <v>-1.4754883719821378E-2</v>
      </c>
      <c r="K43" s="5" t="str">
        <f t="shared" si="11"/>
        <v/>
      </c>
      <c r="L43" s="5" t="str">
        <f t="shared" si="12"/>
        <v/>
      </c>
      <c r="M43" s="24">
        <f t="shared" si="7"/>
        <v>-8.373697818758296E+16</v>
      </c>
      <c r="N43" s="24">
        <f t="shared" si="8"/>
        <v>2.0444524615514696</v>
      </c>
      <c r="O43" s="24">
        <f t="shared" si="9"/>
        <v>153522050174618</v>
      </c>
      <c r="P43" s="24">
        <f t="shared" si="10"/>
        <v>1.4435688518368399E-5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0.37712617192592618</v>
      </c>
      <c r="V43" s="24">
        <f t="shared" si="13"/>
        <v>12.525583003056614</v>
      </c>
      <c r="W43" s="63">
        <f>B43+([1]User!D$6-25)*[1]User!C$6*[1]Calc!V$6</f>
        <v>0.56507631559999993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0.56256300000000004</v>
      </c>
      <c r="C44" s="64">
        <v>0.16057299999999999</v>
      </c>
      <c r="D44" s="61">
        <f t="shared" si="0"/>
        <v>1.8958806570460822</v>
      </c>
      <c r="E44" s="49">
        <f t="shared" si="1"/>
        <v>0.27781099565098322</v>
      </c>
      <c r="F44" s="49">
        <f t="shared" si="2"/>
        <v>0.27781099565098322</v>
      </c>
      <c r="G44" s="49">
        <f t="shared" si="3"/>
        <v>1.9109394158704296</v>
      </c>
      <c r="H44" s="5" t="str">
        <f t="shared" si="6"/>
        <v/>
      </c>
      <c r="I44" s="24">
        <f t="shared" si="4"/>
        <v>-2.2773485396760738E-2</v>
      </c>
      <c r="J44" s="24">
        <f t="shared" si="5"/>
        <v>-1.2817812934539409E-2</v>
      </c>
      <c r="K44" s="5" t="str">
        <f t="shared" si="11"/>
        <v/>
      </c>
      <c r="L44" s="5" t="str">
        <f t="shared" si="12"/>
        <v/>
      </c>
      <c r="M44" s="24">
        <f t="shared" si="7"/>
        <v>-7.8333119144545024E+16</v>
      </c>
      <c r="N44" s="24">
        <f t="shared" si="8"/>
        <v>1.9109394158704296</v>
      </c>
      <c r="O44" s="24">
        <f t="shared" si="9"/>
        <v>141696976440297.5</v>
      </c>
      <c r="P44" s="24">
        <f t="shared" si="10"/>
        <v>1.4254678366386145E-5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0.35104614356116837</v>
      </c>
      <c r="V44" s="24">
        <f t="shared" si="13"/>
        <v>11.777930563430035</v>
      </c>
      <c r="W44" s="63">
        <f>B44+([1]User!D$6-25)*[1]User!C$6*[1]Calc!V$6</f>
        <v>0.5628393156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0.56033200000000005</v>
      </c>
      <c r="C45" s="64">
        <v>0.15007999999999999</v>
      </c>
      <c r="D45" s="61">
        <f t="shared" si="0"/>
        <v>1.7719901167037797</v>
      </c>
      <c r="E45" s="49">
        <f t="shared" si="1"/>
        <v>0.24846129527508301</v>
      </c>
      <c r="F45" s="49">
        <f t="shared" si="2"/>
        <v>0.24846129527508301</v>
      </c>
      <c r="G45" s="49">
        <f t="shared" si="3"/>
        <v>1.7859246220102452</v>
      </c>
      <c r="H45" s="5" t="str">
        <f t="shared" si="6"/>
        <v/>
      </c>
      <c r="I45" s="24">
        <f t="shared" si="4"/>
        <v>-1.9648115550256133E-2</v>
      </c>
      <c r="J45" s="24">
        <f t="shared" si="5"/>
        <v>-1.1014896963343259E-2</v>
      </c>
      <c r="K45" s="5" t="str">
        <f t="shared" si="11"/>
        <v/>
      </c>
      <c r="L45" s="5" t="str">
        <f t="shared" si="12"/>
        <v/>
      </c>
      <c r="M45" s="24">
        <f t="shared" si="7"/>
        <v>-7.2484942293308096E+16</v>
      </c>
      <c r="N45" s="24">
        <f t="shared" si="8"/>
        <v>1.7859246220102452</v>
      </c>
      <c r="O45" s="24">
        <f t="shared" si="9"/>
        <v>130751624284100.75</v>
      </c>
      <c r="P45" s="24">
        <f t="shared" si="10"/>
        <v>1.4074329869579078E-5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0.32697136207590799</v>
      </c>
      <c r="V45" s="24">
        <f t="shared" si="13"/>
        <v>11.061562233882857</v>
      </c>
      <c r="W45" s="63">
        <f>B45+([1]User!D$6-25)*[1]User!C$6*[1]Calc!V$6</f>
        <v>0.56060831560000002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0.55810599999999999</v>
      </c>
      <c r="C46" s="64">
        <v>0.14038300000000001</v>
      </c>
      <c r="D46" s="61">
        <f t="shared" si="0"/>
        <v>1.6574979247949542</v>
      </c>
      <c r="E46" s="49">
        <f t="shared" si="1"/>
        <v>0.21945299333583673</v>
      </c>
      <c r="F46" s="49">
        <f t="shared" si="2"/>
        <v>0.21945299333583673</v>
      </c>
      <c r="G46" s="49">
        <f t="shared" si="3"/>
        <v>1.6703905151973184</v>
      </c>
      <c r="H46" s="5" t="str">
        <f t="shared" si="6"/>
        <v/>
      </c>
      <c r="I46" s="24">
        <f t="shared" si="4"/>
        <v>-1.6759762879932964E-2</v>
      </c>
      <c r="J46" s="24">
        <f t="shared" si="5"/>
        <v>-9.3583552058038918E-3</v>
      </c>
      <c r="K46" s="5" t="str">
        <f t="shared" si="11"/>
        <v/>
      </c>
      <c r="L46" s="5" t="str">
        <f t="shared" si="12"/>
        <v/>
      </c>
      <c r="M46" s="24">
        <f t="shared" si="7"/>
        <v>-6.7065076999398072E+16</v>
      </c>
      <c r="N46" s="24">
        <f t="shared" si="8"/>
        <v>1.6703905151973184</v>
      </c>
      <c r="O46" s="24">
        <f t="shared" si="9"/>
        <v>120621807575296.87</v>
      </c>
      <c r="P46" s="24">
        <f t="shared" si="10"/>
        <v>1.3881985127014384E-5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0.30472661367008141</v>
      </c>
      <c r="V46" s="24">
        <f t="shared" si="13"/>
        <v>10.39969734007704</v>
      </c>
      <c r="W46" s="63">
        <f>B46+([1]User!D$6-25)*[1]User!C$6*[1]Calc!V$6</f>
        <v>0.55838231559999996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0.55581000000000003</v>
      </c>
      <c r="C47" s="64">
        <v>0.131355</v>
      </c>
      <c r="D47" s="61">
        <f t="shared" si="0"/>
        <v>1.5509045960795909</v>
      </c>
      <c r="E47" s="49">
        <f t="shared" si="1"/>
        <v>0.19058508300345181</v>
      </c>
      <c r="F47" s="49">
        <f t="shared" si="2"/>
        <v>0.19058508300345181</v>
      </c>
      <c r="G47" s="49">
        <f t="shared" si="3"/>
        <v>1.5631976449545759</v>
      </c>
      <c r="H47" s="5" t="str">
        <f t="shared" si="6"/>
        <v/>
      </c>
      <c r="I47" s="24">
        <f t="shared" si="4"/>
        <v>-1.4079941123864397E-2</v>
      </c>
      <c r="J47" s="24">
        <f t="shared" si="5"/>
        <v>-7.829662583434675E-3</v>
      </c>
      <c r="K47" s="5" t="str">
        <f t="shared" si="11"/>
        <v/>
      </c>
      <c r="L47" s="5" t="str">
        <f t="shared" si="12"/>
        <v/>
      </c>
      <c r="M47" s="24">
        <f t="shared" si="7"/>
        <v>-6.3946363269793224E+16</v>
      </c>
      <c r="N47" s="24">
        <f t="shared" si="8"/>
        <v>1.5631976449545759</v>
      </c>
      <c r="O47" s="24">
        <f t="shared" si="9"/>
        <v>110947824681831.25</v>
      </c>
      <c r="P47" s="24">
        <f t="shared" si="10"/>
        <v>1.3644218237966329E-5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0.28349528406305985</v>
      </c>
      <c r="V47" s="24">
        <f t="shared" si="13"/>
        <v>9.8155701126779871</v>
      </c>
      <c r="W47" s="63">
        <f>B47+([1]User!D$6-25)*[1]User!C$6*[1]Calc!V$6</f>
        <v>0.55608631559999999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0.55350100000000002</v>
      </c>
      <c r="C48" s="64">
        <v>0.122958</v>
      </c>
      <c r="D48" s="61">
        <f t="shared" si="0"/>
        <v>1.4517614656827249</v>
      </c>
      <c r="E48" s="49">
        <f t="shared" si="1"/>
        <v>0.16189526467820509</v>
      </c>
      <c r="F48" s="49">
        <f t="shared" si="2"/>
        <v>0.16189526467820509</v>
      </c>
      <c r="G48" s="49">
        <f t="shared" si="3"/>
        <v>1.4631765326821058</v>
      </c>
      <c r="H48" s="5" t="str">
        <f t="shared" si="6"/>
        <v/>
      </c>
      <c r="I48" s="24">
        <f t="shared" si="4"/>
        <v>-1.1579413317052645E-2</v>
      </c>
      <c r="J48" s="24">
        <f t="shared" si="5"/>
        <v>-6.4124164229403049E-3</v>
      </c>
      <c r="K48" s="5" t="str">
        <f t="shared" si="11"/>
        <v/>
      </c>
      <c r="L48" s="5" t="str">
        <f t="shared" si="12"/>
        <v/>
      </c>
      <c r="M48" s="24">
        <f t="shared" si="7"/>
        <v>-5.9379249892743056E+16</v>
      </c>
      <c r="N48" s="24">
        <f t="shared" si="8"/>
        <v>1.4631765326821058</v>
      </c>
      <c r="O48" s="24">
        <f t="shared" si="9"/>
        <v>101959484390425.75</v>
      </c>
      <c r="P48" s="24">
        <f t="shared" si="10"/>
        <v>1.3395985269997458E-5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0.26375930461955116</v>
      </c>
      <c r="V48" s="24">
        <f t="shared" si="13"/>
        <v>9.2677903762893994</v>
      </c>
      <c r="W48" s="63">
        <f>B48+([1]User!D$6-25)*[1]User!C$6*[1]Calc!V$6</f>
        <v>0.55377731559999999</v>
      </c>
      <c r="AH48" s="24"/>
    </row>
    <row r="49" spans="1:34">
      <c r="A49" s="64">
        <v>5.8885999999999999E-3</v>
      </c>
      <c r="B49" s="59">
        <v>0.55123100000000003</v>
      </c>
      <c r="C49" s="64">
        <v>0.115138</v>
      </c>
      <c r="D49" s="61">
        <f t="shared" si="0"/>
        <v>1.3594309572030905</v>
      </c>
      <c r="E49" s="49">
        <f t="shared" si="1"/>
        <v>0.13335715552989114</v>
      </c>
      <c r="F49" s="49">
        <f t="shared" si="2"/>
        <v>0.13335715552989114</v>
      </c>
      <c r="G49" s="49">
        <f t="shared" si="3"/>
        <v>1.3698000587180177</v>
      </c>
      <c r="H49" s="5" t="str">
        <f t="shared" si="6"/>
        <v/>
      </c>
      <c r="I49" s="24">
        <f t="shared" si="4"/>
        <v>-9.245001467950445E-3</v>
      </c>
      <c r="J49" s="24">
        <f t="shared" si="5"/>
        <v>-5.0986859423074096E-3</v>
      </c>
      <c r="K49" s="5" t="str">
        <f t="shared" si="11"/>
        <v/>
      </c>
      <c r="L49" s="5" t="str">
        <f t="shared" si="12"/>
        <v/>
      </c>
      <c r="M49" s="24">
        <f t="shared" si="7"/>
        <v>-5.3938314164207472E+16</v>
      </c>
      <c r="N49" s="24">
        <f t="shared" si="8"/>
        <v>1.3698000587180177</v>
      </c>
      <c r="O49" s="24">
        <f t="shared" si="9"/>
        <v>93797585807827.125</v>
      </c>
      <c r="P49" s="24">
        <f t="shared" si="10"/>
        <v>1.3163707930172177E-5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0.24581063332588504</v>
      </c>
      <c r="V49" s="24">
        <f t="shared" si="13"/>
        <v>8.7330754244288968</v>
      </c>
      <c r="W49" s="63">
        <f>B49+([1]User!D$6-25)*[1]User!C$6*[1]Calc!V$6</f>
        <v>0.55150731559999999</v>
      </c>
      <c r="AH49" s="24"/>
    </row>
    <row r="50" spans="1:34">
      <c r="A50" s="64">
        <v>6.0340000000000003E-3</v>
      </c>
      <c r="B50" s="59">
        <v>0.54885899999999999</v>
      </c>
      <c r="C50" s="64">
        <v>0.107823</v>
      </c>
      <c r="D50" s="61">
        <f t="shared" si="0"/>
        <v>1.2730629687723325</v>
      </c>
      <c r="E50" s="49">
        <f t="shared" si="1"/>
        <v>0.10484988544000334</v>
      </c>
      <c r="F50" s="49">
        <f t="shared" si="2"/>
        <v>0.10484988544000334</v>
      </c>
      <c r="G50" s="49">
        <f t="shared" si="3"/>
        <v>1.2830320489843035</v>
      </c>
      <c r="H50" s="5" t="str">
        <f t="shared" si="6"/>
        <v/>
      </c>
      <c r="I50" s="24">
        <f t="shared" si="4"/>
        <v>-7.0758012246075891E-3</v>
      </c>
      <c r="J50" s="24">
        <f t="shared" si="5"/>
        <v>-3.8855723385977548E-3</v>
      </c>
      <c r="K50" s="5" t="str">
        <f t="shared" si="11"/>
        <v/>
      </c>
      <c r="L50" s="5" t="str">
        <f t="shared" si="12"/>
        <v/>
      </c>
      <c r="M50" s="24">
        <f t="shared" si="7"/>
        <v>-5.1857470932017312E+16</v>
      </c>
      <c r="N50" s="24">
        <f t="shared" si="8"/>
        <v>1.2830320489843035</v>
      </c>
      <c r="O50" s="24">
        <f t="shared" si="9"/>
        <v>85933718243881.25</v>
      </c>
      <c r="P50" s="24">
        <f t="shared" si="10"/>
        <v>1.2875670571348162E-5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0.22847247949128269</v>
      </c>
      <c r="V50" s="24">
        <f t="shared" si="13"/>
        <v>8.2708808637289568</v>
      </c>
      <c r="W50" s="63">
        <f>B50+([1]User!D$6-25)*[1]User!C$6*[1]Calc!V$6</f>
        <v>0.54913531559999995</v>
      </c>
      <c r="AH50" s="24"/>
    </row>
    <row r="51" spans="1:34">
      <c r="A51" s="64">
        <v>6.1793999999999998E-3</v>
      </c>
      <c r="B51" s="59">
        <v>0.54655100000000001</v>
      </c>
      <c r="C51" s="64">
        <v>0.10102700000000001</v>
      </c>
      <c r="D51" s="61">
        <f t="shared" si="0"/>
        <v>1.1928227979759647</v>
      </c>
      <c r="E51" s="49">
        <f t="shared" si="1"/>
        <v>7.6575931032247024E-2</v>
      </c>
      <c r="F51" s="49">
        <f t="shared" si="2"/>
        <v>7.6575931032247024E-2</v>
      </c>
      <c r="G51" s="49">
        <f t="shared" si="3"/>
        <v>1.2017621427347729</v>
      </c>
      <c r="H51" s="5" t="str">
        <f t="shared" si="6"/>
        <v/>
      </c>
      <c r="I51" s="24">
        <f t="shared" si="4"/>
        <v>-5.0440535683693236E-3</v>
      </c>
      <c r="J51" s="24">
        <f t="shared" si="5"/>
        <v>-2.7582262725339983E-3</v>
      </c>
      <c r="K51" s="5" t="str">
        <f t="shared" si="11"/>
        <v/>
      </c>
      <c r="L51" s="5" t="str">
        <f t="shared" si="12"/>
        <v/>
      </c>
      <c r="M51" s="24">
        <f t="shared" si="7"/>
        <v>-4.6500961084104816E+16</v>
      </c>
      <c r="N51" s="24">
        <f t="shared" si="8"/>
        <v>1.2017621427347729</v>
      </c>
      <c r="O51" s="24">
        <f t="shared" si="9"/>
        <v>78887968417619.125</v>
      </c>
      <c r="P51" s="24">
        <f t="shared" si="10"/>
        <v>1.2619321668838825E-5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0.21288136363378438</v>
      </c>
      <c r="V51" s="24">
        <f t="shared" si="13"/>
        <v>7.8053728553812585</v>
      </c>
      <c r="W51" s="63">
        <f>B51+([1]User!D$6-25)*[1]User!C$6*[1]Calc!V$6</f>
        <v>0.54682731559999997</v>
      </c>
      <c r="AH51" s="24"/>
    </row>
    <row r="52" spans="1:34">
      <c r="A52" s="64">
        <v>6.3248000000000002E-3</v>
      </c>
      <c r="B52" s="59">
        <v>0.54413100000000003</v>
      </c>
      <c r="C52" s="64">
        <v>9.4597100000000003E-2</v>
      </c>
      <c r="D52" s="61">
        <f t="shared" si="0"/>
        <v>1.1169051590407726</v>
      </c>
      <c r="E52" s="49">
        <f t="shared" si="1"/>
        <v>4.8016296970613437E-2</v>
      </c>
      <c r="F52" s="49">
        <f t="shared" si="2"/>
        <v>4.8016296970613437E-2</v>
      </c>
      <c r="G52" s="49">
        <f t="shared" si="3"/>
        <v>1.1255036457437817</v>
      </c>
      <c r="H52" s="5" t="str">
        <f t="shared" si="6"/>
        <v/>
      </c>
      <c r="I52" s="24">
        <f t="shared" si="4"/>
        <v>-3.1375911435945411E-3</v>
      </c>
      <c r="J52" s="24">
        <f t="shared" si="5"/>
        <v>-1.7081275719346381E-3</v>
      </c>
      <c r="K52" s="5" t="str">
        <f t="shared" si="11"/>
        <v/>
      </c>
      <c r="L52" s="5" t="str">
        <f t="shared" si="12"/>
        <v/>
      </c>
      <c r="M52" s="24">
        <f t="shared" si="7"/>
        <v>-4.472787506767092E+16</v>
      </c>
      <c r="N52" s="24">
        <f t="shared" si="8"/>
        <v>1.1255036457437817</v>
      </c>
      <c r="O52" s="24">
        <f t="shared" si="9"/>
        <v>72095077822625.125</v>
      </c>
      <c r="P52" s="24">
        <f t="shared" si="10"/>
        <v>1.2314094061829942E-5</v>
      </c>
      <c r="Q52" s="5">
        <f t="shared" si="15"/>
        <v>0.5444073156</v>
      </c>
      <c r="R52" s="5" t="str">
        <f t="shared" si="16"/>
        <v/>
      </c>
      <c r="S52" s="5">
        <f t="shared" si="17"/>
        <v>5.1346906110277091E-2</v>
      </c>
      <c r="T52" s="5" t="str">
        <f t="shared" si="17"/>
        <v/>
      </c>
      <c r="U52" s="24">
        <f t="shared" si="14"/>
        <v>0.1977787629286121</v>
      </c>
      <c r="V52" s="24">
        <f t="shared" si="13"/>
        <v>7.394387061877814</v>
      </c>
      <c r="W52" s="63">
        <f>B52+([1]User!D$6-25)*[1]User!C$6*[1]Calc!V$6</f>
        <v>0.5444073156</v>
      </c>
      <c r="AH52" s="24"/>
    </row>
    <row r="53" spans="1:34">
      <c r="A53" s="64">
        <v>6.4701999999999997E-3</v>
      </c>
      <c r="B53" s="59">
        <v>0.54176899999999995</v>
      </c>
      <c r="C53" s="64">
        <v>8.8590600000000005E-2</v>
      </c>
      <c r="D53" s="61">
        <f t="shared" si="0"/>
        <v>1.0459865913703217</v>
      </c>
      <c r="E53" s="49">
        <f t="shared" si="1"/>
        <v>1.9526117293010906E-2</v>
      </c>
      <c r="F53" s="49">
        <f t="shared" si="2"/>
        <v>1.9526117293010906E-2</v>
      </c>
      <c r="G53" s="49">
        <f t="shared" si="3"/>
        <v>1.0536968529364035</v>
      </c>
      <c r="H53" s="5">
        <f t="shared" si="6"/>
        <v>-1.3424213234100868E-3</v>
      </c>
      <c r="I53" s="24">
        <f t="shared" si="4"/>
        <v>-1.3424213234100868E-3</v>
      </c>
      <c r="J53" s="24">
        <f t="shared" si="5"/>
        <v>-7.2765318991599003E-4</v>
      </c>
      <c r="K53" s="5">
        <f t="shared" si="11"/>
        <v>0.54204531559999991</v>
      </c>
      <c r="L53" s="5" t="str">
        <f t="shared" si="12"/>
        <v/>
      </c>
      <c r="M53" s="24">
        <f t="shared" si="7"/>
        <v>-4.0107477975872608E+16</v>
      </c>
      <c r="N53" s="24">
        <f t="shared" si="8"/>
        <v>1.0536968529364035</v>
      </c>
      <c r="O53" s="24">
        <f t="shared" si="9"/>
        <v>66008518709639.125</v>
      </c>
      <c r="P53" s="24">
        <f t="shared" si="10"/>
        <v>1.204281630089191E-5</v>
      </c>
      <c r="Q53" s="5">
        <f t="shared" si="15"/>
        <v>0.54204531559999991</v>
      </c>
      <c r="R53" s="5" t="str">
        <f t="shared" si="16"/>
        <v/>
      </c>
      <c r="S53" s="5">
        <f t="shared" si="17"/>
        <v>2.2715682950911212E-2</v>
      </c>
      <c r="T53" s="5" t="str">
        <f t="shared" si="17"/>
        <v/>
      </c>
      <c r="U53" s="24">
        <f t="shared" si="14"/>
        <v>0.18416796951510206</v>
      </c>
      <c r="V53" s="24">
        <f t="shared" si="13"/>
        <v>6.9758535008560401</v>
      </c>
      <c r="W53" s="63">
        <f>B53+([1]User!D$6-25)*[1]User!C$6*[1]Calc!V$6</f>
        <v>0.54204531559999991</v>
      </c>
      <c r="AH53" s="24"/>
    </row>
    <row r="54" spans="1:34">
      <c r="A54" s="64">
        <v>6.6156000000000001E-3</v>
      </c>
      <c r="B54" s="59">
        <v>0.53938600000000003</v>
      </c>
      <c r="C54" s="64">
        <v>8.3030099999999996E-2</v>
      </c>
      <c r="D54" s="61">
        <f t="shared" si="0"/>
        <v>0.98033393249551237</v>
      </c>
      <c r="E54" s="49">
        <f t="shared" si="1"/>
        <v>-8.6259647796635436E-3</v>
      </c>
      <c r="F54" s="49">
        <f t="shared" si="2"/>
        <v>-8.6259647796635436E-3</v>
      </c>
      <c r="G54" s="49">
        <f t="shared" si="3"/>
        <v>0.98747119642077841</v>
      </c>
      <c r="H54" s="5">
        <f t="shared" si="6"/>
        <v>3.132200894805405E-4</v>
      </c>
      <c r="I54" s="24">
        <f t="shared" si="4"/>
        <v>3.132200894805405E-4</v>
      </c>
      <c r="J54" s="24">
        <f t="shared" si="5"/>
        <v>1.6903307878150768E-4</v>
      </c>
      <c r="K54" s="5">
        <f t="shared" si="11"/>
        <v>0.5396623156</v>
      </c>
      <c r="L54" s="5" t="str">
        <f t="shared" si="12"/>
        <v/>
      </c>
      <c r="M54" s="24">
        <f t="shared" si="7"/>
        <v>-3.7126841059436544E+16</v>
      </c>
      <c r="N54" s="24">
        <f t="shared" si="8"/>
        <v>0.98747119642077841</v>
      </c>
      <c r="O54" s="24">
        <f t="shared" si="9"/>
        <v>60370589558294.75</v>
      </c>
      <c r="P54" s="24">
        <f t="shared" si="10"/>
        <v>1.1752891809657623E-5</v>
      </c>
      <c r="Q54" s="5">
        <f t="shared" si="15"/>
        <v>0.5396623156</v>
      </c>
      <c r="R54" s="5" t="str">
        <f t="shared" si="16"/>
        <v/>
      </c>
      <c r="S54" s="5">
        <f t="shared" si="17"/>
        <v>-5.4755634665192452E-3</v>
      </c>
      <c r="T54" s="5" t="str">
        <f t="shared" si="17"/>
        <v/>
      </c>
      <c r="U54" s="24">
        <f t="shared" si="14"/>
        <v>0.17147520576598921</v>
      </c>
      <c r="V54" s="24">
        <f t="shared" si="13"/>
        <v>6.5980886018202325</v>
      </c>
      <c r="W54" s="63">
        <f>B54+([1]User!D$6-25)*[1]User!C$6*[1]Calc!V$6</f>
        <v>0.5396623156</v>
      </c>
      <c r="AH54" s="24"/>
    </row>
    <row r="55" spans="1:34">
      <c r="A55" s="64">
        <v>6.7609999999999996E-3</v>
      </c>
      <c r="B55" s="59">
        <v>0.537018</v>
      </c>
      <c r="C55" s="64">
        <v>7.78142E-2</v>
      </c>
      <c r="D55" s="61">
        <f t="shared" si="0"/>
        <v>0.91874995561841188</v>
      </c>
      <c r="E55" s="49">
        <f t="shared" si="1"/>
        <v>-3.6802668886991435E-2</v>
      </c>
      <c r="F55" s="49">
        <f t="shared" si="2"/>
        <v>-3.6802668886991435E-2</v>
      </c>
      <c r="G55" s="49">
        <f t="shared" si="3"/>
        <v>0.92525758253939971</v>
      </c>
      <c r="H55" s="5">
        <f t="shared" si="6"/>
        <v>1.8685604365150064E-3</v>
      </c>
      <c r="I55" s="24">
        <f t="shared" si="4"/>
        <v>1.8685604365150064E-3</v>
      </c>
      <c r="J55" s="24">
        <f t="shared" si="5"/>
        <v>1.0039669008945675E-3</v>
      </c>
      <c r="K55" s="5">
        <f t="shared" si="11"/>
        <v>0.53729431559999996</v>
      </c>
      <c r="L55" s="5" t="str">
        <f t="shared" si="12"/>
        <v/>
      </c>
      <c r="M55" s="24">
        <f t="shared" si="7"/>
        <v>-3.3851575743798448E+16</v>
      </c>
      <c r="N55" s="24">
        <f t="shared" si="8"/>
        <v>0.92525758253939971</v>
      </c>
      <c r="O55" s="24">
        <f t="shared" si="9"/>
        <v>55230134530534.75</v>
      </c>
      <c r="P55" s="24">
        <f t="shared" si="10"/>
        <v>1.1475119212760282E-5</v>
      </c>
      <c r="Q55" s="5">
        <f t="shared" si="15"/>
        <v>0.53729431559999996</v>
      </c>
      <c r="R55" s="5" t="str">
        <f t="shared" si="16"/>
        <v/>
      </c>
      <c r="S55" s="5">
        <f t="shared" si="17"/>
        <v>-3.3737347149871214E-2</v>
      </c>
      <c r="T55" s="5" t="str">
        <f t="shared" si="17"/>
        <v/>
      </c>
      <c r="U55" s="24">
        <f t="shared" si="14"/>
        <v>0.15981290151489144</v>
      </c>
      <c r="V55" s="24">
        <f t="shared" si="13"/>
        <v>6.2295863292258185</v>
      </c>
      <c r="W55" s="63">
        <f>B55+([1]User!D$6-25)*[1]User!C$6*[1]Calc!V$6</f>
        <v>0.53729431559999996</v>
      </c>
      <c r="X55" s="74" t="s">
        <v>77</v>
      </c>
      <c r="Y55" s="66"/>
      <c r="AH55" s="24"/>
    </row>
    <row r="56" spans="1:34">
      <c r="A56" s="64">
        <v>6.9064E-3</v>
      </c>
      <c r="B56" s="59">
        <v>0.53452599999999995</v>
      </c>
      <c r="C56" s="64">
        <v>7.2959599999999999E-2</v>
      </c>
      <c r="D56" s="61">
        <f t="shared" si="0"/>
        <v>0.86143183714459681</v>
      </c>
      <c r="E56" s="49">
        <f t="shared" si="1"/>
        <v>-6.4779081446522377E-2</v>
      </c>
      <c r="F56" s="49">
        <f t="shared" si="2"/>
        <v>-6.4779081446522377E-2</v>
      </c>
      <c r="G56" s="49">
        <f t="shared" si="3"/>
        <v>0.86768419606043146</v>
      </c>
      <c r="H56" s="5">
        <f t="shared" si="6"/>
        <v>3.307895098489215E-3</v>
      </c>
      <c r="I56" s="24">
        <f t="shared" si="4"/>
        <v>3.307895098489215E-3</v>
      </c>
      <c r="J56" s="24">
        <f t="shared" si="5"/>
        <v>1.7690699584339219E-3</v>
      </c>
      <c r="K56" s="5">
        <f t="shared" si="11"/>
        <v>0.53480231559999991</v>
      </c>
      <c r="L56" s="5" t="str">
        <f t="shared" si="12"/>
        <v/>
      </c>
      <c r="M56" s="24">
        <f t="shared" si="7"/>
        <v>-3.252371470991818E+16</v>
      </c>
      <c r="N56" s="24">
        <f t="shared" si="8"/>
        <v>0.86768419606043146</v>
      </c>
      <c r="O56" s="24">
        <f t="shared" si="9"/>
        <v>50278727609645.125</v>
      </c>
      <c r="P56" s="24">
        <f t="shared" si="10"/>
        <v>1.1139516703845784E-5</v>
      </c>
      <c r="Q56" s="5">
        <f t="shared" si="15"/>
        <v>0.53480231559999991</v>
      </c>
      <c r="R56" s="5" t="str">
        <f t="shared" si="16"/>
        <v/>
      </c>
      <c r="S56" s="5">
        <f t="shared" si="17"/>
        <v>-6.1638312685629214E-2</v>
      </c>
      <c r="T56" s="5" t="str">
        <f t="shared" si="17"/>
        <v/>
      </c>
      <c r="U56" s="24">
        <f t="shared" si="14"/>
        <v>0.14847967039698212</v>
      </c>
      <c r="V56" s="24">
        <f t="shared" si="13"/>
        <v>5.9194486075772987</v>
      </c>
      <c r="W56" s="63">
        <f>B56+([1]User!D$6-25)*[1]User!C$6*[1]Calc!V$6</f>
        <v>0.53480231559999991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0.53210999999999997</v>
      </c>
      <c r="C57" s="64">
        <v>6.8397799999999995E-2</v>
      </c>
      <c r="D57" s="61">
        <f t="shared" si="0"/>
        <v>0.80757079960209077</v>
      </c>
      <c r="E57" s="49">
        <f t="shared" si="1"/>
        <v>-9.2819392800402675E-2</v>
      </c>
      <c r="F57" s="49">
        <f t="shared" si="2"/>
        <v>-9.2819392800402675E-2</v>
      </c>
      <c r="G57" s="49">
        <f t="shared" si="3"/>
        <v>0.81311771677210598</v>
      </c>
      <c r="H57" s="5" t="str">
        <f t="shared" si="6"/>
        <v/>
      </c>
      <c r="I57" s="24">
        <f t="shared" si="4"/>
        <v>4.6720570806973519E-3</v>
      </c>
      <c r="J57" s="24">
        <f t="shared" si="5"/>
        <v>2.4873392554653549E-3</v>
      </c>
      <c r="K57" s="5" t="str">
        <f t="shared" si="11"/>
        <v/>
      </c>
      <c r="L57" s="5" t="str">
        <f t="shared" si="12"/>
        <v/>
      </c>
      <c r="M57" s="24">
        <f t="shared" si="7"/>
        <v>-2.885412593640864E+16</v>
      </c>
      <c r="N57" s="24">
        <f t="shared" si="8"/>
        <v>0.81311771677210598</v>
      </c>
      <c r="O57" s="24">
        <f t="shared" si="9"/>
        <v>45891152312541.25</v>
      </c>
      <c r="P57" s="24">
        <f t="shared" si="10"/>
        <v>1.0849739144271429E-5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0.1383370137059721</v>
      </c>
      <c r="V57" s="24">
        <f t="shared" si="13"/>
        <v>5.5928135152362115</v>
      </c>
      <c r="W57" s="63">
        <f>B57+([1]User!D$6-25)*[1]User!C$6*[1]Calc!V$6</f>
        <v>0.53238631559999994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0.52966800000000003</v>
      </c>
      <c r="C58" s="64">
        <v>6.4122100000000001E-2</v>
      </c>
      <c r="D58" s="61">
        <f t="shared" si="0"/>
        <v>0.7570877362892553</v>
      </c>
      <c r="E58" s="49">
        <f t="shared" si="1"/>
        <v>-0.1208537886923105</v>
      </c>
      <c r="F58" s="49">
        <f t="shared" si="2"/>
        <v>-0.1208537886923105</v>
      </c>
      <c r="G58" s="49">
        <f t="shared" si="3"/>
        <v>0.76221111878441339</v>
      </c>
      <c r="H58" s="5" t="str">
        <f t="shared" si="6"/>
        <v/>
      </c>
      <c r="I58" s="24">
        <f t="shared" si="4"/>
        <v>5.944722030389666E-3</v>
      </c>
      <c r="J58" s="24">
        <f t="shared" si="5"/>
        <v>3.150371647827094E-3</v>
      </c>
      <c r="K58" s="5" t="str">
        <f t="shared" si="11"/>
        <v/>
      </c>
      <c r="L58" s="5" t="str">
        <f t="shared" si="12"/>
        <v/>
      </c>
      <c r="M58" s="24">
        <f t="shared" si="7"/>
        <v>-2.665097011630312E+16</v>
      </c>
      <c r="N58" s="24">
        <f t="shared" si="8"/>
        <v>0.76221111878441339</v>
      </c>
      <c r="O58" s="24">
        <f t="shared" si="9"/>
        <v>41835743776247.875</v>
      </c>
      <c r="P58" s="24">
        <f t="shared" si="10"/>
        <v>1.0551542985061939E-5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0.12886104754616801</v>
      </c>
      <c r="V58" s="24">
        <f t="shared" si="13"/>
        <v>5.2894366001474982</v>
      </c>
      <c r="W58" s="63">
        <f>B58+([1]User!D$6-25)*[1]User!C$6*[1]Calc!V$6</f>
        <v>0.52994431559999999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0.52718500000000001</v>
      </c>
      <c r="C59" s="64">
        <v>6.0129299999999997E-2</v>
      </c>
      <c r="D59" s="61">
        <f t="shared" si="0"/>
        <v>0.70994486490083009</v>
      </c>
      <c r="E59" s="49">
        <f t="shared" si="1"/>
        <v>-0.1487753777585262</v>
      </c>
      <c r="F59" s="49">
        <f t="shared" si="2"/>
        <v>-0.1487753777585262</v>
      </c>
      <c r="G59" s="49">
        <f t="shared" si="3"/>
        <v>0.71469611119037857</v>
      </c>
      <c r="H59" s="5" t="str">
        <f t="shared" si="6"/>
        <v/>
      </c>
      <c r="I59" s="24">
        <f t="shared" si="4"/>
        <v>7.1325972202405351E-3</v>
      </c>
      <c r="J59" s="24">
        <f t="shared" si="5"/>
        <v>3.7621691134329754E-3</v>
      </c>
      <c r="K59" s="5" t="str">
        <f t="shared" si="11"/>
        <v/>
      </c>
      <c r="L59" s="5" t="str">
        <f t="shared" si="12"/>
        <v/>
      </c>
      <c r="M59" s="24">
        <f t="shared" si="7"/>
        <v>-2.47151804491704E+16</v>
      </c>
      <c r="N59" s="24">
        <f t="shared" si="8"/>
        <v>0.71469611119037857</v>
      </c>
      <c r="O59" s="24">
        <f t="shared" si="9"/>
        <v>38071225479499.625</v>
      </c>
      <c r="P59" s="24">
        <f t="shared" si="10"/>
        <v>1.024045362998966E-5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0.11996034678631011</v>
      </c>
      <c r="V59" s="24">
        <f t="shared" si="13"/>
        <v>5.0101857176354647</v>
      </c>
      <c r="W59" s="63">
        <f>B59+([1]User!D$6-25)*[1]User!C$6*[1]Calc!V$6</f>
        <v>0.52746131559999998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0.52477700000000005</v>
      </c>
      <c r="C60" s="64">
        <v>5.6397599999999999E-2</v>
      </c>
      <c r="D60" s="61">
        <f t="shared" si="0"/>
        <v>0.66588479348223006</v>
      </c>
      <c r="E60" s="49">
        <f t="shared" si="1"/>
        <v>-0.17660090278603088</v>
      </c>
      <c r="F60" s="49">
        <f t="shared" si="2"/>
        <v>-0.17660090278603088</v>
      </c>
      <c r="G60" s="49">
        <f t="shared" si="3"/>
        <v>0.67009743601622129</v>
      </c>
      <c r="H60" s="5" t="str">
        <f t="shared" si="6"/>
        <v/>
      </c>
      <c r="I60" s="24">
        <f t="shared" si="4"/>
        <v>8.247564099594467E-3</v>
      </c>
      <c r="J60" s="24">
        <f t="shared" si="5"/>
        <v>4.3304108761156035E-3</v>
      </c>
      <c r="K60" s="5" t="str">
        <f t="shared" si="11"/>
        <v/>
      </c>
      <c r="L60" s="5" t="str">
        <f t="shared" si="12"/>
        <v/>
      </c>
      <c r="M60" s="24">
        <f t="shared" si="7"/>
        <v>-2.1913454712813484E+16</v>
      </c>
      <c r="N60" s="24">
        <f t="shared" si="8"/>
        <v>0.67009743601622129</v>
      </c>
      <c r="O60" s="24">
        <f t="shared" si="9"/>
        <v>34737553517943.25</v>
      </c>
      <c r="P60" s="24">
        <f t="shared" si="10"/>
        <v>9.9656362334264357E-6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0.11197821236885712</v>
      </c>
      <c r="V60" s="24">
        <f t="shared" si="13"/>
        <v>4.7267633432070166</v>
      </c>
      <c r="W60" s="63">
        <f>B60+([1]User!D$6-25)*[1]User!C$6*[1]Calc!V$6</f>
        <v>0.52505331560000001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0.52226899999999998</v>
      </c>
      <c r="C61" s="64">
        <v>5.2875600000000002E-2</v>
      </c>
      <c r="D61" s="61">
        <f t="shared" si="0"/>
        <v>0.6243006437552131</v>
      </c>
      <c r="E61" s="49">
        <f t="shared" si="1"/>
        <v>-0.20460621724043479</v>
      </c>
      <c r="F61" s="49">
        <f t="shared" si="2"/>
        <v>-0.20460621724043479</v>
      </c>
      <c r="G61" s="49">
        <f t="shared" si="3"/>
        <v>0.62829568621547072</v>
      </c>
      <c r="H61" s="5" t="str">
        <f t="shared" si="6"/>
        <v/>
      </c>
      <c r="I61" s="24">
        <f t="shared" si="4"/>
        <v>9.2926078446132314E-3</v>
      </c>
      <c r="J61" s="24">
        <f t="shared" si="5"/>
        <v>4.8558086989104561E-3</v>
      </c>
      <c r="K61" s="5" t="str">
        <f t="shared" si="11"/>
        <v/>
      </c>
      <c r="L61" s="5" t="str">
        <f t="shared" si="12"/>
        <v/>
      </c>
      <c r="M61" s="24">
        <f t="shared" si="7"/>
        <v>-2.0781535893974488E+16</v>
      </c>
      <c r="N61" s="24">
        <f t="shared" si="8"/>
        <v>0.62829568621547072</v>
      </c>
      <c r="O61" s="24">
        <f t="shared" si="9"/>
        <v>31569525686880.625</v>
      </c>
      <c r="P61" s="24">
        <f t="shared" si="10"/>
        <v>9.6593463097001483E-6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0.10428917641016527</v>
      </c>
      <c r="V61" s="24">
        <f t="shared" si="13"/>
        <v>4.4738101749033721</v>
      </c>
      <c r="W61" s="63">
        <f>B61+([1]User!D$6-25)*[1]User!C$6*[1]Calc!V$6</f>
        <v>0.52254531559999995</v>
      </c>
      <c r="X61" s="75"/>
      <c r="Y61" s="66"/>
      <c r="AH61" s="24"/>
    </row>
    <row r="62" spans="1:34">
      <c r="A62" s="64">
        <v>7.7787999999999998E-3</v>
      </c>
      <c r="B62" s="59">
        <v>0.519872</v>
      </c>
      <c r="C62" s="64">
        <v>4.9573100000000002E-2</v>
      </c>
      <c r="D62" s="61">
        <f t="shared" si="0"/>
        <v>0.5853081240296385</v>
      </c>
      <c r="E62" s="49">
        <f t="shared" si="1"/>
        <v>-0.23261544787154137</v>
      </c>
      <c r="F62" s="49">
        <f t="shared" si="2"/>
        <v>-0.23261544787154137</v>
      </c>
      <c r="G62" s="49">
        <f t="shared" si="3"/>
        <v>0.58879810358333784</v>
      </c>
      <c r="H62" s="5" t="str">
        <f t="shared" si="6"/>
        <v/>
      </c>
      <c r="I62" s="24">
        <f t="shared" si="4"/>
        <v>1.0280047410416555E-2</v>
      </c>
      <c r="J62" s="24">
        <f t="shared" si="5"/>
        <v>5.3471493448163125E-3</v>
      </c>
      <c r="K62" s="5" t="str">
        <f t="shared" si="11"/>
        <v/>
      </c>
      <c r="L62" s="5" t="str">
        <f t="shared" si="12"/>
        <v/>
      </c>
      <c r="M62" s="24">
        <f t="shared" si="7"/>
        <v>-1.8154283987200324E+16</v>
      </c>
      <c r="N62" s="24">
        <f t="shared" si="8"/>
        <v>0.58879810358333784</v>
      </c>
      <c r="O62" s="24">
        <f t="shared" si="9"/>
        <v>28807402004919</v>
      </c>
      <c r="P62" s="24">
        <f t="shared" si="10"/>
        <v>9.4054904859960931E-6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9.748812756545415E-2</v>
      </c>
      <c r="V62" s="24">
        <f t="shared" si="13"/>
        <v>4.2072940105095196</v>
      </c>
      <c r="W62" s="63">
        <f>B62+([1]User!D$6-25)*[1]User!C$6*[1]Calc!V$6</f>
        <v>0.52014831559999997</v>
      </c>
      <c r="X62" s="75"/>
      <c r="Y62" s="66"/>
      <c r="AH62" s="24"/>
    </row>
    <row r="63" spans="1:34">
      <c r="A63" s="64">
        <v>7.9241999999999993E-3</v>
      </c>
      <c r="B63" s="59">
        <v>0.51755099999999998</v>
      </c>
      <c r="C63" s="64">
        <v>4.6475500000000003E-2</v>
      </c>
      <c r="D63" s="61">
        <f t="shared" si="0"/>
        <v>0.54873485253775667</v>
      </c>
      <c r="E63" s="49">
        <f t="shared" si="1"/>
        <v>-0.2606374549959512</v>
      </c>
      <c r="F63" s="49">
        <f t="shared" si="2"/>
        <v>-0.2606374549959512</v>
      </c>
      <c r="G63" s="49">
        <f t="shared" si="3"/>
        <v>0.55183164145819286</v>
      </c>
      <c r="H63" s="5" t="str">
        <f t="shared" si="6"/>
        <v/>
      </c>
      <c r="I63" s="24">
        <f t="shared" si="4"/>
        <v>1.120420896354518E-2</v>
      </c>
      <c r="J63" s="24">
        <f t="shared" si="5"/>
        <v>5.8018454510140585E-3</v>
      </c>
      <c r="K63" s="5" t="str">
        <f t="shared" si="11"/>
        <v/>
      </c>
      <c r="L63" s="5" t="str">
        <f t="shared" si="12"/>
        <v/>
      </c>
      <c r="M63" s="24">
        <f t="shared" si="7"/>
        <v>-1.6108972744674518E+16</v>
      </c>
      <c r="N63" s="24">
        <f t="shared" si="8"/>
        <v>0.55183164145819286</v>
      </c>
      <c r="O63" s="24">
        <f t="shared" si="9"/>
        <v>26359681475586.5</v>
      </c>
      <c r="P63" s="24">
        <f t="shared" si="10"/>
        <v>9.1828463360244944E-6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9.1372399797884432E-2</v>
      </c>
      <c r="V63" s="24">
        <f t="shared" si="13"/>
        <v>3.9428547867379091</v>
      </c>
      <c r="W63" s="63">
        <f>B63+([1]User!D$6-25)*[1]User!C$6*[1]Calc!V$6</f>
        <v>0.51782731559999995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0.51523300000000005</v>
      </c>
      <c r="C64" s="64">
        <v>4.3589500000000003E-2</v>
      </c>
      <c r="D64" s="61">
        <f t="shared" si="0"/>
        <v>0.51465993598120607</v>
      </c>
      <c r="E64" s="49">
        <f t="shared" si="1"/>
        <v>-0.2884796383546645</v>
      </c>
      <c r="F64" s="49">
        <f t="shared" si="2"/>
        <v>-0.2884796383546645</v>
      </c>
      <c r="G64" s="49">
        <f t="shared" si="3"/>
        <v>0.51749376880992159</v>
      </c>
      <c r="H64" s="5" t="str">
        <f t="shared" si="6"/>
        <v/>
      </c>
      <c r="I64" s="24">
        <f t="shared" si="4"/>
        <v>1.2062655779751961E-2</v>
      </c>
      <c r="J64" s="24">
        <f t="shared" si="5"/>
        <v>6.2184114253383185E-3</v>
      </c>
      <c r="K64" s="5" t="str">
        <f t="shared" si="11"/>
        <v/>
      </c>
      <c r="L64" s="5" t="str">
        <f t="shared" si="12"/>
        <v/>
      </c>
      <c r="M64" s="24">
        <f t="shared" si="7"/>
        <v>-1.4741119583414238E+16</v>
      </c>
      <c r="N64" s="24">
        <f t="shared" si="8"/>
        <v>0.51749376880992159</v>
      </c>
      <c r="O64" s="24">
        <f t="shared" si="9"/>
        <v>24119656854699.375</v>
      </c>
      <c r="P64" s="24">
        <f t="shared" si="10"/>
        <v>8.9600360684739291E-6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8.5690350768168069E-2</v>
      </c>
      <c r="V64" s="24">
        <f t="shared" si="13"/>
        <v>3.6972911990208579</v>
      </c>
      <c r="W64" s="63">
        <f>B64+([1]User!D$6-25)*[1]User!C$6*[1]Calc!V$6</f>
        <v>0.51550931560000002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0.51299600000000001</v>
      </c>
      <c r="C65" s="64">
        <v>4.0861300000000003E-2</v>
      </c>
      <c r="D65" s="61">
        <f t="shared" si="0"/>
        <v>0.48244815935279961</v>
      </c>
      <c r="E65" s="49">
        <f t="shared" si="1"/>
        <v>-0.31654934618875163</v>
      </c>
      <c r="F65" s="49">
        <f t="shared" si="2"/>
        <v>-0.31654934618875163</v>
      </c>
      <c r="G65" s="49">
        <f t="shared" si="3"/>
        <v>0.48496111592971264</v>
      </c>
      <c r="H65" s="5" t="str">
        <f t="shared" si="6"/>
        <v/>
      </c>
      <c r="I65" s="24">
        <f t="shared" si="4"/>
        <v>1.2875972101757185E-2</v>
      </c>
      <c r="J65" s="24">
        <f t="shared" si="5"/>
        <v>6.6088800162699092E-3</v>
      </c>
      <c r="K65" s="5" t="str">
        <f t="shared" si="11"/>
        <v/>
      </c>
      <c r="L65" s="5" t="str">
        <f t="shared" si="12"/>
        <v/>
      </c>
      <c r="M65" s="24">
        <f t="shared" si="7"/>
        <v>-1.3071975535336276E+16</v>
      </c>
      <c r="N65" s="24">
        <f t="shared" si="8"/>
        <v>0.48496111592971264</v>
      </c>
      <c r="O65" s="24">
        <f t="shared" si="9"/>
        <v>22136136833543.625</v>
      </c>
      <c r="P65" s="24">
        <f t="shared" si="10"/>
        <v>8.7748291669165197E-6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8.0580114312151507E-2</v>
      </c>
      <c r="V65" s="24">
        <f t="shared" si="13"/>
        <v>3.4482364171982831</v>
      </c>
      <c r="W65" s="63">
        <f>B65+([1]User!D$6-25)*[1]User!C$6*[1]Calc!V$6</f>
        <v>0.51327231559999997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0.51080800000000004</v>
      </c>
      <c r="C66" s="64">
        <v>3.8317799999999999E-2</v>
      </c>
      <c r="D66" s="61">
        <f t="shared" si="0"/>
        <v>0.45241713015613066</v>
      </c>
      <c r="E66" s="49">
        <f t="shared" si="1"/>
        <v>-0.34446095946843014</v>
      </c>
      <c r="F66" s="49">
        <f t="shared" si="2"/>
        <v>-0.34446095946843014</v>
      </c>
      <c r="G66" s="49">
        <f t="shared" si="3"/>
        <v>0.45467941574115189</v>
      </c>
      <c r="H66" s="5" t="str">
        <f t="shared" si="6"/>
        <v/>
      </c>
      <c r="I66" s="24">
        <f t="shared" si="4"/>
        <v>1.3633014606471204E-2</v>
      </c>
      <c r="J66" s="24">
        <f t="shared" si="5"/>
        <v>6.9676199397131384E-3</v>
      </c>
      <c r="K66" s="5" t="str">
        <f t="shared" si="11"/>
        <v/>
      </c>
      <c r="L66" s="5" t="str">
        <f t="shared" si="12"/>
        <v/>
      </c>
      <c r="M66" s="24">
        <f t="shared" si="7"/>
        <v>-1.1768027387750942E+16</v>
      </c>
      <c r="N66" s="24">
        <f t="shared" si="8"/>
        <v>0.45467941574115189</v>
      </c>
      <c r="O66" s="24">
        <f t="shared" si="9"/>
        <v>20351985460707.875</v>
      </c>
      <c r="P66" s="24">
        <f t="shared" si="10"/>
        <v>8.604888520385186E-6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7.5910542280935134E-2</v>
      </c>
      <c r="V66" s="24">
        <f t="shared" si="13"/>
        <v>3.2113666777741363</v>
      </c>
      <c r="W66" s="63">
        <f>B66+([1]User!D$6-25)*[1]User!C$6*[1]Calc!V$6</f>
        <v>0.51108431560000001</v>
      </c>
      <c r="Y66" s="66"/>
      <c r="AH66" s="24"/>
    </row>
    <row r="67" spans="1:34">
      <c r="A67" s="64">
        <v>8.5058000000000009E-3</v>
      </c>
      <c r="B67" s="59">
        <v>0.50869500000000001</v>
      </c>
      <c r="C67" s="64">
        <v>3.5917400000000002E-2</v>
      </c>
      <c r="D67" s="61">
        <f t="shared" si="0"/>
        <v>0.42407567842281679</v>
      </c>
      <c r="E67" s="49">
        <f t="shared" si="1"/>
        <v>-0.37255663447179871</v>
      </c>
      <c r="F67" s="49">
        <f t="shared" si="2"/>
        <v>-0.37255663447179871</v>
      </c>
      <c r="G67" s="49">
        <f t="shared" si="3"/>
        <v>0.42609192720505035</v>
      </c>
      <c r="H67" s="5" t="str">
        <f t="shared" si="6"/>
        <v/>
      </c>
      <c r="I67" s="24">
        <f t="shared" si="4"/>
        <v>1.4347701819873743E-2</v>
      </c>
      <c r="J67" s="24">
        <f t="shared" si="5"/>
        <v>7.3025686710976529E-3</v>
      </c>
      <c r="K67" s="5" t="str">
        <f t="shared" si="11"/>
        <v/>
      </c>
      <c r="L67" s="5" t="str">
        <f t="shared" si="12"/>
        <v/>
      </c>
      <c r="M67" s="24">
        <f t="shared" si="7"/>
        <v>-1.0488185508913746E+16</v>
      </c>
      <c r="N67" s="24">
        <f t="shared" si="8"/>
        <v>0.42609192720505035</v>
      </c>
      <c r="O67" s="24">
        <f t="shared" si="9"/>
        <v>18764031518524.125</v>
      </c>
      <c r="P67" s="24">
        <f t="shared" si="10"/>
        <v>8.465772733087166E-6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7.1687793122598945E-2</v>
      </c>
      <c r="V67" s="24">
        <f t="shared" si="13"/>
        <v>2.9771161146139313</v>
      </c>
      <c r="W67" s="63">
        <f>B67+([1]User!D$6-25)*[1]User!C$6*[1]Calc!V$6</f>
        <v>0.50897131559999997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0.50658499999999995</v>
      </c>
      <c r="C68" s="64">
        <v>3.36136E-2</v>
      </c>
      <c r="D68" s="61">
        <f t="shared" si="0"/>
        <v>0.3968747800295454</v>
      </c>
      <c r="E68" s="49">
        <f t="shared" si="1"/>
        <v>-0.40134649807445266</v>
      </c>
      <c r="F68" s="49">
        <f t="shared" si="2"/>
        <v>-0.40134649807445266</v>
      </c>
      <c r="G68" s="49">
        <f t="shared" si="3"/>
        <v>0.39873282521839948</v>
      </c>
      <c r="H68" s="5" t="str">
        <f t="shared" si="6"/>
        <v/>
      </c>
      <c r="I68" s="24">
        <f t="shared" si="4"/>
        <v>1.5031679369540014E-2</v>
      </c>
      <c r="J68" s="24">
        <f t="shared" si="5"/>
        <v>7.6189767809224287E-3</v>
      </c>
      <c r="K68" s="5" t="str">
        <f t="shared" si="11"/>
        <v/>
      </c>
      <c r="L68" s="5" t="str">
        <f t="shared" si="12"/>
        <v/>
      </c>
      <c r="M68" s="24">
        <f t="shared" si="7"/>
        <v>-9665237145516468</v>
      </c>
      <c r="N68" s="24">
        <f t="shared" si="8"/>
        <v>0.39873282521839948</v>
      </c>
      <c r="O68" s="24">
        <f t="shared" si="9"/>
        <v>17300650567918.625</v>
      </c>
      <c r="P68" s="24">
        <f t="shared" si="10"/>
        <v>8.3411167950744463E-6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6.7732794399968099E-2</v>
      </c>
      <c r="V68" s="24">
        <f t="shared" si="13"/>
        <v>2.7485301235213031</v>
      </c>
      <c r="W68" s="63">
        <f>B68+([1]User!D$6-25)*[1]User!C$6*[1]Calc!V$6</f>
        <v>0.50686131559999992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0.50453599999999998</v>
      </c>
      <c r="C69" s="64">
        <v>3.1438899999999999E-2</v>
      </c>
      <c r="D69" s="61">
        <f t="shared" si="0"/>
        <v>0.37119816151411555</v>
      </c>
      <c r="E69" s="49">
        <f t="shared" si="1"/>
        <v>-0.4303941834398457</v>
      </c>
      <c r="F69" s="49">
        <f t="shared" si="2"/>
        <v>-0.4303941834398457</v>
      </c>
      <c r="G69" s="49">
        <f t="shared" si="3"/>
        <v>0.37286692787532755</v>
      </c>
      <c r="H69" s="5" t="str">
        <f t="shared" si="6"/>
        <v/>
      </c>
      <c r="I69" s="24">
        <f t="shared" si="4"/>
        <v>1.5678326803116812E-2</v>
      </c>
      <c r="J69" s="24">
        <f t="shared" si="5"/>
        <v>7.9146124582149431E-3</v>
      </c>
      <c r="K69" s="5" t="str">
        <f t="shared" si="11"/>
        <v/>
      </c>
      <c r="L69" s="5" t="str">
        <f t="shared" si="12"/>
        <v/>
      </c>
      <c r="M69" s="24">
        <f t="shared" si="7"/>
        <v>-8680640663816006</v>
      </c>
      <c r="N69" s="24">
        <f t="shared" si="8"/>
        <v>0.37286692787532755</v>
      </c>
      <c r="O69" s="24">
        <f t="shared" si="9"/>
        <v>15987802526990.625</v>
      </c>
      <c r="P69" s="24">
        <f t="shared" si="10"/>
        <v>8.2428741409223004E-6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6.4125632031385646E-2</v>
      </c>
      <c r="V69" s="24">
        <f t="shared" si="13"/>
        <v>2.5258131078439625</v>
      </c>
      <c r="W69" s="63">
        <f>B69+([1]User!D$6-25)*[1]User!C$6*[1]Calc!V$6</f>
        <v>0.50481231559999995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0.50248599999999999</v>
      </c>
      <c r="C70" s="64">
        <v>2.9442099999999999E-2</v>
      </c>
      <c r="D70" s="61">
        <f t="shared" si="0"/>
        <v>0.3476220030317454</v>
      </c>
      <c r="E70" s="49">
        <f t="shared" si="1"/>
        <v>-0.45889274231300098</v>
      </c>
      <c r="F70" s="49">
        <f t="shared" si="2"/>
        <v>-0.45889274231300098</v>
      </c>
      <c r="G70" s="49">
        <f t="shared" si="3"/>
        <v>0.34916589868318887</v>
      </c>
      <c r="H70" s="5" t="str">
        <f t="shared" si="6"/>
        <v/>
      </c>
      <c r="I70" s="24">
        <f t="shared" si="4"/>
        <v>1.627085253292028E-2</v>
      </c>
      <c r="J70" s="24">
        <f t="shared" si="5"/>
        <v>8.1803714962371248E-3</v>
      </c>
      <c r="K70" s="5" t="str">
        <f t="shared" si="11"/>
        <v/>
      </c>
      <c r="L70" s="5" t="str">
        <f t="shared" si="12"/>
        <v/>
      </c>
      <c r="M70" s="24">
        <f t="shared" si="7"/>
        <v>-8031084329189959</v>
      </c>
      <c r="N70" s="24">
        <f t="shared" si="8"/>
        <v>0.34916589868318887</v>
      </c>
      <c r="O70" s="24">
        <f t="shared" si="9"/>
        <v>14773095261211.125</v>
      </c>
      <c r="P70" s="24">
        <f t="shared" si="10"/>
        <v>8.1336116835167939E-6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6.0731684718009687E-2</v>
      </c>
      <c r="V70" s="24">
        <f t="shared" si="13"/>
        <v>2.3276712753147799</v>
      </c>
      <c r="W70" s="63">
        <f>B70+([1]User!D$6-25)*[1]User!C$6*[1]Calc!V$6</f>
        <v>0.50276231559999995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0.50043899999999997</v>
      </c>
      <c r="C71" s="64">
        <v>2.7570899999999999E-2</v>
      </c>
      <c r="D71" s="61">
        <f t="shared" si="0"/>
        <v>0.32552880003083851</v>
      </c>
      <c r="E71" s="49">
        <f t="shared" si="1"/>
        <v>-0.48741058269895959</v>
      </c>
      <c r="F71" s="49">
        <f t="shared" si="2"/>
        <v>-0.48741058269895959</v>
      </c>
      <c r="G71" s="49">
        <f t="shared" si="3"/>
        <v>0.32695438564874035</v>
      </c>
      <c r="H71" s="5" t="str">
        <f t="shared" si="6"/>
        <v/>
      </c>
      <c r="I71" s="24">
        <f t="shared" si="4"/>
        <v>1.6826140358781494E-2</v>
      </c>
      <c r="J71" s="24">
        <f t="shared" si="5"/>
        <v>8.4251061800771718E-3</v>
      </c>
      <c r="K71" s="5" t="str">
        <f t="shared" si="11"/>
        <v/>
      </c>
      <c r="L71" s="5" t="str">
        <f t="shared" si="12"/>
        <v/>
      </c>
      <c r="M71" s="24">
        <f t="shared" si="7"/>
        <v>-7415655523833989</v>
      </c>
      <c r="N71" s="24">
        <f t="shared" si="8"/>
        <v>0.32695438564874035</v>
      </c>
      <c r="O71" s="24">
        <f t="shared" si="9"/>
        <v>13651473996635.75</v>
      </c>
      <c r="P71" s="24">
        <f t="shared" si="10"/>
        <v>8.0266834650528474E-6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5.754324162508586E-2</v>
      </c>
      <c r="V71" s="24">
        <f t="shared" si="13"/>
        <v>2.1432864312530722</v>
      </c>
      <c r="W71" s="63">
        <f>B71+([1]User!D$6-25)*[1]User!C$6*[1]Calc!V$6</f>
        <v>0.50071531559999993</v>
      </c>
      <c r="AH71" s="24"/>
    </row>
    <row r="72" spans="1:34">
      <c r="A72" s="64">
        <v>9.2327999999999993E-3</v>
      </c>
      <c r="B72" s="59">
        <v>0.49845299999999998</v>
      </c>
      <c r="C72" s="64">
        <v>2.5803099999999999E-2</v>
      </c>
      <c r="D72" s="61">
        <f t="shared" si="0"/>
        <v>0.30465643776865203</v>
      </c>
      <c r="E72" s="49">
        <f t="shared" si="1"/>
        <v>-0.51618964026112413</v>
      </c>
      <c r="F72" s="49">
        <f t="shared" si="2"/>
        <v>-0.51618964026112413</v>
      </c>
      <c r="G72" s="49">
        <f t="shared" si="3"/>
        <v>0.30593828293094943</v>
      </c>
      <c r="H72" s="5" t="str">
        <f t="shared" si="6"/>
        <v/>
      </c>
      <c r="I72" s="24">
        <f t="shared" si="4"/>
        <v>1.7351542926726266E-2</v>
      </c>
      <c r="J72" s="24">
        <f t="shared" si="5"/>
        <v>8.6537231284502109E-3</v>
      </c>
      <c r="K72" s="5" t="str">
        <f t="shared" si="11"/>
        <v/>
      </c>
      <c r="L72" s="5" t="str">
        <f t="shared" si="12"/>
        <v/>
      </c>
      <c r="M72" s="24">
        <f t="shared" si="7"/>
        <v>-6667941959516166</v>
      </c>
      <c r="N72" s="24">
        <f t="shared" si="8"/>
        <v>0.30593828293094943</v>
      </c>
      <c r="O72" s="24">
        <f t="shared" si="9"/>
        <v>12644085391079.125</v>
      </c>
      <c r="P72" s="24">
        <f t="shared" si="10"/>
        <v>7.9450631424562898E-6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5.4629001653540683E-2</v>
      </c>
      <c r="V72" s="24">
        <f t="shared" si="13"/>
        <v>1.9644329878706293</v>
      </c>
      <c r="W72" s="63">
        <f>B72+([1]User!D$6-25)*[1]User!C$6*[1]Calc!V$6</f>
        <v>0.4987293156</v>
      </c>
      <c r="AH72" s="24"/>
    </row>
    <row r="73" spans="1:34">
      <c r="A73" s="64">
        <v>9.3781999999999997E-3</v>
      </c>
      <c r="B73" s="59">
        <v>0.496448</v>
      </c>
      <c r="C73" s="64">
        <v>2.4162300000000001E-2</v>
      </c>
      <c r="D73" s="61">
        <f t="shared" ref="D73:D133" si="18">C73/$A$6</f>
        <v>0.28528356074648015</v>
      </c>
      <c r="E73" s="49">
        <f t="shared" ref="E73:E104" si="19">IF(D73&gt;0,LOG10(D73),-3)</f>
        <v>-0.54472325351919371</v>
      </c>
      <c r="F73" s="49">
        <f t="shared" ref="F73:F103" si="20">IF($D73&gt;0,LOG10(D73),-3)</f>
        <v>-0.54472325351919371</v>
      </c>
      <c r="G73" s="49">
        <f t="shared" ref="G73:G133" si="21">IF(N73&lt;0.001, 0.001, N73)</f>
        <v>0.28648194308737956</v>
      </c>
      <c r="H73" s="5" t="str">
        <f t="shared" si="6"/>
        <v/>
      </c>
      <c r="I73" s="24">
        <f t="shared" ref="I73:I133" si="22">B$6-G73*B$6</f>
        <v>1.7837951422815513E-2</v>
      </c>
      <c r="J73" s="24">
        <f t="shared" ref="J73:J133" si="23">W73*I73</f>
        <v>8.8605442122040821E-3</v>
      </c>
      <c r="K73" s="5" t="str">
        <f t="shared" si="11"/>
        <v/>
      </c>
      <c r="L73" s="5" t="str">
        <f t="shared" si="12"/>
        <v/>
      </c>
      <c r="M73" s="24">
        <f t="shared" si="7"/>
        <v>-6233782464104210</v>
      </c>
      <c r="N73" s="24">
        <f t="shared" si="8"/>
        <v>0.28648194308737956</v>
      </c>
      <c r="O73" s="24">
        <f t="shared" si="9"/>
        <v>11701898544819.125</v>
      </c>
      <c r="P73" s="24">
        <f t="shared" si="10"/>
        <v>7.8524075619310105E-6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5.1854508946064998E-2</v>
      </c>
      <c r="V73" s="24">
        <f t="shared" si="13"/>
        <v>1.8039084071360252</v>
      </c>
      <c r="W73" s="63">
        <f>B73+([1]User!D$6-25)*[1]User!C$6*[1]Calc!V$6</f>
        <v>0.49672431560000002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0.49438399999999999</v>
      </c>
      <c r="C74" s="64">
        <v>2.2616899999999999E-2</v>
      </c>
      <c r="D74" s="61">
        <f t="shared" si="18"/>
        <v>0.26703706869987814</v>
      </c>
      <c r="E74" s="49">
        <f t="shared" si="19"/>
        <v>-0.57342844794484238</v>
      </c>
      <c r="F74" s="49">
        <f t="shared" si="20"/>
        <v>-0.57342844794484238</v>
      </c>
      <c r="G74" s="49">
        <f t="shared" si="21"/>
        <v>0.26817677786359445</v>
      </c>
      <c r="H74" s="5" t="str">
        <f t="shared" ref="H74:H133" si="24">IF(K74="","",I74)</f>
        <v/>
      </c>
      <c r="I74" s="24">
        <f t="shared" si="22"/>
        <v>1.8295580553410139E-2</v>
      </c>
      <c r="J74" s="24">
        <f t="shared" si="23"/>
        <v>9.0500976506350823E-3</v>
      </c>
      <c r="K74" s="5" t="str">
        <f t="shared" si="11"/>
        <v/>
      </c>
      <c r="L74" s="5" t="str">
        <f t="shared" si="12"/>
        <v/>
      </c>
      <c r="M74" s="24">
        <f t="shared" si="7"/>
        <v>-5928574509552199</v>
      </c>
      <c r="N74" s="24">
        <f t="shared" si="8"/>
        <v>0.26817677786359445</v>
      </c>
      <c r="O74" s="24">
        <f t="shared" si="9"/>
        <v>10804773561232.875</v>
      </c>
      <c r="P74" s="24">
        <f t="shared" si="10"/>
        <v>7.7453002678252384E-6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4.9163138432998944E-2</v>
      </c>
      <c r="V74" s="24">
        <f t="shared" si="13"/>
        <v>1.6578535019226244</v>
      </c>
      <c r="W74" s="63">
        <f>B74+([1]User!D$6-25)*[1]User!C$6*[1]Calc!V$6</f>
        <v>0.49466031560000001</v>
      </c>
      <c r="AH74" s="24"/>
    </row>
    <row r="75" spans="1:34">
      <c r="A75" s="64">
        <v>9.6690000000000005E-3</v>
      </c>
      <c r="B75" s="59">
        <v>0.49232199999999998</v>
      </c>
      <c r="C75" s="64">
        <v>2.1159399999999998E-2</v>
      </c>
      <c r="D75" s="61">
        <f t="shared" si="18"/>
        <v>0.24982840935089257</v>
      </c>
      <c r="E75" s="49">
        <f t="shared" si="19"/>
        <v>-0.60235817715968765</v>
      </c>
      <c r="F75" s="49">
        <f t="shared" si="20"/>
        <v>-0.60235817715968765</v>
      </c>
      <c r="G75" s="49">
        <f t="shared" si="21"/>
        <v>0.25088030525956712</v>
      </c>
      <c r="H75" s="5" t="str">
        <f t="shared" si="24"/>
        <v/>
      </c>
      <c r="I75" s="24">
        <f t="shared" si="22"/>
        <v>1.8727992368510825E-2</v>
      </c>
      <c r="J75" s="24">
        <f t="shared" si="23"/>
        <v>9.2253774952980871E-3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-5471784793354952</v>
      </c>
      <c r="N75" s="24">
        <f t="shared" ref="N75:N131" si="26">IF($X$76,D75-1.602E-19*$P$6*M75/$B$6,D75)</f>
        <v>0.25088030525956712</v>
      </c>
      <c r="O75" s="24">
        <f t="shared" ref="O75:O133" si="27">(SQRT($X$21^2+296000000000000000000*EXP(38.921*W75))-$X$21)/2</f>
        <v>9976768018713.625</v>
      </c>
      <c r="P75" s="24">
        <f t="shared" ref="P75:P131" si="28">O75/(($B$6*D75)/(1.602E-19*$P$6)-M75)</f>
        <v>7.6448164471625779E-6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4.663061685395823E-2</v>
      </c>
      <c r="V75" s="24">
        <f t="shared" si="13"/>
        <v>1.5201801970640394</v>
      </c>
      <c r="W75" s="63">
        <f>B75+([1]User!D$6-25)*[1]User!C$6*[1]Calc!V$6</f>
        <v>0.4925983156</v>
      </c>
      <c r="X75" s="9" t="s">
        <v>91</v>
      </c>
      <c r="AH75" s="24"/>
    </row>
    <row r="76" spans="1:34">
      <c r="A76" s="64">
        <v>9.8143999999999992E-3</v>
      </c>
      <c r="B76" s="59">
        <v>0.49022900000000003</v>
      </c>
      <c r="C76" s="64">
        <v>1.97886E-2</v>
      </c>
      <c r="D76" s="61">
        <f t="shared" si="18"/>
        <v>0.23364341433505076</v>
      </c>
      <c r="E76" s="49">
        <f t="shared" si="19"/>
        <v>-0.6314464558476951</v>
      </c>
      <c r="F76" s="49">
        <f t="shared" si="20"/>
        <v>-0.6314464558476951</v>
      </c>
      <c r="G76" s="49">
        <f t="shared" si="21"/>
        <v>0.23462856120596057</v>
      </c>
      <c r="H76" s="5" t="str">
        <f t="shared" si="24"/>
        <v/>
      </c>
      <c r="I76" s="24">
        <f t="shared" si="22"/>
        <v>1.9134285969850985E-2</v>
      </c>
      <c r="J76" s="24">
        <f t="shared" si="23"/>
        <v>9.38546897842241E-3</v>
      </c>
      <c r="K76" s="5" t="str">
        <f t="shared" si="11"/>
        <v/>
      </c>
      <c r="L76" s="5" t="str">
        <f t="shared" si="12"/>
        <v/>
      </c>
      <c r="M76" s="24">
        <f t="shared" si="25"/>
        <v>-5124567576517972</v>
      </c>
      <c r="N76" s="24">
        <f t="shared" si="26"/>
        <v>0.23462856120596057</v>
      </c>
      <c r="O76" s="24">
        <f t="shared" si="27"/>
        <v>9200804949519.25</v>
      </c>
      <c r="P76" s="24">
        <f t="shared" si="28"/>
        <v>7.5385653579613999E-6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4.4209426445649853E-2</v>
      </c>
      <c r="V76" s="24">
        <f t="shared" si="13"/>
        <v>1.3936371679773116</v>
      </c>
      <c r="W76" s="63">
        <f>B76+([1]User!D$6-25)*[1]User!C$6*[1]Calc!V$6</f>
        <v>0.49050531560000005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0.48815500000000001</v>
      </c>
      <c r="C77" s="64">
        <v>1.85179E-2</v>
      </c>
      <c r="D77" s="61">
        <f t="shared" si="18"/>
        <v>0.21864029705562982</v>
      </c>
      <c r="E77" s="49">
        <f t="shared" si="19"/>
        <v>-0.66026979126081642</v>
      </c>
      <c r="F77" s="49">
        <f t="shared" si="20"/>
        <v>-0.66026979126081642</v>
      </c>
      <c r="G77" s="49">
        <f t="shared" si="21"/>
        <v>0.21954160520563532</v>
      </c>
      <c r="H77" s="5" t="str">
        <f t="shared" si="24"/>
        <v/>
      </c>
      <c r="I77" s="24">
        <f t="shared" si="22"/>
        <v>1.9511459869859117E-2</v>
      </c>
      <c r="J77" s="24">
        <f t="shared" si="23"/>
        <v>9.5300080135118943E-3</v>
      </c>
      <c r="K77" s="5" t="str">
        <f t="shared" si="11"/>
        <v/>
      </c>
      <c r="L77" s="5" t="str">
        <f t="shared" si="12"/>
        <v/>
      </c>
      <c r="M77" s="24">
        <f t="shared" si="25"/>
        <v>-4688452715384468</v>
      </c>
      <c r="N77" s="24">
        <f t="shared" si="26"/>
        <v>0.21954160520563532</v>
      </c>
      <c r="O77" s="24">
        <f t="shared" si="27"/>
        <v>8491115032773.625</v>
      </c>
      <c r="P77" s="24">
        <f t="shared" si="28"/>
        <v>7.4351827407450409E-6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4.1949151092921598E-2</v>
      </c>
      <c r="V77" s="24">
        <f t="shared" si="13"/>
        <v>1.2775245857877806</v>
      </c>
      <c r="W77" s="63">
        <f>B77+([1]User!D$6-25)*[1]User!C$6*[1]Calc!V$6</f>
        <v>0.48843131560000003</v>
      </c>
      <c r="AH77" s="24"/>
    </row>
    <row r="78" spans="1:34">
      <c r="A78" s="64">
        <v>1.01052E-2</v>
      </c>
      <c r="B78" s="59">
        <v>0.48597899999999999</v>
      </c>
      <c r="C78" s="64">
        <v>1.7296800000000001E-2</v>
      </c>
      <c r="D78" s="61">
        <f t="shared" si="18"/>
        <v>0.20422280550774213</v>
      </c>
      <c r="E78" s="49">
        <f t="shared" si="19"/>
        <v>-0.68989576198885794</v>
      </c>
      <c r="F78" s="49">
        <f t="shared" si="20"/>
        <v>-0.68989576198885794</v>
      </c>
      <c r="G78" s="49">
        <f t="shared" si="21"/>
        <v>0.2050924054104929</v>
      </c>
      <c r="H78" s="5" t="str">
        <f t="shared" si="24"/>
        <v/>
      </c>
      <c r="I78" s="24">
        <f t="shared" si="22"/>
        <v>1.987268986473768E-2</v>
      </c>
      <c r="J78" s="24">
        <f t="shared" si="23"/>
        <v>9.6632010819989421E-3</v>
      </c>
      <c r="K78" s="5" t="str">
        <f t="shared" si="11"/>
        <v/>
      </c>
      <c r="L78" s="5" t="str">
        <f t="shared" si="12"/>
        <v/>
      </c>
      <c r="M78" s="24">
        <f t="shared" si="25"/>
        <v>-4523511770447173</v>
      </c>
      <c r="N78" s="24">
        <f t="shared" si="26"/>
        <v>0.2050924054104929</v>
      </c>
      <c r="O78" s="24">
        <f t="shared" si="27"/>
        <v>7805002934833.875</v>
      </c>
      <c r="P78" s="24">
        <f t="shared" si="28"/>
        <v>7.3158913963164179E-6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3.9716719098403609E-2</v>
      </c>
      <c r="V78" s="24">
        <f t="shared" si="13"/>
        <v>1.1700741366856899</v>
      </c>
      <c r="W78" s="63">
        <f>B78+([1]User!D$6-25)*[1]User!C$6*[1]Calc!V$6</f>
        <v>0.48625531560000002</v>
      </c>
      <c r="AH78" s="24"/>
    </row>
    <row r="79" spans="1:34">
      <c r="A79" s="64">
        <v>1.02506E-2</v>
      </c>
      <c r="B79" s="59">
        <v>0.483844</v>
      </c>
      <c r="C79" s="64">
        <v>1.61712E-2</v>
      </c>
      <c r="D79" s="61">
        <f t="shared" si="18"/>
        <v>0.19093287963246378</v>
      </c>
      <c r="E79" s="49">
        <f t="shared" si="19"/>
        <v>-0.71911927740319881</v>
      </c>
      <c r="F79" s="49">
        <f t="shared" si="20"/>
        <v>-0.71911927740319881</v>
      </c>
      <c r="G79" s="49">
        <f t="shared" si="21"/>
        <v>0.19171867814421914</v>
      </c>
      <c r="H79" s="5" t="str">
        <f t="shared" si="24"/>
        <v/>
      </c>
      <c r="I79" s="24">
        <f t="shared" si="22"/>
        <v>2.0207033046394523E-2</v>
      </c>
      <c r="J79" s="24">
        <f t="shared" si="23"/>
        <v>9.7826352157601455E-3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-4087591093192671.5</v>
      </c>
      <c r="N79" s="24">
        <f t="shared" si="26"/>
        <v>0.19171867814421914</v>
      </c>
      <c r="O79" s="24">
        <f t="shared" si="27"/>
        <v>7185485380697.25</v>
      </c>
      <c r="P79" s="24">
        <f t="shared" si="28"/>
        <v>7.2050241685170425E-6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3.7655689420079429E-2</v>
      </c>
      <c r="V79" s="24">
        <f t="shared" si="13"/>
        <v>1.0710492958726927</v>
      </c>
      <c r="W79" s="63">
        <f>B79+([1]User!D$6-25)*[1]User!C$6*[1]Calc!V$6</f>
        <v>0.48412031560000002</v>
      </c>
      <c r="AH79" s="24"/>
    </row>
    <row r="80" spans="1:34">
      <c r="A80" s="64">
        <v>1.0396000000000001E-2</v>
      </c>
      <c r="B80" s="59">
        <v>0.48160199999999997</v>
      </c>
      <c r="C80" s="64">
        <v>1.51086E-2</v>
      </c>
      <c r="D80" s="61">
        <f t="shared" si="18"/>
        <v>0.17838679289199577</v>
      </c>
      <c r="E80" s="49">
        <f t="shared" si="19"/>
        <v>-0.748637302350315</v>
      </c>
      <c r="F80" s="49">
        <f t="shared" si="20"/>
        <v>-0.748637302350315</v>
      </c>
      <c r="G80" s="49">
        <f t="shared" si="21"/>
        <v>0.17914359335801686</v>
      </c>
      <c r="H80" s="5" t="str">
        <f t="shared" si="24"/>
        <v/>
      </c>
      <c r="I80" s="24">
        <f t="shared" si="22"/>
        <v>2.0521410166049581E-2</v>
      </c>
      <c r="J80" s="24">
        <f t="shared" si="23"/>
        <v>9.8888225645526878E-3</v>
      </c>
      <c r="K80" s="5" t="str">
        <f t="shared" si="29"/>
        <v/>
      </c>
      <c r="L80" s="5" t="str">
        <f t="shared" si="12"/>
        <v/>
      </c>
      <c r="M80" s="24">
        <f t="shared" si="25"/>
        <v>-3936748158661433</v>
      </c>
      <c r="N80" s="24">
        <f t="shared" si="26"/>
        <v>0.17914359335801686</v>
      </c>
      <c r="O80" s="24">
        <f t="shared" si="27"/>
        <v>6587560287432.25</v>
      </c>
      <c r="P80" s="24">
        <f t="shared" si="28"/>
        <v>7.0691480834879848E-6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3.5620117208202857E-2</v>
      </c>
      <c r="V80" s="24">
        <f t="shared" si="13"/>
        <v>0.98263894103885563</v>
      </c>
      <c r="W80" s="63">
        <f>B80+([1]User!D$6-25)*[1]User!C$6*[1]Calc!V$6</f>
        <v>0.4818783156</v>
      </c>
      <c r="AH80" s="24"/>
    </row>
    <row r="81" spans="1:34">
      <c r="A81" s="64">
        <v>1.0541399999999999E-2</v>
      </c>
      <c r="B81" s="59">
        <v>0.4793</v>
      </c>
      <c r="C81" s="64">
        <v>1.4116E-2</v>
      </c>
      <c r="D81" s="61">
        <f t="shared" si="18"/>
        <v>0.16666719407909486</v>
      </c>
      <c r="E81" s="49">
        <f t="shared" si="19"/>
        <v>-0.77814987607197461</v>
      </c>
      <c r="F81" s="49">
        <f t="shared" si="20"/>
        <v>-0.77814987607197461</v>
      </c>
      <c r="G81" s="49">
        <f t="shared" si="21"/>
        <v>0.16737816203274891</v>
      </c>
      <c r="H81" s="5" t="str">
        <f t="shared" si="24"/>
        <v/>
      </c>
      <c r="I81" s="24">
        <f t="shared" si="22"/>
        <v>2.081554594918128E-2</v>
      </c>
      <c r="J81" s="24">
        <f t="shared" si="23"/>
        <v>9.9826428335108644E-3</v>
      </c>
      <c r="K81" s="5" t="str">
        <f t="shared" si="29"/>
        <v/>
      </c>
      <c r="L81" s="5" t="str">
        <f t="shared" si="12"/>
        <v/>
      </c>
      <c r="M81" s="24">
        <f t="shared" si="25"/>
        <v>-3698335172981971</v>
      </c>
      <c r="N81" s="24">
        <f t="shared" si="26"/>
        <v>0.16737816203274891</v>
      </c>
      <c r="O81" s="24">
        <f t="shared" si="27"/>
        <v>6025167607795.875</v>
      </c>
      <c r="P81" s="24">
        <f t="shared" si="28"/>
        <v>6.9201274936694073E-6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3.3658091552411167E-2</v>
      </c>
      <c r="V81" s="24">
        <f t="shared" si="13"/>
        <v>0.9027076695081292</v>
      </c>
      <c r="W81" s="63">
        <f>B81+([1]User!D$6-25)*[1]User!C$6*[1]Calc!V$6</f>
        <v>0.47957631560000002</v>
      </c>
      <c r="AH81" s="24"/>
    </row>
    <row r="82" spans="1:34">
      <c r="A82" s="64">
        <v>1.06868E-2</v>
      </c>
      <c r="B82" s="59">
        <v>0.47698400000000002</v>
      </c>
      <c r="C82" s="64">
        <v>1.31643E-2</v>
      </c>
      <c r="D82" s="61">
        <f t="shared" si="18"/>
        <v>0.15543050035530095</v>
      </c>
      <c r="E82" s="49">
        <f t="shared" si="19"/>
        <v>-0.80846375492851563</v>
      </c>
      <c r="F82" s="49">
        <f t="shared" si="20"/>
        <v>-0.80846375492851563</v>
      </c>
      <c r="G82" s="49">
        <f t="shared" si="21"/>
        <v>0.15608456550536959</v>
      </c>
      <c r="H82" s="5" t="str">
        <f t="shared" si="24"/>
        <v/>
      </c>
      <c r="I82" s="24">
        <f t="shared" si="22"/>
        <v>2.1097885862365762E-2</v>
      </c>
      <c r="J82" s="24">
        <f t="shared" si="23"/>
        <v>1.0069183665165463E-2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-3402336402770686</v>
      </c>
      <c r="N82" s="24">
        <f t="shared" si="26"/>
        <v>0.15608456550536959</v>
      </c>
      <c r="O82" s="24">
        <f t="shared" si="27"/>
        <v>5507628697505.375</v>
      </c>
      <c r="P82" s="24">
        <f t="shared" si="28"/>
        <v>6.7834160115723231E-6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3.1806063993760209E-2</v>
      </c>
      <c r="V82" s="24">
        <f t="shared" ref="V82:V145" si="31">((U82)-G82)*((U82)-G82)*U$22/U82</f>
        <v>0.82513595898320791</v>
      </c>
      <c r="W82" s="63">
        <f>B82+([1]User!D$6-25)*[1]User!C$6*[1]Calc!V$6</f>
        <v>0.47726031560000004</v>
      </c>
      <c r="AH82" s="24"/>
    </row>
    <row r="83" spans="1:34">
      <c r="A83" s="64">
        <v>1.08322E-2</v>
      </c>
      <c r="B83" s="59">
        <v>0.47461199999999998</v>
      </c>
      <c r="C83" s="64">
        <v>1.22817E-2</v>
      </c>
      <c r="D83" s="61">
        <f t="shared" si="18"/>
        <v>0.14500966828571971</v>
      </c>
      <c r="E83" s="49">
        <f t="shared" si="19"/>
        <v>-0.83860304091566273</v>
      </c>
      <c r="F83" s="49">
        <f t="shared" si="20"/>
        <v>-0.83860304091566273</v>
      </c>
      <c r="G83" s="49">
        <f t="shared" si="21"/>
        <v>0.14562084959096283</v>
      </c>
      <c r="H83" s="5" t="str">
        <f t="shared" si="24"/>
        <v/>
      </c>
      <c r="I83" s="24">
        <f t="shared" si="22"/>
        <v>2.1359478760225932E-2</v>
      </c>
      <c r="J83" s="24">
        <f t="shared" si="23"/>
        <v>1.0143366890537669E-2</v>
      </c>
      <c r="K83" s="5" t="str">
        <f t="shared" si="29"/>
        <v/>
      </c>
      <c r="L83" s="5" t="str">
        <f t="shared" si="30"/>
        <v/>
      </c>
      <c r="M83" s="24">
        <f t="shared" si="25"/>
        <v>-3179261887448688.5</v>
      </c>
      <c r="N83" s="24">
        <f t="shared" si="26"/>
        <v>0.14562084959096283</v>
      </c>
      <c r="O83" s="24">
        <f t="shared" si="27"/>
        <v>5023476764332.625</v>
      </c>
      <c r="P83" s="24">
        <f t="shared" si="28"/>
        <v>6.6316957763116585E-6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3.0027239772999002E-2</v>
      </c>
      <c r="V83" s="24">
        <f t="shared" si="31"/>
        <v>0.7561286026877998</v>
      </c>
      <c r="W83" s="63">
        <f>B83+([1]User!D$6-25)*[1]User!C$6*[1]Calc!V$6</f>
        <v>0.4748883156</v>
      </c>
      <c r="AH83" s="24"/>
    </row>
    <row r="84" spans="1:34">
      <c r="A84" s="64">
        <v>1.0977600000000001E-2</v>
      </c>
      <c r="B84" s="59">
        <v>0.472221</v>
      </c>
      <c r="C84" s="64">
        <v>1.1449600000000001E-2</v>
      </c>
      <c r="D84" s="61">
        <f t="shared" si="18"/>
        <v>0.13518508822102612</v>
      </c>
      <c r="E84" s="49">
        <f t="shared" si="19"/>
        <v>-0.86907121120864594</v>
      </c>
      <c r="F84" s="49">
        <f t="shared" si="20"/>
        <v>-0.86907121120864594</v>
      </c>
      <c r="G84" s="49">
        <f t="shared" si="21"/>
        <v>0.13574673762119296</v>
      </c>
      <c r="H84" s="5" t="str">
        <f t="shared" si="24"/>
        <v/>
      </c>
      <c r="I84" s="24">
        <f t="shared" si="22"/>
        <v>2.1606331559470178E-2</v>
      </c>
      <c r="J84" s="24">
        <f t="shared" si="23"/>
        <v>1.0208933661813222E-2</v>
      </c>
      <c r="K84" s="5" t="str">
        <f t="shared" si="29"/>
        <v/>
      </c>
      <c r="L84" s="5" t="str">
        <f t="shared" si="30"/>
        <v/>
      </c>
      <c r="M84" s="24">
        <f t="shared" si="25"/>
        <v>-2921605285928200</v>
      </c>
      <c r="N84" s="24">
        <f t="shared" si="26"/>
        <v>0.13574673762119296</v>
      </c>
      <c r="O84" s="24">
        <f t="shared" si="27"/>
        <v>4578383851029.375</v>
      </c>
      <c r="P84" s="24">
        <f t="shared" si="28"/>
        <v>6.4837544308282285E-6</v>
      </c>
      <c r="Q84" s="5" t="str">
        <f t="shared" si="15"/>
        <v/>
      </c>
      <c r="R84" s="5">
        <f t="shared" si="16"/>
        <v>0.47249731560000002</v>
      </c>
      <c r="S84" s="5" t="str">
        <f t="shared" si="17"/>
        <v/>
      </c>
      <c r="T84" s="5">
        <f t="shared" si="17"/>
        <v>-0.86727059894087521</v>
      </c>
      <c r="U84" s="24">
        <f t="shared" si="32"/>
        <v>2.8346577655959989E-2</v>
      </c>
      <c r="V84" s="24">
        <f t="shared" si="31"/>
        <v>0.69143705368148722</v>
      </c>
      <c r="W84" s="63">
        <f>B84+([1]User!D$6-25)*[1]User!C$6*[1]Calc!V$6</f>
        <v>0.47249731560000002</v>
      </c>
      <c r="AH84" s="24"/>
    </row>
    <row r="85" spans="1:34">
      <c r="A85" s="64">
        <v>1.1122999999999999E-2</v>
      </c>
      <c r="B85" s="59">
        <v>0.46970800000000001</v>
      </c>
      <c r="C85" s="64">
        <v>1.0704E-2</v>
      </c>
      <c r="D85" s="61">
        <f t="shared" si="18"/>
        <v>0.12638181109539751</v>
      </c>
      <c r="E85" s="49">
        <f t="shared" si="19"/>
        <v>-0.89831542533615838</v>
      </c>
      <c r="F85" s="49">
        <f t="shared" si="20"/>
        <v>-0.89831542533615838</v>
      </c>
      <c r="G85" s="49">
        <f t="shared" si="21"/>
        <v>0.12691740504869697</v>
      </c>
      <c r="H85" s="5" t="str">
        <f t="shared" si="24"/>
        <v/>
      </c>
      <c r="I85" s="24">
        <f t="shared" si="22"/>
        <v>2.1827064873782578E-2</v>
      </c>
      <c r="J85" s="24">
        <f t="shared" si="23"/>
        <v>1.0258378146261507E-2</v>
      </c>
      <c r="K85" s="5" t="str">
        <f t="shared" si="29"/>
        <v/>
      </c>
      <c r="L85" s="5" t="str">
        <f t="shared" si="30"/>
        <v/>
      </c>
      <c r="M85" s="24">
        <f t="shared" si="25"/>
        <v>-2786069253534508.5</v>
      </c>
      <c r="N85" s="24">
        <f t="shared" si="26"/>
        <v>0.12691740504869697</v>
      </c>
      <c r="O85" s="24">
        <f t="shared" si="27"/>
        <v>4152909003601.75</v>
      </c>
      <c r="P85" s="24">
        <f t="shared" si="28"/>
        <v>6.2903525843920245E-6</v>
      </c>
      <c r="Q85" s="5" t="str">
        <f t="shared" si="15"/>
        <v/>
      </c>
      <c r="R85" s="5">
        <f t="shared" si="16"/>
        <v>0.46998431560000004</v>
      </c>
      <c r="S85" s="5" t="str">
        <f t="shared" si="17"/>
        <v/>
      </c>
      <c r="T85" s="5">
        <f t="shared" si="17"/>
        <v>-0.89647881605911883</v>
      </c>
      <c r="U85" s="24">
        <f t="shared" si="32"/>
        <v>2.6693159954166941E-2</v>
      </c>
      <c r="V85" s="24">
        <f t="shared" si="31"/>
        <v>0.63942413501454787</v>
      </c>
      <c r="W85" s="63">
        <f>B85+([1]User!D$6-25)*[1]User!C$6*[1]Calc!V$6</f>
        <v>0.46998431560000004</v>
      </c>
      <c r="AH85" s="24"/>
    </row>
    <row r="86" spans="1:34">
      <c r="A86" s="64">
        <v>1.12684E-2</v>
      </c>
      <c r="B86" s="59">
        <v>0.46712199999999998</v>
      </c>
      <c r="C86" s="64">
        <v>9.9598699999999991E-3</v>
      </c>
      <c r="D86" s="61">
        <f t="shared" si="18"/>
        <v>0.11759589021624782</v>
      </c>
      <c r="E86" s="49">
        <f t="shared" si="19"/>
        <v>-0.9296078558754749</v>
      </c>
      <c r="F86" s="49">
        <f t="shared" si="20"/>
        <v>-0.9296078558754749</v>
      </c>
      <c r="G86" s="49">
        <f t="shared" si="21"/>
        <v>0.11809452139026674</v>
      </c>
      <c r="H86" s="5" t="str">
        <f t="shared" si="24"/>
        <v/>
      </c>
      <c r="I86" s="24">
        <f t="shared" si="22"/>
        <v>2.2047636965243332E-2</v>
      </c>
      <c r="J86" s="24">
        <f t="shared" si="23"/>
        <v>1.030502838051503E-2</v>
      </c>
      <c r="K86" s="5" t="str">
        <f t="shared" si="29"/>
        <v/>
      </c>
      <c r="L86" s="5" t="str">
        <f t="shared" si="30"/>
        <v/>
      </c>
      <c r="M86" s="24">
        <f t="shared" si="25"/>
        <v>-2593795120780927.5</v>
      </c>
      <c r="N86" s="24">
        <f t="shared" si="26"/>
        <v>0.11809452139026674</v>
      </c>
      <c r="O86" s="24">
        <f t="shared" si="27"/>
        <v>3756217664658</v>
      </c>
      <c r="P86" s="24">
        <f t="shared" si="28"/>
        <v>6.1145536249522262E-6</v>
      </c>
      <c r="Q86" s="5" t="str">
        <f t="shared" ref="Q86:Q132" si="33">IF(G86&gt;0.85,IF(G86&lt;1.15,W86,""),"")</f>
        <v/>
      </c>
      <c r="R86" s="5">
        <f t="shared" si="16"/>
        <v>0.4673983156</v>
      </c>
      <c r="S86" s="5" t="str">
        <f t="shared" si="17"/>
        <v/>
      </c>
      <c r="T86" s="5">
        <f t="shared" si="17"/>
        <v>-0.92777024959364374</v>
      </c>
      <c r="U86" s="24">
        <f t="shared" si="32"/>
        <v>2.5103847583781137E-2</v>
      </c>
      <c r="V86" s="24">
        <f t="shared" si="31"/>
        <v>0.58530458446211053</v>
      </c>
      <c r="W86" s="63">
        <f>B86+([1]User!D$6-25)*[1]User!C$6*[1]Calc!V$6</f>
        <v>0.4673983156</v>
      </c>
      <c r="AH86" s="24"/>
    </row>
    <row r="87" spans="1:34">
      <c r="A87" s="64">
        <v>1.14138E-2</v>
      </c>
      <c r="B87" s="59">
        <v>0.46455400000000002</v>
      </c>
      <c r="C87" s="64">
        <v>9.2956199999999992E-3</v>
      </c>
      <c r="D87" s="61">
        <f t="shared" si="18"/>
        <v>0.10975311013215611</v>
      </c>
      <c r="E87" s="49">
        <f t="shared" si="19"/>
        <v>-0.95958316407813926</v>
      </c>
      <c r="F87" s="49">
        <f t="shared" si="20"/>
        <v>-0.95958316407813926</v>
      </c>
      <c r="G87" s="49">
        <f t="shared" si="21"/>
        <v>0.11020137611854433</v>
      </c>
      <c r="H87" s="5" t="str">
        <f t="shared" si="24"/>
        <v/>
      </c>
      <c r="I87" s="24">
        <f t="shared" si="22"/>
        <v>2.2244965597036391E-2</v>
      </c>
      <c r="J87" s="24">
        <f t="shared" si="23"/>
        <v>1.0340134378981569E-2</v>
      </c>
      <c r="K87" s="5" t="str">
        <f t="shared" si="29"/>
        <v/>
      </c>
      <c r="L87" s="5" t="str">
        <f t="shared" si="30"/>
        <v/>
      </c>
      <c r="M87" s="24">
        <f t="shared" si="25"/>
        <v>-2331803924200050.5</v>
      </c>
      <c r="N87" s="24">
        <f t="shared" si="26"/>
        <v>0.11020137611854433</v>
      </c>
      <c r="O87" s="24">
        <f t="shared" si="27"/>
        <v>3399712789911.125</v>
      </c>
      <c r="P87" s="24">
        <f t="shared" si="28"/>
        <v>5.9306045872737113E-6</v>
      </c>
      <c r="Q87" s="5" t="str">
        <f t="shared" si="33"/>
        <v/>
      </c>
      <c r="R87" s="5">
        <f t="shared" ref="R87:R132" si="34">IF(G87&gt;0.06,IF(G87&lt;0.14,W87,""),"")</f>
        <v>0.46483031560000004</v>
      </c>
      <c r="S87" s="5" t="str">
        <f t="shared" ref="S87:T131" si="35">IF(Q87="","",LOG10($G87))</f>
        <v/>
      </c>
      <c r="T87" s="5">
        <f t="shared" si="35"/>
        <v>-0.95781298228134115</v>
      </c>
      <c r="U87" s="24">
        <f t="shared" si="32"/>
        <v>2.3629862231387969E-2</v>
      </c>
      <c r="V87" s="24">
        <f t="shared" si="31"/>
        <v>0.5389298772865303</v>
      </c>
      <c r="W87" s="63">
        <f>B87+([1]User!D$6-25)*[1]User!C$6*[1]Calc!V$6</f>
        <v>0.46483031560000004</v>
      </c>
      <c r="AH87" s="24"/>
    </row>
    <row r="88" spans="1:34">
      <c r="A88" s="64">
        <v>1.15592E-2</v>
      </c>
      <c r="B88" s="59">
        <v>0.46188299999999999</v>
      </c>
      <c r="C88" s="64">
        <v>8.6703200000000005E-3</v>
      </c>
      <c r="D88" s="61">
        <f t="shared" si="18"/>
        <v>0.1023702115449035</v>
      </c>
      <c r="E88" s="49">
        <f t="shared" si="19"/>
        <v>-0.98982639925606264</v>
      </c>
      <c r="F88" s="49">
        <f t="shared" si="20"/>
        <v>-0.98982639925606264</v>
      </c>
      <c r="G88" s="49">
        <f t="shared" si="21"/>
        <v>0.10279060087666475</v>
      </c>
      <c r="H88" s="5" t="str">
        <f t="shared" si="24"/>
        <v/>
      </c>
      <c r="I88" s="24">
        <f t="shared" si="22"/>
        <v>2.2430234978083382E-2</v>
      </c>
      <c r="J88" s="24">
        <f t="shared" si="23"/>
        <v>1.0366342046218197E-2</v>
      </c>
      <c r="K88" s="5" t="str">
        <f t="shared" si="29"/>
        <v/>
      </c>
      <c r="L88" s="5" t="str">
        <f t="shared" si="30"/>
        <v/>
      </c>
      <c r="M88" s="24">
        <f t="shared" si="25"/>
        <v>-2186794276743912.5</v>
      </c>
      <c r="N88" s="24">
        <f t="shared" si="26"/>
        <v>0.10279060087666475</v>
      </c>
      <c r="O88" s="24">
        <f t="shared" si="27"/>
        <v>3064691367589.25</v>
      </c>
      <c r="P88" s="24">
        <f t="shared" si="28"/>
        <v>5.7316161544017785E-6</v>
      </c>
      <c r="Q88" s="5" t="str">
        <f t="shared" si="33"/>
        <v/>
      </c>
      <c r="R88" s="5">
        <f t="shared" si="34"/>
        <v>0.46215931560000001</v>
      </c>
      <c r="S88" s="5" t="str">
        <f t="shared" si="35"/>
        <v/>
      </c>
      <c r="T88" s="5">
        <f t="shared" si="35"/>
        <v>-0.98804659520476079</v>
      </c>
      <c r="U88" s="24">
        <f t="shared" si="32"/>
        <v>2.219877471602388E-2</v>
      </c>
      <c r="V88" s="24">
        <f t="shared" si="31"/>
        <v>0.49716027057994677</v>
      </c>
      <c r="W88" s="63">
        <f>B88+([1]User!D$6-25)*[1]User!C$6*[1]Calc!V$6</f>
        <v>0.46215931560000001</v>
      </c>
      <c r="AH88" s="24"/>
    </row>
    <row r="89" spans="1:34">
      <c r="A89" s="64">
        <v>1.1704600000000001E-2</v>
      </c>
      <c r="B89" s="59">
        <v>0.459171</v>
      </c>
      <c r="C89" s="64">
        <v>8.06517E-3</v>
      </c>
      <c r="D89" s="61">
        <f t="shared" si="18"/>
        <v>9.5225223411086246E-2</v>
      </c>
      <c r="E89" s="49">
        <f t="shared" si="19"/>
        <v>-1.02124799975299</v>
      </c>
      <c r="F89" s="49">
        <f t="shared" si="20"/>
        <v>-1.02124799975299</v>
      </c>
      <c r="G89" s="49">
        <f t="shared" si="21"/>
        <v>9.5609457372361303E-2</v>
      </c>
      <c r="H89" s="5" t="str">
        <f t="shared" si="24"/>
        <v/>
      </c>
      <c r="I89" s="24">
        <f t="shared" si="22"/>
        <v>2.2609763565690968E-2</v>
      </c>
      <c r="J89" s="24">
        <f t="shared" si="23"/>
        <v>1.0387995176607399E-2</v>
      </c>
      <c r="K89" s="5" t="str">
        <f t="shared" si="29"/>
        <v/>
      </c>
      <c r="L89" s="5" t="str">
        <f t="shared" si="30"/>
        <v/>
      </c>
      <c r="M89" s="24">
        <f t="shared" si="25"/>
        <v>-1998720148122457.7</v>
      </c>
      <c r="N89" s="24">
        <f t="shared" si="26"/>
        <v>9.5609457372361303E-2</v>
      </c>
      <c r="O89" s="24">
        <f t="shared" si="27"/>
        <v>2758229055656.875</v>
      </c>
      <c r="P89" s="24">
        <f t="shared" si="28"/>
        <v>5.5459153124820407E-6</v>
      </c>
      <c r="Q89" s="5" t="str">
        <f t="shared" si="33"/>
        <v/>
      </c>
      <c r="R89" s="5">
        <f t="shared" si="34"/>
        <v>0.45944731560000002</v>
      </c>
      <c r="S89" s="5" t="str">
        <f t="shared" si="35"/>
        <v/>
      </c>
      <c r="T89" s="5">
        <f t="shared" si="35"/>
        <v>-1.019499146620515</v>
      </c>
      <c r="U89" s="24">
        <f t="shared" si="32"/>
        <v>2.0844159858861074E-2</v>
      </c>
      <c r="V89" s="24">
        <f t="shared" si="31"/>
        <v>0.45567915524112357</v>
      </c>
      <c r="W89" s="63">
        <f>B89+([1]User!D$6-25)*[1]User!C$6*[1]Calc!V$6</f>
        <v>0.45944731560000002</v>
      </c>
      <c r="AH89" s="24"/>
    </row>
    <row r="90" spans="1:34">
      <c r="A90" s="64">
        <v>1.1849999999999999E-2</v>
      </c>
      <c r="B90" s="59">
        <v>0.45642899999999997</v>
      </c>
      <c r="C90" s="64">
        <v>7.5157699999999997E-3</v>
      </c>
      <c r="D90" s="61">
        <f t="shared" si="18"/>
        <v>8.8738473876724192E-2</v>
      </c>
      <c r="E90" s="49">
        <f t="shared" si="19"/>
        <v>-1.0518880445468546</v>
      </c>
      <c r="F90" s="49">
        <f t="shared" si="20"/>
        <v>-1.0518880445468546</v>
      </c>
      <c r="G90" s="49">
        <f t="shared" si="21"/>
        <v>8.9087758447194104E-2</v>
      </c>
      <c r="H90" s="5" t="str">
        <f t="shared" si="24"/>
        <v/>
      </c>
      <c r="I90" s="24">
        <f t="shared" si="22"/>
        <v>2.2772806038820148E-2</v>
      </c>
      <c r="J90" s="24">
        <f t="shared" si="23"/>
        <v>1.0400461569056942E-2</v>
      </c>
      <c r="K90" s="5" t="str">
        <f t="shared" si="29"/>
        <v/>
      </c>
      <c r="L90" s="5" t="str">
        <f t="shared" si="30"/>
        <v/>
      </c>
      <c r="M90" s="24">
        <f t="shared" si="25"/>
        <v>-1816919322044903.5</v>
      </c>
      <c r="N90" s="24">
        <f t="shared" si="26"/>
        <v>8.9087758447194104E-2</v>
      </c>
      <c r="O90" s="24">
        <f t="shared" si="27"/>
        <v>2479471658478.5</v>
      </c>
      <c r="P90" s="24">
        <f t="shared" si="28"/>
        <v>5.3503830372883222E-6</v>
      </c>
      <c r="Q90" s="5" t="str">
        <f t="shared" si="33"/>
        <v/>
      </c>
      <c r="R90" s="5">
        <f t="shared" si="34"/>
        <v>0.45670531559999999</v>
      </c>
      <c r="S90" s="5" t="str">
        <f t="shared" si="35"/>
        <v/>
      </c>
      <c r="T90" s="5">
        <f t="shared" si="35"/>
        <v>-1.0501819682872873</v>
      </c>
      <c r="U90" s="24">
        <f t="shared" si="32"/>
        <v>1.9567732905144707E-2</v>
      </c>
      <c r="V90" s="24">
        <f t="shared" si="31"/>
        <v>0.41968433611358991</v>
      </c>
      <c r="W90" s="63">
        <f>B90+([1]User!D$6-25)*[1]User!C$6*[1]Calc!V$6</f>
        <v>0.45670531559999999</v>
      </c>
      <c r="AH90" s="24"/>
    </row>
    <row r="91" spans="1:34">
      <c r="A91" s="64">
        <v>1.19954E-2</v>
      </c>
      <c r="B91" s="59">
        <v>0.45366099999999998</v>
      </c>
      <c r="C91" s="64">
        <v>7.0093600000000001E-3</v>
      </c>
      <c r="D91" s="61">
        <f t="shared" si="18"/>
        <v>8.2759305999592261E-2</v>
      </c>
      <c r="E91" s="49">
        <f t="shared" si="19"/>
        <v>-1.0821831598841578</v>
      </c>
      <c r="F91" s="49">
        <f t="shared" si="20"/>
        <v>-1.0821831598841578</v>
      </c>
      <c r="G91" s="49">
        <f t="shared" si="21"/>
        <v>8.3075992940207691E-2</v>
      </c>
      <c r="H91" s="5" t="str">
        <f t="shared" si="24"/>
        <v/>
      </c>
      <c r="I91" s="24">
        <f t="shared" si="22"/>
        <v>2.292310017649481E-2</v>
      </c>
      <c r="J91" s="24">
        <f t="shared" si="23"/>
        <v>1.040565055934794E-2</v>
      </c>
      <c r="K91" s="5" t="str">
        <f t="shared" si="29"/>
        <v/>
      </c>
      <c r="L91" s="5" t="str">
        <f t="shared" si="30"/>
        <v/>
      </c>
      <c r="M91" s="24">
        <f t="shared" si="25"/>
        <v>-1647351959089812.2</v>
      </c>
      <c r="N91" s="24">
        <f t="shared" si="26"/>
        <v>8.3075992940207691E-2</v>
      </c>
      <c r="O91" s="24">
        <f t="shared" si="27"/>
        <v>2226595452787.875</v>
      </c>
      <c r="P91" s="24">
        <f t="shared" si="28"/>
        <v>5.1523995644808594E-6</v>
      </c>
      <c r="Q91" s="5" t="str">
        <f t="shared" si="33"/>
        <v/>
      </c>
      <c r="R91" s="5">
        <f t="shared" si="34"/>
        <v>0.4539373156</v>
      </c>
      <c r="S91" s="5" t="str">
        <f t="shared" si="35"/>
        <v/>
      </c>
      <c r="T91" s="5">
        <f t="shared" si="35"/>
        <v>-1.0805244592472534</v>
      </c>
      <c r="U91" s="24">
        <f t="shared" si="32"/>
        <v>1.8366976140311658E-2</v>
      </c>
      <c r="V91" s="24">
        <f t="shared" si="31"/>
        <v>0.38737836916531543</v>
      </c>
      <c r="W91" s="63">
        <f>B91+([1]User!D$6-25)*[1]User!C$6*[1]Calc!V$6</f>
        <v>0.4539373156</v>
      </c>
      <c r="AH91" s="24"/>
    </row>
    <row r="92" spans="1:34">
      <c r="A92" s="64">
        <v>1.21408E-2</v>
      </c>
      <c r="B92" s="59">
        <v>0.45084299999999999</v>
      </c>
      <c r="C92" s="64">
        <v>6.5513000000000004E-3</v>
      </c>
      <c r="D92" s="61">
        <f t="shared" si="18"/>
        <v>7.7351005141001294E-2</v>
      </c>
      <c r="E92" s="49">
        <f t="shared" si="19"/>
        <v>-1.1115340384694081</v>
      </c>
      <c r="F92" s="49">
        <f t="shared" si="20"/>
        <v>-1.1115340384694081</v>
      </c>
      <c r="G92" s="49">
        <f t="shared" si="21"/>
        <v>7.7640006534024919E-2</v>
      </c>
      <c r="H92" s="5" t="str">
        <f t="shared" si="24"/>
        <v/>
      </c>
      <c r="I92" s="24">
        <f t="shared" si="22"/>
        <v>2.3058999836649378E-2</v>
      </c>
      <c r="J92" s="24">
        <f t="shared" si="23"/>
        <v>1.0402360224729779E-2</v>
      </c>
      <c r="K92" s="5" t="str">
        <f t="shared" si="29"/>
        <v/>
      </c>
      <c r="L92" s="5" t="str">
        <f t="shared" si="30"/>
        <v/>
      </c>
      <c r="M92" s="24">
        <f t="shared" si="25"/>
        <v>-1503336418142039.5</v>
      </c>
      <c r="N92" s="24">
        <f t="shared" si="26"/>
        <v>7.7640006534024919E-2</v>
      </c>
      <c r="O92" s="24">
        <f t="shared" si="27"/>
        <v>1995594365888.75</v>
      </c>
      <c r="P92" s="24">
        <f t="shared" si="28"/>
        <v>4.9411775967629538E-6</v>
      </c>
      <c r="Q92" s="5" t="str">
        <f t="shared" si="33"/>
        <v/>
      </c>
      <c r="R92" s="5">
        <f t="shared" si="34"/>
        <v>0.45111931560000001</v>
      </c>
      <c r="S92" s="5" t="str">
        <f t="shared" si="35"/>
        <v/>
      </c>
      <c r="T92" s="5">
        <f t="shared" si="35"/>
        <v>-1.1099144367343337</v>
      </c>
      <c r="U92" s="24">
        <f t="shared" si="32"/>
        <v>1.7228185088959819E-2</v>
      </c>
      <c r="V92" s="24">
        <f t="shared" si="31"/>
        <v>0.35995462437296394</v>
      </c>
      <c r="W92" s="63">
        <f>B92+([1]User!D$6-25)*[1]User!C$6*[1]Calc!V$6</f>
        <v>0.45111931560000001</v>
      </c>
      <c r="AH92" s="24"/>
    </row>
    <row r="93" spans="1:34">
      <c r="A93" s="64">
        <v>1.2286200000000001E-2</v>
      </c>
      <c r="B93" s="59">
        <v>0.44790200000000002</v>
      </c>
      <c r="C93" s="64">
        <v>6.10869E-3</v>
      </c>
      <c r="D93" s="61">
        <f t="shared" si="18"/>
        <v>7.2125121974994752E-2</v>
      </c>
      <c r="E93" s="49">
        <f t="shared" si="19"/>
        <v>-1.1419134393748969</v>
      </c>
      <c r="F93" s="49">
        <f t="shared" si="20"/>
        <v>-1.1419134393748969</v>
      </c>
      <c r="G93" s="49">
        <f t="shared" si="21"/>
        <v>7.2394189482331867E-2</v>
      </c>
      <c r="H93" s="5" t="str">
        <f t="shared" si="24"/>
        <v/>
      </c>
      <c r="I93" s="24">
        <f t="shared" si="22"/>
        <v>2.3190145262941705E-2</v>
      </c>
      <c r="J93" s="24">
        <f t="shared" si="23"/>
        <v>1.0393320242464534E-2</v>
      </c>
      <c r="K93" s="5" t="str">
        <f t="shared" si="29"/>
        <v/>
      </c>
      <c r="L93" s="5" t="str">
        <f t="shared" si="30"/>
        <v/>
      </c>
      <c r="M93" s="24">
        <f t="shared" si="25"/>
        <v>-1399643712739911.5</v>
      </c>
      <c r="N93" s="24">
        <f t="shared" si="26"/>
        <v>7.2394189482331867E-2</v>
      </c>
      <c r="O93" s="24">
        <f t="shared" si="27"/>
        <v>1779999430646.125</v>
      </c>
      <c r="P93" s="24">
        <f t="shared" si="28"/>
        <v>4.7267203762385281E-6</v>
      </c>
      <c r="Q93" s="5" t="str">
        <f t="shared" si="33"/>
        <v/>
      </c>
      <c r="R93" s="5">
        <f t="shared" si="34"/>
        <v>0.44817831560000004</v>
      </c>
      <c r="S93" s="5" t="str">
        <f t="shared" si="35"/>
        <v/>
      </c>
      <c r="T93" s="5">
        <f t="shared" si="35"/>
        <v>-1.1402962898391436</v>
      </c>
      <c r="U93" s="24">
        <f t="shared" si="32"/>
        <v>1.6122713216805442E-2</v>
      </c>
      <c r="V93" s="24">
        <f t="shared" si="31"/>
        <v>0.3337197540182486</v>
      </c>
      <c r="W93" s="63">
        <f>B93+([1]User!D$6-25)*[1]User!C$6*[1]Calc!V$6</f>
        <v>0.44817831560000004</v>
      </c>
      <c r="AH93" s="24"/>
    </row>
    <row r="94" spans="1:34">
      <c r="A94" s="64">
        <v>1.2431599999999999E-2</v>
      </c>
      <c r="B94" s="59">
        <v>0.44494299999999998</v>
      </c>
      <c r="C94" s="64">
        <v>5.6895899999999996E-3</v>
      </c>
      <c r="D94" s="61">
        <f t="shared" si="18"/>
        <v>6.7176820682946808E-2</v>
      </c>
      <c r="E94" s="49">
        <f t="shared" si="19"/>
        <v>-1.172780554119331</v>
      </c>
      <c r="F94" s="49">
        <f t="shared" si="20"/>
        <v>-1.172780554119331</v>
      </c>
      <c r="G94" s="49">
        <f t="shared" si="21"/>
        <v>6.7418145489454101E-2</v>
      </c>
      <c r="H94" s="5" t="str">
        <f t="shared" si="24"/>
        <v/>
      </c>
      <c r="I94" s="24">
        <f t="shared" si="22"/>
        <v>2.3314546362763647E-2</v>
      </c>
      <c r="J94" s="24">
        <f t="shared" si="23"/>
        <v>1.0380086375154101E-2</v>
      </c>
      <c r="K94" s="5" t="str">
        <f t="shared" si="29"/>
        <v/>
      </c>
      <c r="L94" s="5" t="str">
        <f t="shared" si="30"/>
        <v/>
      </c>
      <c r="M94" s="24">
        <f t="shared" si="25"/>
        <v>-1255330870304263.2</v>
      </c>
      <c r="N94" s="24">
        <f t="shared" si="26"/>
        <v>6.7418145489454101E-2</v>
      </c>
      <c r="O94" s="24">
        <f t="shared" si="27"/>
        <v>1586562036417.25</v>
      </c>
      <c r="P94" s="24">
        <f t="shared" si="28"/>
        <v>4.5240147688215766E-6</v>
      </c>
      <c r="Q94" s="5" t="str">
        <f t="shared" si="33"/>
        <v/>
      </c>
      <c r="R94" s="5">
        <f t="shared" si="34"/>
        <v>0.4452193156</v>
      </c>
      <c r="S94" s="5" t="str">
        <f t="shared" si="35"/>
        <v/>
      </c>
      <c r="T94" s="5">
        <f t="shared" si="35"/>
        <v>-1.1712231980442662</v>
      </c>
      <c r="U94" s="24">
        <f t="shared" si="32"/>
        <v>1.5089329896095724E-2</v>
      </c>
      <c r="V94" s="24">
        <f t="shared" si="31"/>
        <v>0.30835804431310621</v>
      </c>
      <c r="W94" s="63">
        <f>B94+([1]User!D$6-25)*[1]User!C$6*[1]Calc!V$6</f>
        <v>0.4452193156</v>
      </c>
      <c r="AH94" s="24"/>
    </row>
    <row r="95" spans="1:34">
      <c r="A95" s="64">
        <v>1.2577E-2</v>
      </c>
      <c r="B95" s="59">
        <v>0.44190099999999999</v>
      </c>
      <c r="C95" s="64">
        <v>5.28862E-3</v>
      </c>
      <c r="D95" s="61">
        <f t="shared" si="18"/>
        <v>6.244257976413875E-2</v>
      </c>
      <c r="E95" s="49">
        <f t="shared" si="19"/>
        <v>-1.2045191627174674</v>
      </c>
      <c r="F95" s="49">
        <f t="shared" si="20"/>
        <v>-1.2045191627174674</v>
      </c>
      <c r="G95" s="49">
        <f t="shared" si="21"/>
        <v>6.2663022058153481E-2</v>
      </c>
      <c r="H95" s="5" t="str">
        <f t="shared" si="24"/>
        <v/>
      </c>
      <c r="I95" s="24">
        <f t="shared" si="22"/>
        <v>2.3433424448546163E-2</v>
      </c>
      <c r="J95" s="24">
        <f t="shared" si="23"/>
        <v>1.0361728717973553E-2</v>
      </c>
      <c r="K95" s="5" t="str">
        <f t="shared" si="29"/>
        <v/>
      </c>
      <c r="L95" s="5" t="str">
        <f t="shared" si="30"/>
        <v/>
      </c>
      <c r="M95" s="24">
        <f t="shared" si="25"/>
        <v>-1146703568532707.7</v>
      </c>
      <c r="N95" s="24">
        <f t="shared" si="26"/>
        <v>6.2663022058153481E-2</v>
      </c>
      <c r="O95" s="24">
        <f t="shared" si="27"/>
        <v>1409570267698.125</v>
      </c>
      <c r="P95" s="24">
        <f t="shared" si="28"/>
        <v>4.3243332249570156E-6</v>
      </c>
      <c r="Q95" s="5" t="str">
        <f t="shared" si="33"/>
        <v/>
      </c>
      <c r="R95" s="5">
        <f t="shared" si="34"/>
        <v>0.44217731560000001</v>
      </c>
      <c r="S95" s="5" t="str">
        <f t="shared" si="35"/>
        <v/>
      </c>
      <c r="T95" s="5">
        <f t="shared" si="35"/>
        <v>-1.2029886641697403</v>
      </c>
      <c r="U95" s="24">
        <f t="shared" si="32"/>
        <v>1.4102836979071479E-2</v>
      </c>
      <c r="V95" s="24">
        <f t="shared" si="31"/>
        <v>0.28411725293942675</v>
      </c>
      <c r="W95" s="63">
        <f>B95+([1]User!D$6-25)*[1]User!C$6*[1]Calc!V$6</f>
        <v>0.44217731560000001</v>
      </c>
      <c r="AH95" s="24"/>
    </row>
    <row r="96" spans="1:34">
      <c r="A96" s="64">
        <v>1.27224E-2</v>
      </c>
      <c r="B96" s="59">
        <v>0.395403</v>
      </c>
      <c r="C96" s="64">
        <v>2.5530399999999999E-3</v>
      </c>
      <c r="D96" s="61">
        <f t="shared" si="18"/>
        <v>3.0143667694225867E-2</v>
      </c>
      <c r="E96" s="49">
        <f t="shared" si="19"/>
        <v>-1.5208039065517436</v>
      </c>
      <c r="F96" s="49">
        <f t="shared" si="20"/>
        <v>-1.5208039065517436</v>
      </c>
      <c r="G96" s="49">
        <f t="shared" si="21"/>
        <v>3.0696076320422511E-2</v>
      </c>
      <c r="H96" s="5" t="str">
        <f t="shared" si="24"/>
        <v/>
      </c>
      <c r="I96" s="24">
        <f t="shared" si="22"/>
        <v>2.4232598091989438E-2</v>
      </c>
      <c r="J96" s="24">
        <f t="shared" si="23"/>
        <v>9.5883378282482466E-3</v>
      </c>
      <c r="K96" s="5" t="str">
        <f t="shared" si="29"/>
        <v/>
      </c>
      <c r="L96" s="5">
        <f t="shared" si="30"/>
        <v>0.39567931560000003</v>
      </c>
      <c r="M96" s="24">
        <f t="shared" si="25"/>
        <v>-2873536341014587</v>
      </c>
      <c r="N96" s="24">
        <f t="shared" si="26"/>
        <v>3.0696076320422511E-2</v>
      </c>
      <c r="O96" s="24">
        <f t="shared" si="27"/>
        <v>230913969698.625</v>
      </c>
      <c r="P96" s="24">
        <f t="shared" si="28"/>
        <v>1.4461425320776191E-6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5.2763153329675426E-3</v>
      </c>
      <c r="V96" s="24">
        <f t="shared" si="31"/>
        <v>0.20809210754627894</v>
      </c>
      <c r="W96" s="63">
        <f>B96+([1]User!D$6-25)*[1]User!C$6*[1]Calc!V$6</f>
        <v>0.39567931560000003</v>
      </c>
      <c r="AH96" s="24"/>
    </row>
    <row r="97" spans="1:34">
      <c r="A97" s="64">
        <v>1.28678E-2</v>
      </c>
      <c r="B97" s="59">
        <v>0.24385699999999999</v>
      </c>
      <c r="C97" s="64">
        <v>4.8237399999999999E-4</v>
      </c>
      <c r="D97" s="61">
        <f t="shared" si="18"/>
        <v>5.695375536746196E-3</v>
      </c>
      <c r="E97" s="49">
        <f t="shared" si="19"/>
        <v>-2.2444776345068216</v>
      </c>
      <c r="F97" s="49">
        <f t="shared" si="20"/>
        <v>-2.2444776345068216</v>
      </c>
      <c r="G97" s="49">
        <f t="shared" si="21"/>
        <v>5.7003173914335859E-3</v>
      </c>
      <c r="H97" s="5" t="str">
        <f t="shared" si="24"/>
        <v/>
      </c>
      <c r="I97" s="24">
        <f t="shared" si="22"/>
        <v>2.4857492065214162E-2</v>
      </c>
      <c r="J97" s="24">
        <f t="shared" si="23"/>
        <v>6.0685419553814244E-3</v>
      </c>
      <c r="K97" s="5" t="str">
        <f t="shared" si="29"/>
        <v/>
      </c>
      <c r="L97" s="5" t="str">
        <f t="shared" si="30"/>
        <v/>
      </c>
      <c r="M97" s="24">
        <f t="shared" si="25"/>
        <v>-25706693130407.41</v>
      </c>
      <c r="N97" s="24">
        <f t="shared" si="26"/>
        <v>5.7003173914335859E-3</v>
      </c>
      <c r="O97" s="24">
        <f t="shared" si="27"/>
        <v>633731872.75</v>
      </c>
      <c r="P97" s="24">
        <f t="shared" si="28"/>
        <v>2.137225120140565E-8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3.2290551121535793E-4</v>
      </c>
      <c r="V97" s="24">
        <f t="shared" si="31"/>
        <v>0.15216493094704209</v>
      </c>
      <c r="W97" s="63">
        <f>B97+([1]User!D$6-25)*[1]User!C$6*[1]Calc!V$6</f>
        <v>0.24413331559999998</v>
      </c>
      <c r="AH97" s="24"/>
    </row>
    <row r="98" spans="1:34">
      <c r="A98" s="64">
        <v>1.3013200000000001E-2</v>
      </c>
      <c r="B98" s="59">
        <v>0.12754599999999999</v>
      </c>
      <c r="C98" s="64">
        <v>1.37152E-4</v>
      </c>
      <c r="D98" s="61">
        <f t="shared" si="18"/>
        <v>1.6193496034525375E-3</v>
      </c>
      <c r="E98" s="49">
        <f t="shared" si="19"/>
        <v>-2.7906593807341902</v>
      </c>
      <c r="F98" s="49">
        <f t="shared" si="20"/>
        <v>-2.7906593807341902</v>
      </c>
      <c r="G98" s="49">
        <f t="shared" si="21"/>
        <v>1.6193906183265812E-3</v>
      </c>
      <c r="H98" s="5" t="str">
        <f t="shared" si="24"/>
        <v/>
      </c>
      <c r="I98" s="24">
        <f t="shared" si="22"/>
        <v>2.4959515234541835E-2</v>
      </c>
      <c r="J98" s="24">
        <f t="shared" si="23"/>
        <v>3.1903830335326139E-3</v>
      </c>
      <c r="K98" s="5" t="str">
        <f t="shared" si="29"/>
        <v/>
      </c>
      <c r="L98" s="5" t="str">
        <f t="shared" si="30"/>
        <v/>
      </c>
      <c r="M98" s="24">
        <f t="shared" si="25"/>
        <v>-213352445088.17557</v>
      </c>
      <c r="N98" s="24">
        <f t="shared" si="26"/>
        <v>1.6193906183265812E-3</v>
      </c>
      <c r="O98" s="24">
        <f t="shared" si="27"/>
        <v>6852995.875</v>
      </c>
      <c r="P98" s="24">
        <f t="shared" si="28"/>
        <v>8.1352819517465971E-10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6.1170180254269897E-5</v>
      </c>
      <c r="V98" s="24">
        <f t="shared" si="31"/>
        <v>6.7446816937939011E-2</v>
      </c>
      <c r="W98" s="63">
        <f>B98+([1]User!D$6-25)*[1]User!C$6*[1]Calc!V$6</f>
        <v>0.12782231559999999</v>
      </c>
      <c r="AH98" s="24"/>
    </row>
    <row r="99" spans="1:34">
      <c r="A99" s="64">
        <v>1.3158599999999999E-2</v>
      </c>
      <c r="B99" s="59">
        <v>8.5919999999999996E-2</v>
      </c>
      <c r="C99" s="64">
        <v>3.7749500000000002E-5</v>
      </c>
      <c r="D99" s="61">
        <f t="shared" si="18"/>
        <v>4.4570722888132556E-4</v>
      </c>
      <c r="E99" s="49">
        <f t="shared" si="19"/>
        <v>-3.3509503220775874</v>
      </c>
      <c r="F99" s="49">
        <f t="shared" si="20"/>
        <v>-3.3509503220775874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2.1527529821099996E-3</v>
      </c>
      <c r="K99" s="5" t="str">
        <f t="shared" si="29"/>
        <v/>
      </c>
      <c r="L99" s="5" t="str">
        <f t="shared" si="30"/>
        <v/>
      </c>
      <c r="M99" s="24">
        <f t="shared" si="25"/>
        <v>-15108798633.2605</v>
      </c>
      <c r="N99" s="24">
        <f t="shared" si="26"/>
        <v>4.4571013339677484E-4</v>
      </c>
      <c r="O99" s="24">
        <f t="shared" si="27"/>
        <v>1356028.75</v>
      </c>
      <c r="P99" s="24">
        <f t="shared" si="28"/>
        <v>5.8487107958108236E-10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3.5090180493391532E-5</v>
      </c>
      <c r="V99" s="24">
        <f t="shared" si="31"/>
        <v>4.508491716511881E-2</v>
      </c>
      <c r="W99" s="63">
        <f>B99+([1]User!D$6-25)*[1]User!C$6*[1]Calc!V$6</f>
        <v>8.619631559999999E-2</v>
      </c>
      <c r="AH99" s="24"/>
    </row>
    <row r="100" spans="1:34">
      <c r="A100" s="64">
        <v>1.3304E-2</v>
      </c>
      <c r="B100" s="59">
        <v>7.1857299999999999E-2</v>
      </c>
      <c r="C100" s="64">
        <v>8.8689999999999993E-6</v>
      </c>
      <c r="D100" s="61">
        <f t="shared" si="18"/>
        <v>1.0471602042274668E-4</v>
      </c>
      <c r="E100" s="49">
        <f t="shared" si="19"/>
        <v>-3.9799868708622079</v>
      </c>
      <c r="F100" s="49">
        <f t="shared" si="20"/>
        <v>-3.9799868708622079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1.8015370496099999E-3</v>
      </c>
      <c r="K100" s="5" t="str">
        <f t="shared" si="29"/>
        <v/>
      </c>
      <c r="L100" s="5" t="str">
        <f t="shared" si="30"/>
        <v/>
      </c>
      <c r="M100" s="24">
        <f t="shared" si="25"/>
        <v>-2952770402.5042801</v>
      </c>
      <c r="N100" s="24">
        <f t="shared" si="26"/>
        <v>1.0471658806332886E-4</v>
      </c>
      <c r="O100" s="24">
        <f t="shared" si="27"/>
        <v>784448.75</v>
      </c>
      <c r="P100" s="24">
        <f t="shared" si="28"/>
        <v>1.4401006611177978E-9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2.8457031806473812E-5</v>
      </c>
      <c r="V100" s="24">
        <f t="shared" si="31"/>
        <v>5.6360891281540156E-2</v>
      </c>
      <c r="W100" s="63">
        <f>B100+([1]User!D$6-25)*[1]User!C$6*[1]Calc!V$6</f>
        <v>7.2133615599999992E-2</v>
      </c>
      <c r="AH100" s="24"/>
    </row>
    <row r="101" spans="1:34">
      <c r="A101" s="64">
        <v>1.34494E-2</v>
      </c>
      <c r="B101" s="59">
        <v>6.72928E-2</v>
      </c>
      <c r="C101" s="64">
        <v>3.49589E-6</v>
      </c>
      <c r="D101" s="61">
        <f t="shared" si="18"/>
        <v>4.1275869730034493E-5</v>
      </c>
      <c r="E101" s="49">
        <f t="shared" si="19"/>
        <v>-4.3843037668846669</v>
      </c>
      <c r="F101" s="49">
        <f t="shared" si="20"/>
        <v>-4.3843037668846669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1.6875386621099998E-3</v>
      </c>
      <c r="K101" s="5" t="str">
        <f t="shared" si="29"/>
        <v/>
      </c>
      <c r="L101" s="5" t="str">
        <f t="shared" si="30"/>
        <v/>
      </c>
      <c r="M101" s="24">
        <f t="shared" si="25"/>
        <v>-802416099.58167112</v>
      </c>
      <c r="N101" s="24">
        <f t="shared" si="26"/>
        <v>4.1276023986505479E-5</v>
      </c>
      <c r="O101" s="24">
        <f t="shared" si="27"/>
        <v>656765.125</v>
      </c>
      <c r="P101" s="24">
        <f t="shared" si="28"/>
        <v>3.0588345348204442E-9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2.6460494801037437E-5</v>
      </c>
      <c r="V101" s="24">
        <f t="shared" si="31"/>
        <v>6.0862897479049979E-2</v>
      </c>
      <c r="W101" s="63">
        <f>B101+([1]User!D$6-25)*[1]User!C$6*[1]Calc!V$6</f>
        <v>6.7569115599999993E-2</v>
      </c>
      <c r="AH101" s="24"/>
    </row>
    <row r="102" spans="1:34">
      <c r="A102" s="64">
        <v>1.3594800000000001E-2</v>
      </c>
      <c r="B102" s="59">
        <v>6.5964300000000003E-2</v>
      </c>
      <c r="C102" s="64">
        <v>1.48098E-6</v>
      </c>
      <c r="D102" s="61">
        <f t="shared" si="18"/>
        <v>1.7485887013832383E-5</v>
      </c>
      <c r="E102" s="49">
        <f t="shared" si="19"/>
        <v>-4.7573123321598914</v>
      </c>
      <c r="F102" s="49">
        <f t="shared" si="20"/>
        <v>-4.7573123321598914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1.6543593746099999E-3</v>
      </c>
      <c r="K102" s="5" t="str">
        <f t="shared" si="29"/>
        <v/>
      </c>
      <c r="L102" s="5" t="str">
        <f t="shared" si="30"/>
        <v/>
      </c>
      <c r="M102" s="24">
        <f t="shared" si="25"/>
        <v>-221774757.17005983</v>
      </c>
      <c r="N102" s="24">
        <f t="shared" si="26"/>
        <v>1.74859296478117E-5</v>
      </c>
      <c r="O102" s="24">
        <f t="shared" si="27"/>
        <v>623669</v>
      </c>
      <c r="P102" s="24">
        <f t="shared" si="28"/>
        <v>6.8566059097123427E-9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2.5892034523993394E-5</v>
      </c>
      <c r="V102" s="24">
        <f t="shared" si="31"/>
        <v>6.2271802658995394E-2</v>
      </c>
      <c r="W102" s="63">
        <f>B102+([1]User!D$6-25)*[1]User!C$6*[1]Calc!V$6</f>
        <v>6.6240615599999997E-2</v>
      </c>
      <c r="AH102" s="24"/>
    </row>
    <row r="103" spans="1:34">
      <c r="A103" s="64">
        <v>1.3740199999999999E-2</v>
      </c>
      <c r="B103" s="59">
        <v>6.5494200000000002E-2</v>
      </c>
      <c r="C103" s="64">
        <v>-7.9219699999999993E-6</v>
      </c>
      <c r="D103" s="61">
        <f t="shared" si="18"/>
        <v>-9.3534465250691911E-5</v>
      </c>
      <c r="E103" s="49">
        <f t="shared" si="19"/>
        <v>-3</v>
      </c>
      <c r="F103" s="49">
        <f t="shared" si="20"/>
        <v>-3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1.64261862711E-3</v>
      </c>
      <c r="K103" s="5" t="str">
        <f t="shared" si="29"/>
        <v/>
      </c>
      <c r="L103" s="5" t="str">
        <f t="shared" si="30"/>
        <v/>
      </c>
      <c r="M103" s="24">
        <f t="shared" si="25"/>
        <v>-77053899.479462579</v>
      </c>
      <c r="N103" s="24">
        <f t="shared" si="26"/>
        <v>-9.353445043785027E-5</v>
      </c>
      <c r="O103" s="24">
        <f t="shared" si="27"/>
        <v>612361.625</v>
      </c>
      <c r="P103" s="24">
        <f t="shared" si="28"/>
        <v>-1.2585779703513655E-9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2.5692189586559655E-5</v>
      </c>
      <c r="V103" s="24">
        <f t="shared" si="31"/>
        <v>6.2781931975575092E-2</v>
      </c>
      <c r="W103" s="63">
        <f>B103+([1]User!D$6-25)*[1]User!C$6*[1]Calc!V$6</f>
        <v>6.5770515599999996E-2</v>
      </c>
      <c r="AH103" s="24"/>
    </row>
    <row r="104" spans="1:34">
      <c r="A104" s="64">
        <v>1.38856E-2</v>
      </c>
      <c r="B104" s="59">
        <v>6.5405500000000005E-2</v>
      </c>
      <c r="C104" s="64">
        <v>1.3769799999999999E-7</v>
      </c>
      <c r="D104" s="61">
        <f t="shared" si="18"/>
        <v>1.6257962092875604E-6</v>
      </c>
      <c r="E104" s="49">
        <f t="shared" si="19"/>
        <v>-5.7889338933844039</v>
      </c>
      <c r="F104" s="49">
        <f>IF($D104&gt;0,LOG10(D104),-3)</f>
        <v>-5.7889338933844039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1.64040334461E-3</v>
      </c>
      <c r="K104" s="5" t="str">
        <f t="shared" si="29"/>
        <v/>
      </c>
      <c r="L104" s="5" t="str">
        <f t="shared" si="30"/>
        <v/>
      </c>
      <c r="M104" s="24">
        <f t="shared" si="25"/>
        <v>-14488675.275619969</v>
      </c>
      <c r="N104" s="24">
        <f t="shared" si="26"/>
        <v>1.6257989945904954E-6</v>
      </c>
      <c r="O104" s="24">
        <f t="shared" si="27"/>
        <v>610251.25</v>
      </c>
      <c r="P104" s="24">
        <f t="shared" si="28"/>
        <v>7.2158182340092478E-8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2.5654558004763136E-5</v>
      </c>
      <c r="V104" s="24">
        <f t="shared" si="31"/>
        <v>6.287888110144127E-2</v>
      </c>
      <c r="W104" s="63">
        <f>B104+([1]User!D$6-25)*[1]User!C$6*[1]Calc!V$6</f>
        <v>6.5681815599999999E-2</v>
      </c>
      <c r="AH104" s="24"/>
    </row>
    <row r="105" spans="1:34">
      <c r="A105" s="64">
        <v>1.4031E-2</v>
      </c>
      <c r="B105" s="59">
        <v>6.5339700000000001E-2</v>
      </c>
      <c r="C105" s="64">
        <v>-7.9219699999999993E-6</v>
      </c>
      <c r="D105" s="61">
        <f t="shared" si="18"/>
        <v>-9.3534465250691911E-5</v>
      </c>
      <c r="E105" s="49">
        <f>IF(D105&gt;0,LOG10(D105),-3)</f>
        <v>-3</v>
      </c>
      <c r="F105" s="49">
        <f>IF($D105&gt;0,LOG10(D105),-3)</f>
        <v>-3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1.6387599896099999E-3</v>
      </c>
      <c r="K105" s="5" t="str">
        <f t="shared" si="29"/>
        <v/>
      </c>
      <c r="L105" s="5" t="str">
        <f t="shared" si="30"/>
        <v/>
      </c>
      <c r="M105" s="24">
        <f t="shared" si="25"/>
        <v>-10720590.906713346</v>
      </c>
      <c r="N105" s="24">
        <f t="shared" si="26"/>
        <v>-9.3534463189765517E-5</v>
      </c>
      <c r="O105" s="24">
        <f t="shared" si="27"/>
        <v>608690.375</v>
      </c>
      <c r="P105" s="24">
        <f t="shared" si="28"/>
        <v>-1.2510323328910029E-9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2.5626657391468703E-5</v>
      </c>
      <c r="V105" s="24">
        <f t="shared" si="31"/>
        <v>6.295094455305672E-2</v>
      </c>
      <c r="W105" s="63">
        <f>B105+([1]User!D$6-25)*[1]User!C$6*[1]Calc!V$6</f>
        <v>6.5616015599999994E-2</v>
      </c>
      <c r="AH105" s="24"/>
    </row>
    <row r="106" spans="1:34">
      <c r="A106" s="64">
        <v>1.41764E-2</v>
      </c>
      <c r="B106" s="59">
        <v>6.5269800000000003E-2</v>
      </c>
      <c r="C106" s="64">
        <v>-7.2503300000000003E-6</v>
      </c>
      <c r="D106" s="61">
        <f t="shared" si="18"/>
        <v>-8.5604431655389901E-5</v>
      </c>
      <c r="E106" s="49">
        <f>IF(D106&gt;0,LOG10(D106),-3)</f>
        <v>-3</v>
      </c>
      <c r="F106" s="49">
        <f>IF($D106&gt;0,LOG10(D106),-3)</f>
        <v>-3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1.63701423711E-3</v>
      </c>
      <c r="K106" s="5" t="str">
        <f t="shared" si="29"/>
        <v/>
      </c>
      <c r="L106" s="5" t="str">
        <f t="shared" si="30"/>
        <v/>
      </c>
      <c r="M106" s="24">
        <f t="shared" si="25"/>
        <v>-11357649.810700322</v>
      </c>
      <c r="N106" s="24">
        <f t="shared" si="26"/>
        <v>-8.5604429471995296E-5</v>
      </c>
      <c r="O106" s="24">
        <f t="shared" si="27"/>
        <v>607036.625</v>
      </c>
      <c r="P106" s="24">
        <f t="shared" si="28"/>
        <v>-1.3632089076439231E-9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2.5597032719133151E-5</v>
      </c>
      <c r="V106" s="24">
        <f t="shared" si="31"/>
        <v>6.302763308412912E-2</v>
      </c>
      <c r="W106" s="63">
        <f>B106+([1]User!D$6-25)*[1]User!C$6*[1]Calc!V$6</f>
        <v>6.5546115599999996E-2</v>
      </c>
      <c r="AH106" s="24"/>
    </row>
    <row r="107" spans="1:34">
      <c r="A107" s="64">
        <v>1.4321800000000001E-2</v>
      </c>
      <c r="B107" s="59">
        <v>6.5279199999999996E-2</v>
      </c>
      <c r="C107" s="64">
        <v>-1.06085E-5</v>
      </c>
      <c r="D107" s="61">
        <f t="shared" si="18"/>
        <v>-1.2525424542278818E-4</v>
      </c>
      <c r="E107" s="49">
        <f>IF(D107&gt;0,LOG10(D107),-3)</f>
        <v>-3</v>
      </c>
      <c r="F107" s="49">
        <f t="shared" ref="F107:F133" si="36">IF($D107&gt;0,LOG10(D107),-3)</f>
        <v>-3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1.6372490021099998E-3</v>
      </c>
      <c r="K107" s="5" t="str">
        <f t="shared" si="29"/>
        <v/>
      </c>
      <c r="L107" s="5" t="str">
        <f t="shared" si="30"/>
        <v/>
      </c>
      <c r="M107" s="24">
        <f t="shared" si="25"/>
        <v>1527910.9442150765</v>
      </c>
      <c r="N107" s="24">
        <f t="shared" si="26"/>
        <v>-1.2525424571651378E-4</v>
      </c>
      <c r="O107" s="24">
        <f t="shared" si="27"/>
        <v>607258.75</v>
      </c>
      <c r="P107" s="24">
        <f t="shared" si="28"/>
        <v>-9.3201968070778792E-10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2.5601015716259993E-5</v>
      </c>
      <c r="V107" s="24">
        <f t="shared" si="31"/>
        <v>6.3017312081027732E-2</v>
      </c>
      <c r="W107" s="63">
        <f>B107+([1]User!D$6-25)*[1]User!C$6*[1]Calc!V$6</f>
        <v>6.5555515599999989E-2</v>
      </c>
      <c r="AH107" s="24"/>
    </row>
    <row r="108" spans="1:34">
      <c r="A108" s="64">
        <v>1.44672E-2</v>
      </c>
      <c r="B108" s="59">
        <v>6.52282E-2</v>
      </c>
      <c r="C108" s="64">
        <v>-1.19518E-5</v>
      </c>
      <c r="D108" s="61">
        <f t="shared" si="18"/>
        <v>-1.4111454875280008E-4</v>
      </c>
      <c r="E108" s="49">
        <f>IF(D108&gt;0,LOG10(D108),-3)</f>
        <v>-3</v>
      </c>
      <c r="F108" s="49">
        <f t="shared" si="36"/>
        <v>-3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1.6359752771099999E-3</v>
      </c>
      <c r="K108" s="5" t="str">
        <f t="shared" si="29"/>
        <v/>
      </c>
      <c r="L108" s="5" t="str">
        <f t="shared" si="30"/>
        <v/>
      </c>
      <c r="M108" s="24">
        <f t="shared" si="25"/>
        <v>-8273291.0385591378</v>
      </c>
      <c r="N108" s="24">
        <f t="shared" si="26"/>
        <v>-1.4111454716234261E-4</v>
      </c>
      <c r="O108" s="24">
        <f t="shared" si="27"/>
        <v>606054.625</v>
      </c>
      <c r="P108" s="24">
        <f t="shared" si="28"/>
        <v>-8.2562672277837926E-10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2.5579409060614043E-5</v>
      </c>
      <c r="V108" s="24">
        <f t="shared" si="31"/>
        <v>6.3073339262913489E-2</v>
      </c>
      <c r="W108" s="63">
        <f>B108+([1]User!D$6-25)*[1]User!C$6*[1]Calc!V$6</f>
        <v>6.5504515599999993E-2</v>
      </c>
      <c r="AH108" s="24"/>
    </row>
    <row r="109" spans="1:34">
      <c r="A109" s="60">
        <v>1.46126E-2</v>
      </c>
      <c r="B109" s="63">
        <v>6.5271200000000001E-2</v>
      </c>
      <c r="C109" s="24">
        <v>-2.54886E-6</v>
      </c>
      <c r="D109" s="61">
        <f t="shared" si="18"/>
        <v>-3.0094314557979717E-5</v>
      </c>
      <c r="E109" s="49">
        <f t="shared" ref="E109:E133" si="37">IF(D109&gt;0,LOG10(D109),-3)</f>
        <v>-3</v>
      </c>
      <c r="F109" s="49">
        <f t="shared" si="36"/>
        <v>-3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1.63704920211E-3</v>
      </c>
      <c r="K109" s="5" t="str">
        <f t="shared" si="29"/>
        <v/>
      </c>
      <c r="L109" s="5" t="str">
        <f t="shared" si="30"/>
        <v/>
      </c>
      <c r="M109" s="24">
        <f t="shared" si="25"/>
        <v>6987203.920753561</v>
      </c>
      <c r="N109" s="24">
        <f t="shared" si="26"/>
        <v>-3.0094315901199798E-5</v>
      </c>
      <c r="O109" s="24">
        <f t="shared" si="27"/>
        <v>607069.75</v>
      </c>
      <c r="P109" s="24">
        <f t="shared" si="28"/>
        <v>-3.8779113345901735E-9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2.5597625914455403E-5</v>
      </c>
      <c r="V109" s="24">
        <f t="shared" si="31"/>
        <v>6.3026095753857231E-2</v>
      </c>
      <c r="W109" s="63">
        <f>B109+([1]User!D$6-25)*[1]User!C$6*[1]Calc!V$6</f>
        <v>6.5547515599999995E-2</v>
      </c>
      <c r="AH109" s="24"/>
    </row>
    <row r="110" spans="1:34">
      <c r="A110" s="60">
        <v>1.4758E-2</v>
      </c>
      <c r="B110" s="63">
        <v>6.5234899999999998E-2</v>
      </c>
      <c r="C110" s="24">
        <v>-7.9219699999999993E-6</v>
      </c>
      <c r="D110" s="61">
        <f t="shared" si="18"/>
        <v>-9.3534465250691911E-5</v>
      </c>
      <c r="E110" s="49">
        <f t="shared" si="37"/>
        <v>-3</v>
      </c>
      <c r="F110" s="49">
        <f t="shared" si="36"/>
        <v>-3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1.6361426096099998E-3</v>
      </c>
      <c r="K110" s="5" t="str">
        <f t="shared" si="29"/>
        <v/>
      </c>
      <c r="L110" s="5" t="str">
        <f t="shared" si="30"/>
        <v/>
      </c>
      <c r="M110" s="24">
        <f t="shared" si="25"/>
        <v>-5890172.3468524534</v>
      </c>
      <c r="N110" s="24">
        <f t="shared" si="26"/>
        <v>-9.3534464118365175E-5</v>
      </c>
      <c r="O110" s="24">
        <f t="shared" si="27"/>
        <v>606212.625</v>
      </c>
      <c r="P110" s="24">
        <f t="shared" si="28"/>
        <v>-1.245939837561095E-9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2.5582247131334978E-5</v>
      </c>
      <c r="V110" s="24">
        <f t="shared" si="31"/>
        <v>6.3065974595210142E-2</v>
      </c>
      <c r="W110" s="63">
        <f>B110+([1]User!D$6-25)*[1]User!C$6*[1]Calc!V$6</f>
        <v>6.5511215599999992E-2</v>
      </c>
      <c r="AH110" s="24"/>
    </row>
    <row r="111" spans="1:34">
      <c r="A111" s="60">
        <v>1.4903400000000001E-2</v>
      </c>
      <c r="B111" s="63">
        <v>6.5208000000000002E-2</v>
      </c>
      <c r="C111" s="24">
        <v>-1.20558E-6</v>
      </c>
      <c r="D111" s="61">
        <f t="shared" si="18"/>
        <v>-1.4234247367375686E-5</v>
      </c>
      <c r="E111" s="49">
        <f t="shared" si="37"/>
        <v>-3</v>
      </c>
      <c r="F111" s="49">
        <f t="shared" si="36"/>
        <v>-3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1.63547078211E-3</v>
      </c>
      <c r="K111" s="5" t="str">
        <f t="shared" si="29"/>
        <v/>
      </c>
      <c r="L111" s="5" t="str">
        <f t="shared" si="30"/>
        <v/>
      </c>
      <c r="M111" s="24">
        <f t="shared" si="25"/>
        <v>-4360326.0147847291</v>
      </c>
      <c r="N111" s="24">
        <f t="shared" si="26"/>
        <v>-1.4234246529146613E-5</v>
      </c>
      <c r="O111" s="24">
        <f t="shared" si="27"/>
        <v>605578.25</v>
      </c>
      <c r="P111" s="24">
        <f t="shared" si="28"/>
        <v>-8.1786108271780431E-9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2.5570853313932349E-5</v>
      </c>
      <c r="V111" s="24">
        <f t="shared" si="31"/>
        <v>6.3095550945369408E-2</v>
      </c>
      <c r="W111" s="63">
        <f>B111+([1]User!D$6-25)*[1]User!C$6*[1]Calc!V$6</f>
        <v>6.5484315599999995E-2</v>
      </c>
      <c r="AH111" s="24"/>
    </row>
    <row r="112" spans="1:34">
      <c r="A112" s="60">
        <v>1.5048799999999999E-2</v>
      </c>
      <c r="B112" s="63">
        <v>6.5221500000000002E-2</v>
      </c>
      <c r="C112" s="24">
        <v>-3.2204900000000001E-6</v>
      </c>
      <c r="D112" s="61">
        <f t="shared" si="18"/>
        <v>-3.8024230083577801E-5</v>
      </c>
      <c r="E112" s="49">
        <f t="shared" si="37"/>
        <v>-3</v>
      </c>
      <c r="F112" s="49">
        <f t="shared" si="36"/>
        <v>-3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1.63580794461E-3</v>
      </c>
      <c r="K112" s="5" t="str">
        <f t="shared" si="29"/>
        <v/>
      </c>
      <c r="L112" s="5" t="str">
        <f t="shared" si="30"/>
        <v/>
      </c>
      <c r="M112" s="24">
        <f t="shared" si="25"/>
        <v>2189417.7938661911</v>
      </c>
      <c r="N112" s="24">
        <f t="shared" si="26"/>
        <v>-3.8024230504471474E-5</v>
      </c>
      <c r="O112" s="24">
        <f t="shared" si="27"/>
        <v>605896.625</v>
      </c>
      <c r="P112" s="24">
        <f t="shared" si="28"/>
        <v>-3.0632458736095335E-9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2.5576571126173627E-5</v>
      </c>
      <c r="V112" s="24">
        <f t="shared" si="31"/>
        <v>6.3080705212348764E-2</v>
      </c>
      <c r="W112" s="63">
        <f>B112+([1]User!D$6-25)*[1]User!C$6*[1]Calc!V$6</f>
        <v>6.5497815599999995E-2</v>
      </c>
      <c r="AH112" s="24"/>
    </row>
    <row r="113" spans="1:34">
      <c r="A113" s="5">
        <v>1.51942E-2</v>
      </c>
      <c r="B113" s="63">
        <v>6.5206700000000006E-2</v>
      </c>
      <c r="C113" s="24">
        <v>-1.8772199999999999E-6</v>
      </c>
      <c r="D113" s="61">
        <f t="shared" si="18"/>
        <v>-2.2164280962677701E-5</v>
      </c>
      <c r="E113" s="49">
        <f t="shared" si="37"/>
        <v>-3</v>
      </c>
      <c r="F113" s="49">
        <f t="shared" si="36"/>
        <v>-3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1.6354383146100001E-3</v>
      </c>
      <c r="K113" s="5" t="str">
        <f t="shared" si="29"/>
        <v/>
      </c>
      <c r="L113" s="5" t="str">
        <f t="shared" si="30"/>
        <v/>
      </c>
      <c r="M113" s="24">
        <f t="shared" si="25"/>
        <v>-2398868.3983160285</v>
      </c>
      <c r="N113" s="24">
        <f t="shared" si="26"/>
        <v>-2.2164280501519239E-5</v>
      </c>
      <c r="O113" s="24">
        <f t="shared" si="27"/>
        <v>605547.625</v>
      </c>
      <c r="P113" s="24">
        <f t="shared" si="28"/>
        <v>-5.2521657728533381E-9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2.5570302738986617E-5</v>
      </c>
      <c r="V113" s="24">
        <f t="shared" si="31"/>
        <v>6.3096980809335415E-2</v>
      </c>
      <c r="W113" s="63">
        <f>B113+([1]User!D$6-25)*[1]User!C$6*[1]Calc!V$6</f>
        <v>6.54830156E-2</v>
      </c>
      <c r="AH113" s="24"/>
    </row>
    <row r="114" spans="1:34">
      <c r="A114" s="5">
        <v>1.53396E-2</v>
      </c>
      <c r="B114" s="63">
        <v>6.5191899999999997E-2</v>
      </c>
      <c r="C114" s="24">
        <v>-1.8772199999999999E-6</v>
      </c>
      <c r="D114" s="61">
        <f t="shared" si="18"/>
        <v>-2.2164280962677701E-5</v>
      </c>
      <c r="E114" s="49">
        <f t="shared" si="37"/>
        <v>-3</v>
      </c>
      <c r="F114" s="49">
        <f t="shared" si="36"/>
        <v>-3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1.6350686846099997E-3</v>
      </c>
      <c r="K114" s="5" t="str">
        <f t="shared" si="29"/>
        <v/>
      </c>
      <c r="L114" s="5" t="str">
        <f t="shared" si="30"/>
        <v/>
      </c>
      <c r="M114" s="24">
        <f t="shared" si="25"/>
        <v>-2397486.974146402</v>
      </c>
      <c r="N114" s="24">
        <f t="shared" si="26"/>
        <v>-2.2164280501784804E-5</v>
      </c>
      <c r="O114" s="24">
        <f t="shared" si="27"/>
        <v>605199</v>
      </c>
      <c r="P114" s="24">
        <f t="shared" si="28"/>
        <v>-5.2491420035327231E-9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2.5564035016501486E-5</v>
      </c>
      <c r="V114" s="24">
        <f t="shared" si="31"/>
        <v>6.3113262666067385E-2</v>
      </c>
      <c r="W114" s="63">
        <f>B114+([1]User!D$6-25)*[1]User!C$6*[1]Calc!V$6</f>
        <v>6.546821559999999E-2</v>
      </c>
      <c r="AH114" s="24"/>
    </row>
    <row r="115" spans="1:34">
      <c r="A115" s="5">
        <v>1.5485000000000001E-2</v>
      </c>
      <c r="B115" s="63">
        <v>6.5143599999999996E-2</v>
      </c>
      <c r="C115" s="24">
        <v>-4.5637699999999998E-6</v>
      </c>
      <c r="D115" s="61">
        <f t="shared" si="18"/>
        <v>-5.3884297274181828E-5</v>
      </c>
      <c r="E115" s="49">
        <f t="shared" si="37"/>
        <v>-3</v>
      </c>
      <c r="F115" s="49">
        <f t="shared" si="36"/>
        <v>-3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1.6338623921099999E-3</v>
      </c>
      <c r="K115" s="5" t="str">
        <f t="shared" si="29"/>
        <v/>
      </c>
      <c r="L115" s="5" t="str">
        <f t="shared" si="30"/>
        <v/>
      </c>
      <c r="M115" s="24">
        <f t="shared" si="25"/>
        <v>-7809536.3059492288</v>
      </c>
      <c r="N115" s="24">
        <f t="shared" si="26"/>
        <v>-5.3884295772876569E-5</v>
      </c>
      <c r="O115" s="24">
        <f t="shared" si="27"/>
        <v>604062.25</v>
      </c>
      <c r="P115" s="24">
        <f t="shared" si="28"/>
        <v>-2.1550792355061849E-9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2.5543584841491583E-5</v>
      </c>
      <c r="V115" s="24">
        <f t="shared" si="31"/>
        <v>6.3166442321440502E-2</v>
      </c>
      <c r="W115" s="63">
        <f>B115+([1]User!D$6-25)*[1]User!C$6*[1]Calc!V$6</f>
        <v>6.5419915599999989E-2</v>
      </c>
      <c r="AH115" s="24"/>
    </row>
    <row r="116" spans="1:34">
      <c r="A116" s="5">
        <v>1.5630399999999999E-2</v>
      </c>
      <c r="B116" s="63">
        <v>6.5144900000000006E-2</v>
      </c>
      <c r="C116" s="24">
        <v>-5.2354099999999997E-6</v>
      </c>
      <c r="D116" s="61">
        <f t="shared" si="18"/>
        <v>-6.1814330869483844E-5</v>
      </c>
      <c r="E116" s="49">
        <f t="shared" si="37"/>
        <v>-3</v>
      </c>
      <c r="F116" s="49">
        <f t="shared" si="36"/>
        <v>-3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1.63389485961E-3</v>
      </c>
      <c r="K116" s="5" t="str">
        <f t="shared" si="29"/>
        <v/>
      </c>
      <c r="L116" s="5" t="str">
        <f t="shared" si="30"/>
        <v/>
      </c>
      <c r="M116" s="24">
        <f t="shared" si="25"/>
        <v>210205.19450706281</v>
      </c>
      <c r="N116" s="24">
        <f t="shared" si="26"/>
        <v>-6.1814330909893686E-5</v>
      </c>
      <c r="O116" s="24">
        <f t="shared" si="27"/>
        <v>604092.875</v>
      </c>
      <c r="P116" s="24">
        <f t="shared" si="28"/>
        <v>-1.8787037339170269E-9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2.5544135167656715E-5</v>
      </c>
      <c r="V116" s="24">
        <f t="shared" si="31"/>
        <v>6.3165010110218245E-2</v>
      </c>
      <c r="W116" s="63">
        <f>B116+([1]User!D$6-25)*[1]User!C$6*[1]Calc!V$6</f>
        <v>6.5421215599999999E-2</v>
      </c>
      <c r="AH116" s="24"/>
    </row>
    <row r="117" spans="1:34">
      <c r="A117" s="5">
        <v>1.57758E-2</v>
      </c>
      <c r="B117" s="63">
        <v>6.5174499999999996E-2</v>
      </c>
      <c r="C117" s="24">
        <v>1.3769799999999999E-7</v>
      </c>
      <c r="D117" s="61">
        <f t="shared" si="18"/>
        <v>1.6257962092875604E-6</v>
      </c>
      <c r="E117" s="49">
        <f t="shared" si="37"/>
        <v>-5.7889338933844039</v>
      </c>
      <c r="F117" s="49">
        <f t="shared" si="36"/>
        <v>-5.7889338933844039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1.6346341196099997E-3</v>
      </c>
      <c r="K117" s="5" t="str">
        <f t="shared" si="29"/>
        <v/>
      </c>
      <c r="L117" s="5" t="str">
        <f t="shared" si="30"/>
        <v/>
      </c>
      <c r="M117" s="24">
        <f t="shared" si="25"/>
        <v>4791727.7694621459</v>
      </c>
      <c r="N117" s="24">
        <f t="shared" si="26"/>
        <v>1.6257952881258138E-6</v>
      </c>
      <c r="O117" s="24">
        <f t="shared" si="27"/>
        <v>604789.25</v>
      </c>
      <c r="P117" s="24">
        <f t="shared" si="28"/>
        <v>7.1512499924899954E-8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2.5556667057492953E-5</v>
      </c>
      <c r="V117" s="24">
        <f t="shared" si="31"/>
        <v>6.3132412860031642E-2</v>
      </c>
      <c r="W117" s="63">
        <f>B117+([1]User!D$6-25)*[1]User!C$6*[1]Calc!V$6</f>
        <v>6.545081559999999E-2</v>
      </c>
      <c r="AH117" s="24"/>
    </row>
    <row r="118" spans="1:34">
      <c r="A118" s="5">
        <v>1.59212E-2</v>
      </c>
      <c r="B118" s="63">
        <v>6.5159700000000001E-2</v>
      </c>
      <c r="C118" s="24">
        <v>-2.54886E-6</v>
      </c>
      <c r="D118" s="61">
        <f t="shared" si="18"/>
        <v>-3.0094314557979717E-5</v>
      </c>
      <c r="E118" s="49">
        <f t="shared" si="37"/>
        <v>-3</v>
      </c>
      <c r="F118" s="49">
        <f t="shared" si="36"/>
        <v>-3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1.63426448961E-3</v>
      </c>
      <c r="K118" s="5" t="str">
        <f t="shared" si="29"/>
        <v/>
      </c>
      <c r="L118" s="5" t="str">
        <f t="shared" si="30"/>
        <v/>
      </c>
      <c r="M118" s="24">
        <f t="shared" si="25"/>
        <v>-2394484.1907531903</v>
      </c>
      <c r="N118" s="24">
        <f t="shared" si="26"/>
        <v>-3.0094314097664077E-5</v>
      </c>
      <c r="O118" s="24">
        <f t="shared" si="27"/>
        <v>604441</v>
      </c>
      <c r="P118" s="24">
        <f t="shared" si="28"/>
        <v>-3.8611193284853522E-9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2.5550400780526036E-5</v>
      </c>
      <c r="V118" s="24">
        <f t="shared" si="31"/>
        <v>6.3148708349168373E-2</v>
      </c>
      <c r="W118" s="63">
        <f>B118+([1]User!D$6-25)*[1]User!C$6*[1]Calc!V$6</f>
        <v>6.5436015599999994E-2</v>
      </c>
      <c r="AH118" s="24"/>
    </row>
    <row r="119" spans="1:34">
      <c r="A119" s="5">
        <v>1.60666E-2</v>
      </c>
      <c r="B119" s="63">
        <v>6.51785E-2</v>
      </c>
      <c r="C119" s="24">
        <v>-5.9070499999999996E-6</v>
      </c>
      <c r="D119" s="61">
        <f t="shared" si="18"/>
        <v>-6.9744364464785854E-5</v>
      </c>
      <c r="E119" s="49">
        <f t="shared" si="37"/>
        <v>-3</v>
      </c>
      <c r="F119" s="49">
        <f t="shared" si="36"/>
        <v>-3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1.6347340196099999E-3</v>
      </c>
      <c r="K119" s="5" t="str">
        <f t="shared" si="29"/>
        <v/>
      </c>
      <c r="L119" s="5" t="str">
        <f t="shared" si="30"/>
        <v/>
      </c>
      <c r="M119" s="24">
        <f t="shared" si="25"/>
        <v>3043868.5091276001</v>
      </c>
      <c r="N119" s="24">
        <f t="shared" si="26"/>
        <v>-6.9744365049939132E-5</v>
      </c>
      <c r="O119" s="24">
        <f t="shared" si="27"/>
        <v>604883.375</v>
      </c>
      <c r="P119" s="24">
        <f t="shared" si="28"/>
        <v>-1.6672713261743497E-9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2.5558360759884854E-5</v>
      </c>
      <c r="V119" s="24">
        <f t="shared" si="31"/>
        <v>6.312800974990522E-2</v>
      </c>
      <c r="W119" s="63">
        <f>B119+([1]User!D$6-25)*[1]User!C$6*[1]Calc!V$6</f>
        <v>6.5454815599999994E-2</v>
      </c>
      <c r="AH119" s="24"/>
    </row>
    <row r="120" spans="1:34">
      <c r="A120" s="5">
        <v>1.6212000000000001E-2</v>
      </c>
      <c r="B120" s="63">
        <v>6.5160999999999997E-2</v>
      </c>
      <c r="C120" s="24">
        <v>-3.2204900000000001E-6</v>
      </c>
      <c r="D120" s="61">
        <f t="shared" si="18"/>
        <v>-3.8024230083577801E-5</v>
      </c>
      <c r="E120" s="49">
        <f t="shared" si="37"/>
        <v>-3</v>
      </c>
      <c r="F120" s="49">
        <f t="shared" si="36"/>
        <v>-3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1.6342969571099997E-3</v>
      </c>
      <c r="K120" s="5" t="str">
        <f t="shared" si="29"/>
        <v/>
      </c>
      <c r="L120" s="5" t="str">
        <f t="shared" si="30"/>
        <v/>
      </c>
      <c r="M120" s="24">
        <f t="shared" si="25"/>
        <v>-2831459.026652141</v>
      </c>
      <c r="N120" s="24">
        <f t="shared" si="26"/>
        <v>-3.8024229539258119E-5</v>
      </c>
      <c r="O120" s="24">
        <f t="shared" si="27"/>
        <v>604471.5</v>
      </c>
      <c r="P120" s="24">
        <f t="shared" si="28"/>
        <v>-3.0560409130716399E-9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2.5550951170138808E-5</v>
      </c>
      <c r="V120" s="24">
        <f t="shared" si="31"/>
        <v>6.3147276737431618E-2</v>
      </c>
      <c r="W120" s="63">
        <f>B120+([1]User!D$6-25)*[1]User!C$6*[1]Calc!V$6</f>
        <v>6.543731559999999E-2</v>
      </c>
      <c r="AH120" s="24"/>
    </row>
    <row r="121" spans="1:34">
      <c r="A121" s="5">
        <v>1.6357400000000001E-2</v>
      </c>
      <c r="B121" s="63">
        <v>6.5191899999999997E-2</v>
      </c>
      <c r="C121" s="24">
        <v>-1.1280199999999999E-5</v>
      </c>
      <c r="D121" s="61">
        <f t="shared" si="18"/>
        <v>-1.3318498743631379E-4</v>
      </c>
      <c r="E121" s="49">
        <f t="shared" si="37"/>
        <v>-3</v>
      </c>
      <c r="F121" s="49">
        <f t="shared" si="36"/>
        <v>-3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1.6350686846099997E-3</v>
      </c>
      <c r="K121" s="5" t="str">
        <f t="shared" si="29"/>
        <v/>
      </c>
      <c r="L121" s="5" t="str">
        <f t="shared" si="30"/>
        <v/>
      </c>
      <c r="M121" s="24">
        <f t="shared" si="25"/>
        <v>5005564.0203431351</v>
      </c>
      <c r="N121" s="24">
        <f t="shared" si="26"/>
        <v>-1.3318498839858342E-4</v>
      </c>
      <c r="O121" s="24">
        <f t="shared" si="27"/>
        <v>605199</v>
      </c>
      <c r="P121" s="24">
        <f t="shared" si="28"/>
        <v>-8.7354781615341148E-10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2.5564035016501486E-5</v>
      </c>
      <c r="V121" s="24">
        <f t="shared" si="31"/>
        <v>6.3113262666067385E-2</v>
      </c>
      <c r="W121" s="63">
        <f>B121+([1]User!D$6-25)*[1]User!C$6*[1]Calc!V$6</f>
        <v>6.546821559999999E-2</v>
      </c>
      <c r="AH121" s="24"/>
    </row>
    <row r="122" spans="1:34">
      <c r="A122" s="5">
        <v>1.6502800000000001E-2</v>
      </c>
      <c r="B122" s="63">
        <v>6.5194600000000005E-2</v>
      </c>
      <c r="C122" s="24">
        <v>2.1526099999999998E-6</v>
      </c>
      <c r="D122" s="61">
        <f t="shared" si="18"/>
        <v>2.5415802539430456E-5</v>
      </c>
      <c r="E122" s="49">
        <f t="shared" si="37"/>
        <v>-4.5948961722904809</v>
      </c>
      <c r="F122" s="49">
        <f t="shared" si="36"/>
        <v>-4.5948961722904809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1.63513611711E-3</v>
      </c>
      <c r="K122" s="5" t="str">
        <f t="shared" si="29"/>
        <v/>
      </c>
      <c r="L122" s="5" t="str">
        <f t="shared" si="30"/>
        <v/>
      </c>
      <c r="M122" s="24">
        <f t="shared" si="25"/>
        <v>437425.34559048625</v>
      </c>
      <c r="N122" s="24">
        <f t="shared" si="26"/>
        <v>2.5415802455339807E-5</v>
      </c>
      <c r="O122" s="24">
        <f t="shared" si="27"/>
        <v>605262.5</v>
      </c>
      <c r="P122" s="24">
        <f t="shared" si="28"/>
        <v>4.57808338746959E-9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2.5565178402798441E-5</v>
      </c>
      <c r="V122" s="24">
        <f t="shared" si="31"/>
        <v>6.3110291860343185E-2</v>
      </c>
      <c r="W122" s="63">
        <f>B122+([1]User!D$6-25)*[1]User!C$6*[1]Calc!V$6</f>
        <v>6.5470915599999999E-2</v>
      </c>
      <c r="AH122" s="24"/>
    </row>
    <row r="123" spans="1:34">
      <c r="A123" s="5">
        <v>1.6648199999999998E-2</v>
      </c>
      <c r="B123" s="63">
        <v>6.5193299999999996E-2</v>
      </c>
      <c r="C123" s="24">
        <v>-5.3394099999999995E-7</v>
      </c>
      <c r="D123" s="61">
        <f t="shared" si="18"/>
        <v>-6.3042255790440621E-6</v>
      </c>
      <c r="E123" s="49">
        <f t="shared" si="37"/>
        <v>-3</v>
      </c>
      <c r="F123" s="49">
        <f t="shared" si="36"/>
        <v>-3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1.6351036496099999E-3</v>
      </c>
      <c r="K123" s="5" t="str">
        <f t="shared" si="29"/>
        <v/>
      </c>
      <c r="L123" s="5" t="str">
        <f t="shared" si="30"/>
        <v/>
      </c>
      <c r="M123" s="24">
        <f t="shared" si="25"/>
        <v>-210601.54729413305</v>
      </c>
      <c r="N123" s="24">
        <f t="shared" si="26"/>
        <v>-6.3042255385580209E-6</v>
      </c>
      <c r="O123" s="24">
        <f t="shared" si="27"/>
        <v>605232</v>
      </c>
      <c r="P123" s="24">
        <f t="shared" si="28"/>
        <v>-1.8455843460608953E-8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2.5564627880709496E-5</v>
      </c>
      <c r="V123" s="24">
        <f t="shared" si="31"/>
        <v>6.3111722222263966E-2</v>
      </c>
      <c r="W123" s="63">
        <f>B123+([1]User!D$6-25)*[1]User!C$6*[1]Calc!V$6</f>
        <v>6.5469615599999989E-2</v>
      </c>
      <c r="AH123" s="24"/>
    </row>
    <row r="124" spans="1:34">
      <c r="A124" s="5">
        <v>1.6793599999999999E-2</v>
      </c>
      <c r="B124" s="63">
        <v>6.5186599999999997E-2</v>
      </c>
      <c r="C124" s="24">
        <v>-1.1280199999999999E-5</v>
      </c>
      <c r="D124" s="61">
        <f t="shared" si="18"/>
        <v>-1.3318498743631379E-4</v>
      </c>
      <c r="E124" s="49">
        <f t="shared" si="37"/>
        <v>-3</v>
      </c>
      <c r="F124" s="49">
        <f t="shared" si="36"/>
        <v>-3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1.6349363171099997E-3</v>
      </c>
      <c r="K124" s="5" t="str">
        <f t="shared" si="29"/>
        <v/>
      </c>
      <c r="L124" s="5" t="str">
        <f t="shared" si="30"/>
        <v/>
      </c>
      <c r="M124" s="24">
        <f t="shared" si="25"/>
        <v>-1085124.9688119111</v>
      </c>
      <c r="N124" s="24">
        <f t="shared" si="26"/>
        <v>-1.3318498722770936E-4</v>
      </c>
      <c r="O124" s="24">
        <f t="shared" si="27"/>
        <v>605074.125</v>
      </c>
      <c r="P124" s="24">
        <f t="shared" si="28"/>
        <v>-8.733675785178851E-10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2.556179065586253E-5</v>
      </c>
      <c r="V124" s="24">
        <f t="shared" si="31"/>
        <v>6.3119094853921864E-2</v>
      </c>
      <c r="W124" s="63">
        <f>B124+([1]User!D$6-25)*[1]User!C$6*[1]Calc!V$6</f>
        <v>6.5462915599999991E-2</v>
      </c>
      <c r="AH124" s="24"/>
    </row>
    <row r="125" spans="1:34">
      <c r="A125" s="5">
        <v>1.6938999999999999E-2</v>
      </c>
      <c r="B125" s="63">
        <v>6.5242999999999995E-2</v>
      </c>
      <c r="C125" s="24">
        <v>-1.8772199999999999E-6</v>
      </c>
      <c r="D125" s="61">
        <f t="shared" si="18"/>
        <v>-2.2164280962677701E-5</v>
      </c>
      <c r="E125" s="49">
        <f t="shared" si="37"/>
        <v>-3</v>
      </c>
      <c r="F125" s="49">
        <f t="shared" si="36"/>
        <v>-3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1.6363449071099998E-3</v>
      </c>
      <c r="K125" s="5" t="str">
        <f t="shared" si="29"/>
        <v/>
      </c>
      <c r="L125" s="5" t="str">
        <f t="shared" si="30"/>
        <v/>
      </c>
      <c r="M125" s="24">
        <f t="shared" si="25"/>
        <v>9154558.3493526485</v>
      </c>
      <c r="N125" s="24">
        <f t="shared" si="26"/>
        <v>-2.2164282722549998E-5</v>
      </c>
      <c r="O125" s="24">
        <f t="shared" si="27"/>
        <v>606403.875</v>
      </c>
      <c r="P125" s="24">
        <f t="shared" si="28"/>
        <v>-5.2595918572810929E-9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2.5585678413754501E-5</v>
      </c>
      <c r="V125" s="24">
        <f t="shared" si="31"/>
        <v>6.3057072752662174E-2</v>
      </c>
      <c r="W125" s="63">
        <f>B125+([1]User!D$6-25)*[1]User!C$6*[1]Calc!V$6</f>
        <v>6.5519315599999989E-2</v>
      </c>
      <c r="AH125" s="24"/>
    </row>
    <row r="126" spans="1:34">
      <c r="A126" s="5">
        <v>1.70844E-2</v>
      </c>
      <c r="B126" s="63">
        <v>6.5288600000000002E-2</v>
      </c>
      <c r="C126" s="24">
        <v>-1.06085E-5</v>
      </c>
      <c r="D126" s="61">
        <f t="shared" si="18"/>
        <v>-1.2525424542278818E-4</v>
      </c>
      <c r="E126" s="49">
        <f t="shared" si="37"/>
        <v>-3</v>
      </c>
      <c r="F126" s="49">
        <f t="shared" si="36"/>
        <v>-3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1.63748376711E-3</v>
      </c>
      <c r="K126" s="5" t="str">
        <f t="shared" si="29"/>
        <v/>
      </c>
      <c r="L126" s="5" t="str">
        <f t="shared" si="30"/>
        <v/>
      </c>
      <c r="M126" s="24">
        <f t="shared" si="25"/>
        <v>7414705.7454135697</v>
      </c>
      <c r="N126" s="24">
        <f t="shared" si="26"/>
        <v>-1.2525424684819121E-4</v>
      </c>
      <c r="O126" s="24">
        <f t="shared" si="27"/>
        <v>607481</v>
      </c>
      <c r="P126" s="24">
        <f t="shared" si="28"/>
        <v>-9.3236078120002238E-10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2.560499898190181E-5</v>
      </c>
      <c r="V126" s="24">
        <f t="shared" si="31"/>
        <v>6.3006993595539809E-2</v>
      </c>
      <c r="W126" s="63">
        <f>B126+([1]User!D$6-25)*[1]User!C$6*[1]Calc!V$6</f>
        <v>6.5564915599999996E-2</v>
      </c>
      <c r="AH126" s="24"/>
    </row>
    <row r="127" spans="1:34">
      <c r="A127" s="5">
        <v>1.72298E-2</v>
      </c>
      <c r="B127" s="63">
        <v>6.5234899999999998E-2</v>
      </c>
      <c r="C127" s="24">
        <v>-4.5637699999999998E-6</v>
      </c>
      <c r="D127" s="61">
        <f t="shared" si="18"/>
        <v>-5.3884297274181828E-5</v>
      </c>
      <c r="E127" s="49">
        <f t="shared" si="37"/>
        <v>-3</v>
      </c>
      <c r="F127" s="49">
        <f t="shared" si="36"/>
        <v>-3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1.6361426096099998E-3</v>
      </c>
      <c r="K127" s="5" t="str">
        <f t="shared" si="29"/>
        <v/>
      </c>
      <c r="L127" s="5" t="str">
        <f t="shared" si="30"/>
        <v/>
      </c>
      <c r="M127" s="24">
        <f t="shared" si="25"/>
        <v>-8713560.744517155</v>
      </c>
      <c r="N127" s="24">
        <f t="shared" si="26"/>
        <v>-5.388429559908691E-5</v>
      </c>
      <c r="O127" s="24">
        <f t="shared" si="27"/>
        <v>606212.625</v>
      </c>
      <c r="P127" s="24">
        <f t="shared" si="28"/>
        <v>-2.162751015566301E-9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2.5582247131334978E-5</v>
      </c>
      <c r="V127" s="24">
        <f t="shared" si="31"/>
        <v>6.3065974595210142E-2</v>
      </c>
      <c r="W127" s="63">
        <f>B127+([1]User!D$6-25)*[1]User!C$6*[1]Calc!V$6</f>
        <v>6.5511215599999992E-2</v>
      </c>
      <c r="AH127" s="24"/>
    </row>
    <row r="128" spans="1:34">
      <c r="A128" s="5">
        <v>1.73752E-2</v>
      </c>
      <c r="B128" s="63">
        <v>6.5276600000000004E-2</v>
      </c>
      <c r="C128" s="24">
        <v>-8.5936000000000002E-6</v>
      </c>
      <c r="D128" s="61">
        <f t="shared" si="18"/>
        <v>-1.0146438077628999E-4</v>
      </c>
      <c r="E128" s="49">
        <f t="shared" si="37"/>
        <v>-3</v>
      </c>
      <c r="F128" s="49">
        <f t="shared" si="36"/>
        <v>-3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1.6371840671099999E-3</v>
      </c>
      <c r="K128" s="5" t="str">
        <f t="shared" si="29"/>
        <v/>
      </c>
      <c r="L128" s="5" t="str">
        <f t="shared" si="30"/>
        <v/>
      </c>
      <c r="M128" s="24">
        <f t="shared" si="25"/>
        <v>6777387.1488085706</v>
      </c>
      <c r="N128" s="24">
        <f t="shared" si="26"/>
        <v>-1.014643820791749E-4</v>
      </c>
      <c r="O128" s="24">
        <f t="shared" si="27"/>
        <v>607197.375</v>
      </c>
      <c r="P128" s="24">
        <f t="shared" si="28"/>
        <v>-1.1504295495429604E-9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2.5599914009342062E-5</v>
      </c>
      <c r="V128" s="24">
        <f t="shared" si="31"/>
        <v>6.3020166574649525E-2</v>
      </c>
      <c r="W128" s="63">
        <f>B128+([1]User!D$6-25)*[1]User!C$6*[1]Calc!V$6</f>
        <v>6.5552915599999997E-2</v>
      </c>
      <c r="AH128" s="24"/>
    </row>
    <row r="129" spans="1:34">
      <c r="A129" s="5">
        <v>1.7520600000000001E-2</v>
      </c>
      <c r="B129" s="63">
        <v>6.5297999999999995E-2</v>
      </c>
      <c r="C129" s="24">
        <v>1.48098E-6</v>
      </c>
      <c r="D129" s="61">
        <f t="shared" si="18"/>
        <v>1.7485887013832383E-5</v>
      </c>
      <c r="E129" s="49">
        <f t="shared" si="37"/>
        <v>-4.7573123321598914</v>
      </c>
      <c r="F129" s="49">
        <f t="shared" si="36"/>
        <v>-4.7573123321598914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1.6377185321099998E-3</v>
      </c>
      <c r="K129" s="5" t="str">
        <f t="shared" si="29"/>
        <v/>
      </c>
      <c r="L129" s="5" t="str">
        <f t="shared" si="30"/>
        <v/>
      </c>
      <c r="M129" s="24">
        <f t="shared" si="25"/>
        <v>3480981.7080419133</v>
      </c>
      <c r="N129" s="24">
        <f t="shared" si="26"/>
        <v>1.748588634464846E-5</v>
      </c>
      <c r="O129" s="24">
        <f t="shared" si="27"/>
        <v>607703.25</v>
      </c>
      <c r="P129" s="24">
        <f t="shared" si="28"/>
        <v>6.681095283211315E-9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2.5608982516107447E-5</v>
      </c>
      <c r="V129" s="24">
        <f t="shared" si="31"/>
        <v>6.2996677626689077E-2</v>
      </c>
      <c r="W129" s="63">
        <f>B129+([1]User!D$6-25)*[1]User!C$6*[1]Calc!V$6</f>
        <v>6.5574315599999988E-2</v>
      </c>
      <c r="AH129" s="24"/>
    </row>
    <row r="130" spans="1:34">
      <c r="A130" s="5">
        <v>1.7666000000000001E-2</v>
      </c>
      <c r="B130" s="63">
        <v>6.5271200000000001E-2</v>
      </c>
      <c r="C130" s="24">
        <v>-7.9219699999999993E-6</v>
      </c>
      <c r="D130" s="61">
        <f t="shared" si="18"/>
        <v>-9.3534465250691911E-5</v>
      </c>
      <c r="E130" s="49">
        <f t="shared" si="37"/>
        <v>-3</v>
      </c>
      <c r="F130" s="49">
        <f t="shared" si="36"/>
        <v>-3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1.63704920211E-3</v>
      </c>
      <c r="K130" s="5" t="str">
        <f t="shared" si="29"/>
        <v/>
      </c>
      <c r="L130" s="5" t="str">
        <f t="shared" si="30"/>
        <v/>
      </c>
      <c r="M130" s="24">
        <f t="shared" si="25"/>
        <v>-4354815.4668870699</v>
      </c>
      <c r="N130" s="24">
        <f t="shared" si="26"/>
        <v>-9.3534464413522181E-5</v>
      </c>
      <c r="O130" s="24">
        <f t="shared" si="27"/>
        <v>607069.75</v>
      </c>
      <c r="P130" s="24">
        <f t="shared" si="28"/>
        <v>-1.2477014699528051E-9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2.5597625914455403E-5</v>
      </c>
      <c r="V130" s="24">
        <f t="shared" si="31"/>
        <v>6.3026095753857231E-2</v>
      </c>
      <c r="W130" s="63">
        <f>B130+([1]User!D$6-25)*[1]User!C$6*[1]Calc!V$6</f>
        <v>6.5547515599999995E-2</v>
      </c>
      <c r="AH130" s="24"/>
    </row>
    <row r="131" spans="1:34">
      <c r="A131" s="5">
        <v>1.7811400000000002E-2</v>
      </c>
      <c r="B131" s="63">
        <v>6.5290000000000001E-2</v>
      </c>
      <c r="C131" s="24">
        <v>4.1675299999999999E-6</v>
      </c>
      <c r="D131" s="61">
        <f t="shared" si="18"/>
        <v>4.9205903325336509E-5</v>
      </c>
      <c r="E131" s="49">
        <f t="shared" si="37"/>
        <v>-4.307982790976105</v>
      </c>
      <c r="F131" s="49">
        <f t="shared" si="36"/>
        <v>-4.307982790976105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1.6375187321099999E-3</v>
      </c>
      <c r="K131" s="5" t="str">
        <f t="shared" si="29"/>
        <v/>
      </c>
      <c r="L131" s="5" t="str">
        <f t="shared" si="30"/>
        <v/>
      </c>
      <c r="M131" s="24">
        <f t="shared" si="25"/>
        <v>3057106.6633901857</v>
      </c>
      <c r="N131" s="24">
        <f t="shared" si="26"/>
        <v>4.9205902737638325E-5</v>
      </c>
      <c r="O131" s="24">
        <f t="shared" si="27"/>
        <v>607514.125</v>
      </c>
      <c r="P131" s="24">
        <f t="shared" si="28"/>
        <v>2.3734655578357412E-9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2.560559225720833E-5</v>
      </c>
      <c r="V131" s="24">
        <f t="shared" si="31"/>
        <v>6.3005457015173683E-2</v>
      </c>
      <c r="W131" s="63">
        <f>B131+([1]User!D$6-25)*[1]User!C$6*[1]Calc!V$6</f>
        <v>6.5566315599999994E-2</v>
      </c>
      <c r="AH131" s="24"/>
    </row>
    <row r="132" spans="1:34">
      <c r="A132" s="5">
        <v>1.7956799999999998E-2</v>
      </c>
      <c r="B132" s="63">
        <v>6.5290000000000001E-2</v>
      </c>
      <c r="C132" s="24">
        <v>4.8391699999999998E-6</v>
      </c>
      <c r="D132" s="61">
        <f t="shared" si="18"/>
        <v>5.7135936920638526E-5</v>
      </c>
      <c r="E132" s="49">
        <f t="shared" si="37"/>
        <v>-4.24309064662192</v>
      </c>
      <c r="F132" s="49">
        <f t="shared" si="36"/>
        <v>-4.24309064662192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1.6375187321099999E-3</v>
      </c>
      <c r="K132" s="5" t="str">
        <f t="shared" si="29"/>
        <v/>
      </c>
      <c r="M132" s="24">
        <f t="shared" si="25"/>
        <v>0</v>
      </c>
      <c r="N132" s="24">
        <f>IF($X$76,D132-1.602E-19*$P$6*M132/$B$6,D132)</f>
        <v>5.7135936920638526E-5</v>
      </c>
      <c r="O132" s="24">
        <f t="shared" si="27"/>
        <v>607514.125</v>
      </c>
      <c r="P132" s="24">
        <f>O132/(($B$6*D132)/(1.602E-19*$P$6)-M132)</f>
        <v>2.0440465613125154E-9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2.560559225720833E-5</v>
      </c>
      <c r="V132" s="24">
        <f t="shared" si="31"/>
        <v>6.3005457015173683E-2</v>
      </c>
      <c r="W132" s="63">
        <f>B132+([1]User!D$6-25)*[1]User!C$6*[1]Calc!V$6</f>
        <v>6.5566315599999994E-2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-836355815.26828849</v>
      </c>
      <c r="N133" s="24">
        <f>IF($X$76,D133-1.602E-19*$P$6*M133/$B$6,D133)</f>
        <v>1.6078104192717575E-10</v>
      </c>
      <c r="O133" s="24">
        <f t="shared" si="27"/>
        <v>47857.25</v>
      </c>
      <c r="P133" s="24">
        <f>O133/(($B$6*D133)/(1.602E-19*$P$6)-M133)</f>
        <v>5.7221160092786853E-5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0.71340959948198879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-5.95703E-2</v>
      </c>
      <c r="D150" s="5" t="s">
        <v>104</v>
      </c>
      <c r="O150" s="66"/>
    </row>
    <row r="152" spans="1:15">
      <c r="A152" s="5" t="s">
        <v>105</v>
      </c>
      <c r="B152" s="5">
        <v>0.712368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-6.6175600000000001E-2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H508"/>
  <sheetViews>
    <sheetView workbookViewId="0">
      <selection sqref="A1:XFD1048576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0.71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0.54765046296296294</v>
      </c>
      <c r="K3" s="21"/>
      <c r="M3" s="23"/>
      <c r="Q3" s="24">
        <f>100*(SUM(V22:V132))</f>
        <v>70723.167552183382</v>
      </c>
      <c r="R3" s="24">
        <f>100*SUM(V114:V132)</f>
        <v>2.7659795785359154E-2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1.0930536560649009</v>
      </c>
      <c r="D6" s="36">
        <f>INTERCEPT(K$15:K$102,H$15:H$102)</f>
        <v>0.54719613448436755</v>
      </c>
      <c r="E6" s="36">
        <f>INDEX(W9:W133,MATCH(O6,J9:J133,0))</f>
        <v>0.46623631560000001</v>
      </c>
      <c r="F6" s="36">
        <f>INDEX(I9:I133,MATCH(O6,J9:J133,0))</f>
        <v>2.3312462594774253E-2</v>
      </c>
      <c r="G6" s="37">
        <f>E6*F6/B6/D6</f>
        <v>0.79453168491349235</v>
      </c>
      <c r="H6" s="38">
        <f>1000*MAX(J20:J110)</f>
        <v>10.869116667750363</v>
      </c>
      <c r="I6" s="35">
        <f>-SLOPE(K20:K129,I20:I129)</f>
        <v>1.1881884727605636</v>
      </c>
      <c r="J6" s="39">
        <f>AVERAGE(L20:L131)/(0.025*$B$6)</f>
        <v>696.0917049599999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1.2920256810207986</v>
      </c>
      <c r="O6" s="42">
        <f>MAX(J16:J132)</f>
        <v>1.0869116667750364E-2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0.54724268492778083</v>
      </c>
      <c r="T6" s="44">
        <f>(LOG(0.1)-INTERCEPT(T25:T120,R25:R120))/SLOPE(T25:T120,R25:R120)</f>
        <v>0.47954790480065596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92003.796680836909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1.0930536560649009</v>
      </c>
      <c r="T7" s="49">
        <f>SLOPE(R25:R120, T25:T120)/0.06</f>
        <v>1.2920256810207986</v>
      </c>
      <c r="X7" s="47"/>
      <c r="Y7" s="5">
        <f>1/Y6</f>
        <v>1.0869116667750363E-5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0.61049500000000001</v>
      </c>
      <c r="C9" s="60">
        <v>0.56966099999999997</v>
      </c>
      <c r="D9" s="61">
        <f t="shared" ref="D9:D72" si="0">C9/$A$6</f>
        <v>6.72597056151114</v>
      </c>
      <c r="E9" s="49">
        <f t="shared" ref="E9:E72" si="1">IF(D9&gt;0,LOG10(D9),-3)</f>
        <v>0.82775496214584154</v>
      </c>
      <c r="F9" s="49">
        <f t="shared" ref="F9:F72" si="2">IF($D9&gt;0,LOG10(D9),-3)</f>
        <v>0.82775496214584154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0.63475400000000004</v>
      </c>
      <c r="C10" s="60">
        <v>0.69832099999999997</v>
      </c>
      <c r="D10" s="61">
        <f t="shared" si="0"/>
        <v>8.2450553723793991</v>
      </c>
      <c r="E10" s="49">
        <f t="shared" si="1"/>
        <v>0.91619357663767187</v>
      </c>
      <c r="F10" s="49">
        <f t="shared" si="2"/>
        <v>0.91619357663767187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1368346227937155</v>
      </c>
      <c r="P10" s="24" t="e">
        <f>O10/(($B$6*D10)/(1.602E-19*$P$6)-M10)</f>
        <v>#DIV/0!</v>
      </c>
      <c r="W10" s="63">
        <f>B10+([1]User!D$6-25)*[1]User!C$6*[1]Calc!V$6</f>
        <v>0.63503031560000001</v>
      </c>
      <c r="AH10" s="24"/>
    </row>
    <row r="11" spans="1:34">
      <c r="A11" s="24">
        <v>3.634E-4</v>
      </c>
      <c r="B11" s="59">
        <v>0.63698699999999997</v>
      </c>
      <c r="C11" s="64">
        <v>0.71209800000000001</v>
      </c>
      <c r="D11" s="61">
        <f t="shared" si="0"/>
        <v>8.4077200034949904</v>
      </c>
      <c r="E11" s="49">
        <f t="shared" si="1"/>
        <v>0.92467824025117396</v>
      </c>
      <c r="F11" s="49">
        <f t="shared" si="2"/>
        <v>0.92467824025117396</v>
      </c>
      <c r="G11" s="49">
        <f t="shared" si="3"/>
        <v>8.2951486428674581</v>
      </c>
      <c r="H11" s="5" t="str">
        <f t="shared" si="6"/>
        <v/>
      </c>
      <c r="I11" s="24">
        <f t="shared" si="4"/>
        <v>-0.18237871607168646</v>
      </c>
      <c r="J11" s="24">
        <f t="shared" si="5"/>
        <v>-0.11622326529871391</v>
      </c>
      <c r="M11" s="24">
        <f t="shared" ref="M11:M74" si="7">2.88E+21*(EXP(38.921*W11)/SQRT($X$21^2+296000000000000000000*EXP(38.921*W11)))*SLOPE(W10:W11,A10:A11)</f>
        <v>5.8557719843701888E+17</v>
      </c>
      <c r="N11" s="24">
        <f t="shared" ref="N11:N74" si="8">IF($X$76,D11-1.602E-19*$P$6*M11/$B$6,D11)</f>
        <v>8.2951486428674581</v>
      </c>
      <c r="O11" s="24">
        <f t="shared" ref="O11:O74" si="9">(SQRT($X$21^2+296000000000000000000*EXP(38.921*W11))-$X$21)/2</f>
        <v>1451444752305204</v>
      </c>
      <c r="P11" s="24">
        <f t="shared" ref="P11:P74" si="10">O11/(($B$6*D11)/(1.602E-19*$P$6)-M11)</f>
        <v>3.3637219921679307E-5</v>
      </c>
      <c r="W11" s="63">
        <f>B11+([1]User!D$6-25)*[1]User!C$6*[1]Calc!V$6</f>
        <v>0.63726331559999994</v>
      </c>
      <c r="X11" s="5" t="s">
        <v>62</v>
      </c>
      <c r="AH11" s="24"/>
    </row>
    <row r="12" spans="1:34">
      <c r="A12" s="24">
        <v>5.0880000000000001E-4</v>
      </c>
      <c r="B12" s="59">
        <v>0.635486</v>
      </c>
      <c r="C12" s="64">
        <v>0.71094000000000002</v>
      </c>
      <c r="D12" s="61">
        <f t="shared" si="0"/>
        <v>8.394047531778952</v>
      </c>
      <c r="E12" s="49">
        <f t="shared" si="1"/>
        <v>0.92397142410002076</v>
      </c>
      <c r="F12" s="49">
        <f t="shared" si="2"/>
        <v>0.92397142410002076</v>
      </c>
      <c r="G12" s="49">
        <f t="shared" si="3"/>
        <v>8.4672692240059106</v>
      </c>
      <c r="H12" s="5" t="str">
        <f t="shared" si="6"/>
        <v/>
      </c>
      <c r="I12" s="24">
        <f>B$6-G12*B$6</f>
        <v>-0.18668173060014778</v>
      </c>
      <c r="J12" s="24">
        <f t="shared" si="5"/>
        <v>-0.11868520932656533</v>
      </c>
      <c r="M12" s="24">
        <f t="shared" si="7"/>
        <v>-3.8088687175904346E+17</v>
      </c>
      <c r="N12" s="24">
        <f t="shared" si="8"/>
        <v>8.4672692240059106</v>
      </c>
      <c r="O12" s="24">
        <f t="shared" si="9"/>
        <v>1395139352872562.5</v>
      </c>
      <c r="P12" s="24">
        <f t="shared" si="10"/>
        <v>3.1675098795232802E-5</v>
      </c>
      <c r="W12" s="63">
        <f>B12+([1]User!D$6-25)*[1]User!C$6*[1]Calc!V$6</f>
        <v>0.63576231559999996</v>
      </c>
      <c r="X12" s="62">
        <f>MAX(B9:B133)</f>
        <v>0.63698699999999997</v>
      </c>
      <c r="AH12" s="24"/>
    </row>
    <row r="13" spans="1:34">
      <c r="A13" s="24">
        <v>6.5419999999999996E-4</v>
      </c>
      <c r="B13" s="59">
        <v>0.63341400000000003</v>
      </c>
      <c r="C13" s="64">
        <v>0.70610700000000004</v>
      </c>
      <c r="D13" s="61">
        <f t="shared" si="0"/>
        <v>8.336984443865644</v>
      </c>
      <c r="E13" s="49">
        <f t="shared" si="1"/>
        <v>0.92100899113963797</v>
      </c>
      <c r="F13" s="49">
        <f t="shared" si="2"/>
        <v>0.92100899113963797</v>
      </c>
      <c r="G13" s="49">
        <f t="shared" si="3"/>
        <v>8.4335447987401437</v>
      </c>
      <c r="H13" s="5" t="str">
        <f t="shared" si="6"/>
        <v/>
      </c>
      <c r="I13" s="24">
        <f t="shared" si="4"/>
        <v>-0.18583861996850362</v>
      </c>
      <c r="J13" s="24">
        <f t="shared" si="5"/>
        <v>-0.11776413373850952</v>
      </c>
      <c r="M13" s="24">
        <f t="shared" si="7"/>
        <v>-5.022906516567833E+17</v>
      </c>
      <c r="N13" s="24">
        <f t="shared" si="8"/>
        <v>8.4335447987401437</v>
      </c>
      <c r="O13" s="24">
        <f t="shared" si="9"/>
        <v>1320405198764027</v>
      </c>
      <c r="P13" s="24">
        <f t="shared" si="10"/>
        <v>3.0098221028993162E-5</v>
      </c>
      <c r="W13" s="63">
        <f>B13+([1]User!D$6-25)*[1]User!C$6*[1]Calc!V$6</f>
        <v>0.6336903156</v>
      </c>
      <c r="AH13" s="24"/>
    </row>
    <row r="14" spans="1:34">
      <c r="A14" s="24">
        <v>7.9960000000000003E-4</v>
      </c>
      <c r="B14" s="59">
        <v>0.63132999999999995</v>
      </c>
      <c r="C14" s="64">
        <v>0.70045900000000005</v>
      </c>
      <c r="D14" s="61">
        <f t="shared" si="0"/>
        <v>8.2702986750813761</v>
      </c>
      <c r="E14" s="49">
        <f t="shared" si="1"/>
        <v>0.91752119402624155</v>
      </c>
      <c r="F14" s="49">
        <f t="shared" si="2"/>
        <v>0.91752119402624155</v>
      </c>
      <c r="G14" s="49">
        <f t="shared" si="3"/>
        <v>8.3630184020112974</v>
      </c>
      <c r="H14" s="5" t="str">
        <f t="shared" si="6"/>
        <v/>
      </c>
      <c r="I14" s="24">
        <f>B$6-G14*B$6</f>
        <v>-0.18407546005028244</v>
      </c>
      <c r="J14" s="24">
        <f t="shared" si="5"/>
        <v>-0.11626322311473387</v>
      </c>
      <c r="M14" s="24">
        <f t="shared" si="7"/>
        <v>-4.8231235398419763E+17</v>
      </c>
      <c r="N14" s="24">
        <f t="shared" si="8"/>
        <v>8.3630184020112974</v>
      </c>
      <c r="O14" s="24">
        <f t="shared" si="9"/>
        <v>1248619679411097</v>
      </c>
      <c r="P14" s="24">
        <f t="shared" si="10"/>
        <v>2.8701915460602254E-5</v>
      </c>
      <c r="W14" s="63">
        <f>B14+([1]User!D$6-25)*[1]User!C$6*[1]Calc!V$6</f>
        <v>0.63160631559999991</v>
      </c>
      <c r="X14" s="9" t="s">
        <v>63</v>
      </c>
      <c r="AH14" s="24"/>
    </row>
    <row r="15" spans="1:34">
      <c r="A15" s="24">
        <v>9.4499999999999998E-4</v>
      </c>
      <c r="B15" s="59">
        <v>0.62917800000000002</v>
      </c>
      <c r="C15" s="64">
        <v>0.69436100000000001</v>
      </c>
      <c r="D15" s="61">
        <f t="shared" si="0"/>
        <v>8.1982997696198918</v>
      </c>
      <c r="E15" s="49">
        <f t="shared" si="1"/>
        <v>0.91372379418438321</v>
      </c>
      <c r="F15" s="49">
        <f t="shared" si="2"/>
        <v>0.91372379418438321</v>
      </c>
      <c r="G15" s="49">
        <f>IF(N15&lt;0.001, 0.001, N15)</f>
        <v>8.2895293423832594</v>
      </c>
      <c r="H15" s="5" t="str">
        <f t="shared" si="6"/>
        <v/>
      </c>
      <c r="I15" s="24">
        <f t="shared" si="4"/>
        <v>-0.18223823355958149</v>
      </c>
      <c r="J15" s="24">
        <f t="shared" si="5"/>
        <v>-0.11471064258139932</v>
      </c>
      <c r="K15" s="5" t="str">
        <f t="shared" ref="K15:K78" si="11">IF(G15&gt;0.85,IF(G15&lt;1.1,W15,""),"")</f>
        <v/>
      </c>
      <c r="M15" s="24">
        <f t="shared" si="7"/>
        <v>-4.7456082377948518E+17</v>
      </c>
      <c r="N15" s="24">
        <f t="shared" si="8"/>
        <v>8.2895293423832594</v>
      </c>
      <c r="O15" s="24">
        <f t="shared" si="9"/>
        <v>1177918156038716</v>
      </c>
      <c r="P15" s="24">
        <f t="shared" si="10"/>
        <v>2.7316748269302806E-5</v>
      </c>
      <c r="W15" s="63">
        <f>B15+([1]User!D$6-25)*[1]User!C$6*[1]Calc!V$6</f>
        <v>0.62945431559999998</v>
      </c>
      <c r="X15" s="9">
        <f>AVERAGE(B9:B133)</f>
        <v>0.47668721600000014</v>
      </c>
      <c r="AH15" s="24"/>
    </row>
    <row r="16" spans="1:34">
      <c r="A16" s="24">
        <v>1.0904E-3</v>
      </c>
      <c r="B16" s="59">
        <v>0.62700699999999998</v>
      </c>
      <c r="C16" s="64">
        <v>0.68771300000000002</v>
      </c>
      <c r="D16" s="61">
        <f t="shared" si="0"/>
        <v>8.1198070304418088</v>
      </c>
      <c r="E16" s="49">
        <f t="shared" si="1"/>
        <v>0.90954570823007652</v>
      </c>
      <c r="F16" s="49">
        <f t="shared" si="2"/>
        <v>0.90954570823007652</v>
      </c>
      <c r="G16" s="49">
        <f t="shared" si="3"/>
        <v>8.2074224115803176</v>
      </c>
      <c r="H16" s="5" t="str">
        <f t="shared" si="6"/>
        <v/>
      </c>
      <c r="I16" s="24">
        <f t="shared" si="4"/>
        <v>-0.18018556028950797</v>
      </c>
      <c r="J16" s="24">
        <f t="shared" si="5"/>
        <v>-0.11302739568164624</v>
      </c>
      <c r="K16" s="5" t="str">
        <f t="shared" si="11"/>
        <v/>
      </c>
      <c r="M16" s="24">
        <f t="shared" si="7"/>
        <v>-4.5576040958441888E+17</v>
      </c>
      <c r="N16" s="24">
        <f t="shared" si="8"/>
        <v>8.2074224115803176</v>
      </c>
      <c r="O16" s="24">
        <f t="shared" si="9"/>
        <v>1109986491787564.9</v>
      </c>
      <c r="P16" s="24">
        <f t="shared" si="10"/>
        <v>2.5998881558742018E-5</v>
      </c>
      <c r="W16" s="63">
        <f>B16+([1]User!D$6-25)*[1]User!C$6*[1]Calc!V$6</f>
        <v>0.62728331559999995</v>
      </c>
      <c r="AH16" s="24"/>
    </row>
    <row r="17" spans="1:34">
      <c r="A17" s="24">
        <v>1.2358E-3</v>
      </c>
      <c r="B17" s="59">
        <v>0.62487400000000004</v>
      </c>
      <c r="C17" s="64">
        <v>0.68061000000000005</v>
      </c>
      <c r="D17" s="61">
        <f t="shared" si="0"/>
        <v>8.0359421197345391</v>
      </c>
      <c r="E17" s="49">
        <f>IF(D17&gt;0,LOG10(D17),-3)</f>
        <v>0.905036800006223</v>
      </c>
      <c r="F17" s="49">
        <f t="shared" si="2"/>
        <v>0.905036800006223</v>
      </c>
      <c r="G17" s="49">
        <f t="shared" si="3"/>
        <v>8.117920425881934</v>
      </c>
      <c r="H17" s="5" t="str">
        <f t="shared" si="6"/>
        <v/>
      </c>
      <c r="I17" s="24">
        <f t="shared" si="4"/>
        <v>-0.17794801064704838</v>
      </c>
      <c r="J17" s="24">
        <f t="shared" si="5"/>
        <v>-0.11124425501639446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-4.2643729789531597E+17</v>
      </c>
      <c r="N17" s="24">
        <f t="shared" si="8"/>
        <v>8.117920425881934</v>
      </c>
      <c r="O17" s="24">
        <f t="shared" si="9"/>
        <v>1046437254419413.6</v>
      </c>
      <c r="P17" s="24">
        <f t="shared" si="10"/>
        <v>2.4780619572004876E-5</v>
      </c>
      <c r="W17" s="63">
        <f>B17+([1]User!D$6-25)*[1]User!C$6*[1]Calc!V$6</f>
        <v>0.62515031560000001</v>
      </c>
      <c r="AH17" s="24"/>
    </row>
    <row r="18" spans="1:34">
      <c r="A18" s="24">
        <v>1.3812E-3</v>
      </c>
      <c r="B18" s="59">
        <v>0.62268699999999999</v>
      </c>
      <c r="C18" s="64">
        <v>0.67289500000000002</v>
      </c>
      <c r="D18" s="61">
        <f t="shared" si="0"/>
        <v>7.9448513431462553</v>
      </c>
      <c r="E18" s="49">
        <f t="shared" si="1"/>
        <v>0.90008577549490543</v>
      </c>
      <c r="F18" s="49">
        <f t="shared" si="2"/>
        <v>0.90008577549490543</v>
      </c>
      <c r="G18" s="49">
        <f t="shared" si="3"/>
        <v>8.0247565667553644</v>
      </c>
      <c r="H18" s="5" t="str">
        <f t="shared" si="6"/>
        <v/>
      </c>
      <c r="I18" s="24">
        <f t="shared" si="4"/>
        <v>-0.17561891416888412</v>
      </c>
      <c r="J18" s="24">
        <f t="shared" si="5"/>
        <v>-0.10940414105271985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-4.1565347278979149E+17</v>
      </c>
      <c r="N18" s="24">
        <f t="shared" si="8"/>
        <v>8.0247565667553644</v>
      </c>
      <c r="O18" s="24">
        <f t="shared" si="9"/>
        <v>984439442661611.37</v>
      </c>
      <c r="P18" s="24">
        <f t="shared" si="10"/>
        <v>2.3583100232757181E-5</v>
      </c>
      <c r="U18" s="24">
        <f>(K$6*EXP(W18/0.02585)+L$6*EXP(W18/(2*0.02585))+W18/M$6)/B$6</f>
        <v>2.7325194693879573</v>
      </c>
      <c r="V18" s="24">
        <f t="shared" ref="V18:V81" si="13">((U18)-G18)*((U18)-G18)*U$22/U18</f>
        <v>20.540902649528025</v>
      </c>
      <c r="W18" s="63">
        <f>B18+([1]User!D$6-25)*[1]User!C$6*[1]Calc!V$6</f>
        <v>0.62296331559999996</v>
      </c>
      <c r="AH18" s="24"/>
    </row>
    <row r="19" spans="1:34" ht="15">
      <c r="A19" s="5">
        <v>1.5265999999999999E-3</v>
      </c>
      <c r="B19" s="59">
        <v>0.62051199999999995</v>
      </c>
      <c r="C19" s="64">
        <v>0.66449899999999995</v>
      </c>
      <c r="D19" s="61">
        <f t="shared" si="0"/>
        <v>7.8457200197197823</v>
      </c>
      <c r="E19" s="49">
        <f t="shared" si="1"/>
        <v>0.89463280595254102</v>
      </c>
      <c r="F19" s="49">
        <f t="shared" si="2"/>
        <v>0.89463280595254102</v>
      </c>
      <c r="G19" s="49">
        <f t="shared" si="3"/>
        <v>7.9212429509475752</v>
      </c>
      <c r="H19" s="5" t="str">
        <f t="shared" si="6"/>
        <v/>
      </c>
      <c r="I19" s="24">
        <f t="shared" si="4"/>
        <v>-0.1730310737736894</v>
      </c>
      <c r="J19" s="24">
        <f t="shared" si="5"/>
        <v>-0.10741566883442796</v>
      </c>
      <c r="K19" s="5" t="str">
        <f t="shared" si="11"/>
        <v/>
      </c>
      <c r="L19" s="5" t="str">
        <f t="shared" si="12"/>
        <v/>
      </c>
      <c r="M19" s="24">
        <f t="shared" si="7"/>
        <v>-3.9285752823446387E+17</v>
      </c>
      <c r="N19" s="24">
        <f t="shared" si="8"/>
        <v>7.9212429509475752</v>
      </c>
      <c r="O19" s="24">
        <f t="shared" si="9"/>
        <v>925833190667581.87</v>
      </c>
      <c r="P19" s="24">
        <f t="shared" si="10"/>
        <v>2.2468970296214038E-5</v>
      </c>
      <c r="U19" s="24">
        <f t="shared" ref="U19:U82" si="14">(K$6*EXP(W19/0.02585)+L$6*EXP(W19/(2*0.02585))+W19/M$6)/B$6</f>
        <v>2.5274599065998484</v>
      </c>
      <c r="V19" s="24">
        <f t="shared" si="13"/>
        <v>23.067837117317485</v>
      </c>
      <c r="W19" s="63">
        <f>B19+([1]User!D$6-25)*[1]User!C$6*[1]Calc!V$6</f>
        <v>0.62078831559999992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0.618313</v>
      </c>
      <c r="C20" s="64">
        <v>0.65517999999999998</v>
      </c>
      <c r="D20" s="61">
        <f t="shared" si="0"/>
        <v>7.7356908626198191</v>
      </c>
      <c r="E20" s="49">
        <f t="shared" si="1"/>
        <v>0.8884991059378019</v>
      </c>
      <c r="F20" s="49">
        <f t="shared" si="2"/>
        <v>0.8884991059378019</v>
      </c>
      <c r="G20" s="49">
        <f t="shared" si="3"/>
        <v>7.8081731692413419</v>
      </c>
      <c r="H20" s="5" t="str">
        <f t="shared" si="6"/>
        <v/>
      </c>
      <c r="I20" s="24">
        <f t="shared" si="4"/>
        <v>-0.17020432923103357</v>
      </c>
      <c r="J20" s="24">
        <f t="shared" si="5"/>
        <v>-0.10528657953118212</v>
      </c>
      <c r="K20" s="5" t="str">
        <f t="shared" si="11"/>
        <v/>
      </c>
      <c r="L20" s="5" t="str">
        <f t="shared" si="12"/>
        <v/>
      </c>
      <c r="M20" s="24">
        <f t="shared" si="7"/>
        <v>-3.7704071276281126E+17</v>
      </c>
      <c r="N20" s="24">
        <f t="shared" si="8"/>
        <v>7.8081731692413419</v>
      </c>
      <c r="O20" s="24">
        <f t="shared" si="9"/>
        <v>869553224085049.87</v>
      </c>
      <c r="P20" s="24">
        <f t="shared" si="10"/>
        <v>2.1408709588641442E-5</v>
      </c>
      <c r="U20" s="24">
        <f t="shared" si="14"/>
        <v>2.3363089557110439</v>
      </c>
      <c r="V20" s="24">
        <f t="shared" si="13"/>
        <v>25.682929129301577</v>
      </c>
      <c r="W20" s="63">
        <f>B20+([1]User!D$6-25)*[1]User!C$6*[1]Calc!V$6</f>
        <v>0.61858931559999997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0.61615699999999995</v>
      </c>
      <c r="C21" s="64">
        <v>0.64483299999999999</v>
      </c>
      <c r="D21" s="61">
        <f t="shared" si="0"/>
        <v>7.6135241399550138</v>
      </c>
      <c r="E21" s="49">
        <f t="shared" si="1"/>
        <v>0.88158572907803412</v>
      </c>
      <c r="F21" s="49">
        <f t="shared" si="2"/>
        <v>0.88158572907803412</v>
      </c>
      <c r="G21" s="49">
        <f t="shared" si="3"/>
        <v>7.681010581521952</v>
      </c>
      <c r="H21" s="5" t="str">
        <f t="shared" si="6"/>
        <v/>
      </c>
      <c r="I21" s="24">
        <f t="shared" si="4"/>
        <v>-0.16702526453804881</v>
      </c>
      <c r="J21" s="24">
        <f t="shared" si="5"/>
        <v>-0.10295993760815651</v>
      </c>
      <c r="K21" s="5" t="str">
        <f t="shared" si="11"/>
        <v/>
      </c>
      <c r="L21" s="5" t="str">
        <f t="shared" si="12"/>
        <v/>
      </c>
      <c r="M21" s="24">
        <f t="shared" si="7"/>
        <v>-3.5105306682760326E+17</v>
      </c>
      <c r="N21" s="24">
        <f t="shared" si="8"/>
        <v>7.681010581521952</v>
      </c>
      <c r="O21" s="24">
        <f t="shared" si="9"/>
        <v>817162925998668.12</v>
      </c>
      <c r="P21" s="24">
        <f t="shared" si="10"/>
        <v>2.0451918302507672E-5</v>
      </c>
      <c r="Q21" s="5" t="str">
        <f>IF(G21&gt;0.85,IF(G21&lt;1.15,W21,""),"")</f>
        <v/>
      </c>
      <c r="U21" s="24">
        <f t="shared" si="14"/>
        <v>2.163433184765736</v>
      </c>
      <c r="V21" s="24">
        <f t="shared" si="13"/>
        <v>28.20055038682754</v>
      </c>
      <c r="W21" s="63">
        <f>B21+([1]User!D$6-25)*[1]User!C$6*[1]Calc!V$6</f>
        <v>0.61643331559999992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0.61400399999999999</v>
      </c>
      <c r="C22" s="64">
        <v>0.63315699999999997</v>
      </c>
      <c r="D22" s="61">
        <f t="shared" si="0"/>
        <v>7.4756659536368275</v>
      </c>
      <c r="E22" s="49">
        <f t="shared" si="1"/>
        <v>0.87364988691045042</v>
      </c>
      <c r="F22" s="49">
        <f t="shared" si="2"/>
        <v>0.87364988691045042</v>
      </c>
      <c r="G22" s="49">
        <f t="shared" si="3"/>
        <v>7.5396286182364998</v>
      </c>
      <c r="H22" s="5" t="str">
        <f t="shared" si="6"/>
        <v/>
      </c>
      <c r="I22" s="24">
        <f t="shared" si="4"/>
        <v>-0.16349071545591251</v>
      </c>
      <c r="J22" s="24">
        <f t="shared" si="5"/>
        <v>-0.10042912828792773</v>
      </c>
      <c r="K22" s="5" t="str">
        <f t="shared" si="11"/>
        <v/>
      </c>
      <c r="L22" s="5" t="str">
        <f t="shared" si="12"/>
        <v/>
      </c>
      <c r="M22" s="24">
        <f t="shared" si="7"/>
        <v>-3.3272297440528672E+17</v>
      </c>
      <c r="N22" s="24">
        <f t="shared" si="8"/>
        <v>7.5396286182364998</v>
      </c>
      <c r="O22" s="24">
        <f t="shared" si="9"/>
        <v>767493856084940.87</v>
      </c>
      <c r="P22" s="24">
        <f t="shared" si="10"/>
        <v>1.9569003509920749E-5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2.0040299318742907</v>
      </c>
      <c r="V22" s="24">
        <f t="shared" si="13"/>
        <v>30.642852816455015</v>
      </c>
      <c r="W22" s="63">
        <f>B22+([1]User!D$6-25)*[1]User!C$6*[1]Calc!V$6</f>
        <v>0.61428031559999996</v>
      </c>
      <c r="AH22" s="24"/>
    </row>
    <row r="23" spans="1:34">
      <c r="A23" s="5">
        <v>2.1082000000000002E-3</v>
      </c>
      <c r="B23" s="59">
        <v>0.61181799999999997</v>
      </c>
      <c r="C23" s="64">
        <v>0.61969200000000002</v>
      </c>
      <c r="D23" s="61">
        <f t="shared" si="0"/>
        <v>7.3166850972841067</v>
      </c>
      <c r="E23" s="49">
        <f t="shared" si="1"/>
        <v>0.86431436384098859</v>
      </c>
      <c r="F23" s="49">
        <f t="shared" si="2"/>
        <v>0.86431436384098859</v>
      </c>
      <c r="G23" s="49">
        <f t="shared" si="3"/>
        <v>7.3782316400298011</v>
      </c>
      <c r="H23" s="5" t="str">
        <f t="shared" si="6"/>
        <v/>
      </c>
      <c r="I23" s="24">
        <f t="shared" si="4"/>
        <v>-0.15945579100074506</v>
      </c>
      <c r="J23" s="24">
        <f t="shared" si="5"/>
        <v>-9.7601983261057679E-2</v>
      </c>
      <c r="K23" s="5" t="str">
        <f t="shared" si="11"/>
        <v/>
      </c>
      <c r="L23" s="5" t="str">
        <f t="shared" si="12"/>
        <v/>
      </c>
      <c r="M23" s="24">
        <f t="shared" si="7"/>
        <v>-3.201547167379008E+17</v>
      </c>
      <c r="N23" s="24">
        <f t="shared" si="8"/>
        <v>7.3782316400298011</v>
      </c>
      <c r="O23" s="24">
        <f t="shared" si="9"/>
        <v>719665040969909.37</v>
      </c>
      <c r="P23" s="24">
        <f t="shared" si="10"/>
        <v>1.8750889674628942E-5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1.8546489997262572</v>
      </c>
      <c r="V23" s="24">
        <f t="shared" si="13"/>
        <v>32.967361187334895</v>
      </c>
      <c r="W23" s="63">
        <f>B23+([1]User!D$6-25)*[1]User!C$6*[1]Calc!V$6</f>
        <v>0.61209431559999994</v>
      </c>
      <c r="AH23" s="24"/>
    </row>
    <row r="24" spans="1:34">
      <c r="A24" s="5">
        <v>2.2536000000000001E-3</v>
      </c>
      <c r="B24" s="59">
        <v>0.609711</v>
      </c>
      <c r="C24" s="64">
        <v>0.60386600000000001</v>
      </c>
      <c r="D24" s="61">
        <f t="shared" si="0"/>
        <v>7.1298279838315883</v>
      </c>
      <c r="E24" s="49">
        <f t="shared" si="1"/>
        <v>0.85307905207151258</v>
      </c>
      <c r="F24" s="49">
        <f t="shared" si="2"/>
        <v>0.85307905207151258</v>
      </c>
      <c r="G24" s="49">
        <f t="shared" si="3"/>
        <v>7.1861189060602397</v>
      </c>
      <c r="H24" s="5" t="str">
        <f t="shared" si="6"/>
        <v/>
      </c>
      <c r="I24" s="24">
        <f t="shared" si="4"/>
        <v>-0.15465297265150602</v>
      </c>
      <c r="J24" s="24">
        <f t="shared" si="5"/>
        <v>-9.4336351637252361E-2</v>
      </c>
      <c r="K24" s="5" t="str">
        <f t="shared" si="11"/>
        <v/>
      </c>
      <c r="L24" s="5" t="str">
        <f t="shared" si="12"/>
        <v/>
      </c>
      <c r="M24" s="24">
        <f t="shared" si="7"/>
        <v>-2.9281586677409254E+17</v>
      </c>
      <c r="N24" s="24">
        <f t="shared" si="8"/>
        <v>7.1861189060602397</v>
      </c>
      <c r="O24" s="24">
        <f t="shared" si="9"/>
        <v>675948444327719.87</v>
      </c>
      <c r="P24" s="24">
        <f t="shared" si="10"/>
        <v>1.8082685610444801E-5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1.7216277849478225</v>
      </c>
      <c r="V24" s="24">
        <f t="shared" si="13"/>
        <v>34.758769222416383</v>
      </c>
      <c r="W24" s="63">
        <f>B24+([1]User!D$6-25)*[1]User!C$6*[1]Calc!V$6</f>
        <v>0.60998731559999997</v>
      </c>
      <c r="X24" s="69"/>
      <c r="AH24" s="24"/>
    </row>
    <row r="25" spans="1:34">
      <c r="A25" s="5">
        <v>2.3990000000000001E-3</v>
      </c>
      <c r="B25" s="59">
        <v>0.60752399999999995</v>
      </c>
      <c r="C25" s="64">
        <v>0.58470599999999995</v>
      </c>
      <c r="D25" s="61">
        <f t="shared" si="0"/>
        <v>6.9036064310860885</v>
      </c>
      <c r="E25" s="49">
        <f t="shared" si="1"/>
        <v>0.8390760246423199</v>
      </c>
      <c r="F25" s="49">
        <f t="shared" si="2"/>
        <v>0.8390760246423199</v>
      </c>
      <c r="G25" s="49">
        <f t="shared" si="3"/>
        <v>6.9588983316755577</v>
      </c>
      <c r="H25" s="5" t="str">
        <f t="shared" si="6"/>
        <v/>
      </c>
      <c r="I25" s="24">
        <f t="shared" si="4"/>
        <v>-0.14897245829188896</v>
      </c>
      <c r="J25" s="24">
        <f t="shared" si="5"/>
        <v>-9.054550716551793E-2</v>
      </c>
      <c r="K25" s="5" t="str">
        <f t="shared" si="11"/>
        <v/>
      </c>
      <c r="L25" s="5" t="str">
        <f t="shared" si="12"/>
        <v/>
      </c>
      <c r="M25" s="24">
        <f t="shared" si="7"/>
        <v>-2.8761912499723776E+17</v>
      </c>
      <c r="N25" s="24">
        <f t="shared" si="8"/>
        <v>6.9588983316755577</v>
      </c>
      <c r="O25" s="24">
        <f t="shared" si="9"/>
        <v>632948454553519.62</v>
      </c>
      <c r="P25" s="24">
        <f t="shared" si="10"/>
        <v>1.748524049410434E-5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1.5940455758379979</v>
      </c>
      <c r="V25" s="24">
        <f t="shared" si="13"/>
        <v>36.184208988041931</v>
      </c>
      <c r="W25" s="63">
        <f>B25+([1]User!D$6-25)*[1]User!C$6*[1]Calc!V$6</f>
        <v>0.60780031559999992</v>
      </c>
      <c r="AH25" s="24"/>
    </row>
    <row r="26" spans="1:34">
      <c r="A26" s="5">
        <v>2.5444E-3</v>
      </c>
      <c r="B26" s="59">
        <v>0.60535899999999998</v>
      </c>
      <c r="C26" s="64">
        <v>0.56123999999999996</v>
      </c>
      <c r="D26" s="61">
        <f t="shared" si="0"/>
        <v>6.6265440638248219</v>
      </c>
      <c r="E26" s="49">
        <f t="shared" si="1"/>
        <v>0.8212870901962227</v>
      </c>
      <c r="F26" s="49">
        <f t="shared" si="2"/>
        <v>0.8212870901962227</v>
      </c>
      <c r="G26" s="49">
        <f t="shared" si="3"/>
        <v>6.6783312144411688</v>
      </c>
      <c r="H26" s="5" t="str">
        <f t="shared" si="6"/>
        <v/>
      </c>
      <c r="I26" s="24">
        <f t="shared" si="4"/>
        <v>-0.14195828036102923</v>
      </c>
      <c r="J26" s="24">
        <f t="shared" si="5"/>
        <v>-8.5974947928485215E-2</v>
      </c>
      <c r="K26" s="5" t="str">
        <f t="shared" si="11"/>
        <v/>
      </c>
      <c r="L26" s="5" t="str">
        <f t="shared" si="12"/>
        <v/>
      </c>
      <c r="M26" s="24">
        <f t="shared" si="7"/>
        <v>-2.6938800778374589E+17</v>
      </c>
      <c r="N26" s="24">
        <f t="shared" si="8"/>
        <v>6.6783312144411688</v>
      </c>
      <c r="O26" s="24">
        <f t="shared" si="9"/>
        <v>592669947211718.62</v>
      </c>
      <c r="P26" s="24">
        <f t="shared" si="10"/>
        <v>1.7060380354542603E-5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1.4774512134179247</v>
      </c>
      <c r="V26" s="24">
        <f t="shared" si="13"/>
        <v>36.689747397929501</v>
      </c>
      <c r="W26" s="63">
        <f>B26+([1]User!D$6-25)*[1]User!C$6*[1]Calc!V$6</f>
        <v>0.60563531559999995</v>
      </c>
      <c r="AH26" s="24"/>
    </row>
    <row r="27" spans="1:34">
      <c r="A27" s="5">
        <v>2.6898E-3</v>
      </c>
      <c r="B27" s="59">
        <v>0.60322299999999995</v>
      </c>
      <c r="C27" s="64">
        <v>0.53267200000000003</v>
      </c>
      <c r="D27" s="61">
        <f t="shared" si="0"/>
        <v>6.2892425336143116</v>
      </c>
      <c r="E27" s="49">
        <f t="shared" si="1"/>
        <v>0.79859834285692943</v>
      </c>
      <c r="F27" s="49">
        <f t="shared" si="2"/>
        <v>0.79859834285692943</v>
      </c>
      <c r="G27" s="49">
        <f t="shared" si="3"/>
        <v>6.3375827221802963</v>
      </c>
      <c r="H27" s="5" t="str">
        <f t="shared" si="6"/>
        <v/>
      </c>
      <c r="I27" s="24">
        <f t="shared" si="4"/>
        <v>-0.13343956805450743</v>
      </c>
      <c r="J27" s="24">
        <f t="shared" si="5"/>
        <v>-8.0530687994854855E-2</v>
      </c>
      <c r="K27" s="5" t="str">
        <f t="shared" si="11"/>
        <v/>
      </c>
      <c r="L27" s="5" t="str">
        <f t="shared" si="12"/>
        <v/>
      </c>
      <c r="M27" s="24">
        <f t="shared" si="7"/>
        <v>-2.5145749358086112E+17</v>
      </c>
      <c r="N27" s="24">
        <f t="shared" si="8"/>
        <v>6.3375827221802963</v>
      </c>
      <c r="O27" s="24">
        <f t="shared" si="9"/>
        <v>555072011202279.87</v>
      </c>
      <c r="P27" s="24">
        <f t="shared" si="10"/>
        <v>1.6837183530571134E-5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1.3711410174862542</v>
      </c>
      <c r="V27" s="24">
        <f t="shared" si="13"/>
        <v>36.050622248639087</v>
      </c>
      <c r="W27" s="63">
        <f>B27+([1]User!D$6-25)*[1]User!C$6*[1]Calc!V$6</f>
        <v>0.60349931559999992</v>
      </c>
      <c r="AH27" s="24"/>
    </row>
    <row r="28" spans="1:34">
      <c r="A28" s="5">
        <v>2.8352E-3</v>
      </c>
      <c r="B28" s="59">
        <v>0.60107900000000003</v>
      </c>
      <c r="C28" s="64">
        <v>0.49993599999999999</v>
      </c>
      <c r="D28" s="61">
        <f t="shared" si="0"/>
        <v>5.9027295508023778</v>
      </c>
      <c r="E28" s="49">
        <f t="shared" si="1"/>
        <v>0.77105288532438498</v>
      </c>
      <c r="F28" s="49">
        <f t="shared" si="2"/>
        <v>0.77105288532438498</v>
      </c>
      <c r="G28" s="49">
        <f t="shared" si="3"/>
        <v>5.9485907312323674</v>
      </c>
      <c r="H28" s="5" t="str">
        <f t="shared" si="6"/>
        <v/>
      </c>
      <c r="I28" s="24">
        <f t="shared" si="4"/>
        <v>-0.12371476828080918</v>
      </c>
      <c r="J28" s="24">
        <f t="shared" si="5"/>
        <v>-7.4396533523886879E-2</v>
      </c>
      <c r="K28" s="5" t="str">
        <f t="shared" si="11"/>
        <v/>
      </c>
      <c r="L28" s="5" t="str">
        <f t="shared" si="12"/>
        <v/>
      </c>
      <c r="M28" s="24">
        <f t="shared" si="7"/>
        <v>-2.3856211209940381E+17</v>
      </c>
      <c r="N28" s="24">
        <f t="shared" si="8"/>
        <v>5.9485907312323674</v>
      </c>
      <c r="O28" s="24">
        <f t="shared" si="9"/>
        <v>519384303075183.12</v>
      </c>
      <c r="P28" s="24">
        <f t="shared" si="10"/>
        <v>1.6784889553578019E-5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1.2724688741770873</v>
      </c>
      <c r="V28" s="24">
        <f t="shared" si="13"/>
        <v>34.437266867302554</v>
      </c>
      <c r="W28" s="63">
        <f>B28+([1]User!D$6-25)*[1]User!C$6*[1]Calc!V$6</f>
        <v>0.6013553156</v>
      </c>
      <c r="AH28" s="24"/>
    </row>
    <row r="29" spans="1:34">
      <c r="A29" s="5">
        <v>2.9805999999999999E-3</v>
      </c>
      <c r="B29" s="59">
        <v>0.598935</v>
      </c>
      <c r="C29" s="64">
        <v>0.46600799999999998</v>
      </c>
      <c r="D29" s="61">
        <f t="shared" si="0"/>
        <v>5.5021426592810165</v>
      </c>
      <c r="E29" s="49">
        <f t="shared" si="1"/>
        <v>0.74053184656535742</v>
      </c>
      <c r="F29" s="49">
        <f t="shared" si="2"/>
        <v>0.74053184656535742</v>
      </c>
      <c r="G29" s="49">
        <f t="shared" si="3"/>
        <v>5.5454548255353791</v>
      </c>
      <c r="H29" s="5" t="str">
        <f t="shared" si="6"/>
        <v/>
      </c>
      <c r="I29" s="24">
        <f t="shared" si="4"/>
        <v>-0.1136363706383845</v>
      </c>
      <c r="J29" s="24">
        <f t="shared" si="5"/>
        <v>-6.809219915023558E-2</v>
      </c>
      <c r="K29" s="5" t="str">
        <f t="shared" si="11"/>
        <v/>
      </c>
      <c r="L29" s="5" t="str">
        <f t="shared" si="12"/>
        <v/>
      </c>
      <c r="M29" s="24">
        <f t="shared" si="7"/>
        <v>-2.2530257102768858E+17</v>
      </c>
      <c r="N29" s="24">
        <f t="shared" si="8"/>
        <v>5.5454548255353791</v>
      </c>
      <c r="O29" s="24">
        <f t="shared" si="9"/>
        <v>485666443414943.37</v>
      </c>
      <c r="P29" s="24">
        <f t="shared" si="10"/>
        <v>1.6836223541515359E-5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1.1812258738616175</v>
      </c>
      <c r="V29" s="24">
        <f t="shared" si="13"/>
        <v>32.3136714192661</v>
      </c>
      <c r="W29" s="63">
        <f>B29+([1]User!D$6-25)*[1]User!C$6*[1]Calc!V$6</f>
        <v>0.59921131559999996</v>
      </c>
      <c r="AH29" s="24"/>
    </row>
    <row r="30" spans="1:34">
      <c r="A30" s="5">
        <v>3.1259999999999999E-3</v>
      </c>
      <c r="B30" s="59">
        <v>0.59676600000000002</v>
      </c>
      <c r="C30" s="64">
        <v>0.43329299999999998</v>
      </c>
      <c r="D30" s="61">
        <f t="shared" si="0"/>
        <v>5.1158776228473535</v>
      </c>
      <c r="E30" s="49">
        <f t="shared" si="1"/>
        <v>0.70892014715185181</v>
      </c>
      <c r="F30" s="49">
        <f t="shared" si="2"/>
        <v>0.70892014715185181</v>
      </c>
      <c r="G30" s="49">
        <f t="shared" si="3"/>
        <v>5.1571973260183279</v>
      </c>
      <c r="H30" s="5" t="str">
        <f t="shared" si="6"/>
        <v/>
      </c>
      <c r="I30" s="24">
        <f t="shared" si="4"/>
        <v>-0.1039299331504582</v>
      </c>
      <c r="J30" s="24">
        <f t="shared" si="5"/>
        <v>-6.2050567948302771E-2</v>
      </c>
      <c r="K30" s="5" t="str">
        <f t="shared" si="11"/>
        <v/>
      </c>
      <c r="L30" s="5" t="str">
        <f t="shared" si="12"/>
        <v/>
      </c>
      <c r="M30" s="24">
        <f t="shared" si="7"/>
        <v>-2.1493811470544144E+17</v>
      </c>
      <c r="N30" s="24">
        <f t="shared" si="8"/>
        <v>5.1571973260183279</v>
      </c>
      <c r="O30" s="24">
        <f t="shared" si="9"/>
        <v>453475195433825.12</v>
      </c>
      <c r="P30" s="24">
        <f t="shared" si="10"/>
        <v>1.6903768861119727E-5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1.0958922446515833</v>
      </c>
      <c r="V30" s="24">
        <f t="shared" si="13"/>
        <v>30.162516969472176</v>
      </c>
      <c r="W30" s="63">
        <f>B30+([1]User!D$6-25)*[1]User!C$6*[1]Calc!V$6</f>
        <v>0.59704231559999998</v>
      </c>
      <c r="AH30" s="24"/>
    </row>
    <row r="31" spans="1:34">
      <c r="A31" s="5">
        <v>3.2713999999999998E-3</v>
      </c>
      <c r="B31" s="59">
        <v>0.59459600000000001</v>
      </c>
      <c r="C31" s="64">
        <v>0.40268799999999999</v>
      </c>
      <c r="D31" s="61">
        <f t="shared" si="0"/>
        <v>4.7545252939446403</v>
      </c>
      <c r="E31" s="49">
        <f t="shared" si="1"/>
        <v>0.67710716217523015</v>
      </c>
      <c r="F31" s="49">
        <f t="shared" si="2"/>
        <v>0.67710716217523015</v>
      </c>
      <c r="G31" s="49">
        <f t="shared" si="3"/>
        <v>4.7934734081401267</v>
      </c>
      <c r="H31" s="5" t="str">
        <f t="shared" si="6"/>
        <v/>
      </c>
      <c r="I31" s="24">
        <f t="shared" si="4"/>
        <v>-9.4836835203503167E-2</v>
      </c>
      <c r="J31" s="24">
        <f t="shared" si="5"/>
        <v>-5.6415807761683527E-2</v>
      </c>
      <c r="K31" s="5" t="str">
        <f t="shared" si="11"/>
        <v/>
      </c>
      <c r="L31" s="5" t="str">
        <f t="shared" si="12"/>
        <v/>
      </c>
      <c r="M31" s="24">
        <f t="shared" si="7"/>
        <v>-2.0260150954788992E+17</v>
      </c>
      <c r="N31" s="24">
        <f t="shared" si="8"/>
        <v>4.7934734081401267</v>
      </c>
      <c r="O31" s="24">
        <f t="shared" si="9"/>
        <v>423118029685248.12</v>
      </c>
      <c r="P31" s="24">
        <f t="shared" si="10"/>
        <v>1.6968949882680627E-5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1.0169920781193937</v>
      </c>
      <c r="V31" s="24">
        <f t="shared" si="13"/>
        <v>28.103558734230372</v>
      </c>
      <c r="W31" s="63">
        <f>B31+([1]User!D$6-25)*[1]User!C$6*[1]Calc!V$6</f>
        <v>0.59487231559999998</v>
      </c>
      <c r="AH31" s="24"/>
    </row>
    <row r="32" spans="1:34">
      <c r="A32" s="5">
        <v>3.4167999999999998E-3</v>
      </c>
      <c r="B32" s="59">
        <v>0.59245800000000004</v>
      </c>
      <c r="C32" s="64">
        <v>0.37420900000000001</v>
      </c>
      <c r="D32" s="61">
        <f t="shared" si="0"/>
        <v>4.4182745840991791</v>
      </c>
      <c r="E32" s="49">
        <f t="shared" si="1"/>
        <v>0.64525270262945589</v>
      </c>
      <c r="F32" s="49">
        <f t="shared" si="2"/>
        <v>0.64525270262945589</v>
      </c>
      <c r="G32" s="49">
        <f t="shared" si="3"/>
        <v>4.4544302078670484</v>
      </c>
      <c r="H32" s="5" t="str">
        <f t="shared" si="6"/>
        <v/>
      </c>
      <c r="I32" s="24">
        <f t="shared" si="4"/>
        <v>-8.6360755196676214E-2</v>
      </c>
      <c r="J32" s="24">
        <f t="shared" si="5"/>
        <v>-5.1188983126201022E-2</v>
      </c>
      <c r="K32" s="5" t="str">
        <f t="shared" si="11"/>
        <v/>
      </c>
      <c r="L32" s="5" t="str">
        <f t="shared" si="12"/>
        <v/>
      </c>
      <c r="M32" s="24">
        <f t="shared" si="7"/>
        <v>-1.8807544614996678E+17</v>
      </c>
      <c r="N32" s="24">
        <f t="shared" si="8"/>
        <v>4.4544302078670484</v>
      </c>
      <c r="O32" s="24">
        <f t="shared" si="9"/>
        <v>394937842301779.12</v>
      </c>
      <c r="P32" s="24">
        <f t="shared" si="10"/>
        <v>1.7044346248821073E-5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0.9450958066933568</v>
      </c>
      <c r="V32" s="24">
        <f t="shared" si="13"/>
        <v>26.114269092432814</v>
      </c>
      <c r="W32" s="63">
        <f>B32+([1]User!D$6-25)*[1]User!C$6*[1]Calc!V$6</f>
        <v>0.59273431560000001</v>
      </c>
      <c r="AH32" s="24"/>
    </row>
    <row r="33" spans="1:34">
      <c r="A33" s="5">
        <v>3.5622000000000002E-3</v>
      </c>
      <c r="B33" s="59">
        <v>0.59029799999999999</v>
      </c>
      <c r="C33" s="64">
        <v>0.34795700000000002</v>
      </c>
      <c r="D33" s="61">
        <f t="shared" si="0"/>
        <v>4.1083179973207429</v>
      </c>
      <c r="E33" s="49">
        <f t="shared" si="1"/>
        <v>0.61366405204711261</v>
      </c>
      <c r="F33" s="49">
        <f t="shared" si="2"/>
        <v>0.61366405204711261</v>
      </c>
      <c r="G33" s="49">
        <f t="shared" si="3"/>
        <v>4.1426833584220715</v>
      </c>
      <c r="H33" s="5" t="str">
        <f t="shared" si="6"/>
        <v/>
      </c>
      <c r="I33" s="24">
        <f t="shared" si="4"/>
        <v>-7.8567083960551787E-2</v>
      </c>
      <c r="J33" s="24">
        <f t="shared" si="5"/>
        <v>-4.6399701838690605E-2</v>
      </c>
      <c r="K33" s="5" t="str">
        <f t="shared" si="11"/>
        <v/>
      </c>
      <c r="L33" s="5" t="str">
        <f t="shared" si="12"/>
        <v/>
      </c>
      <c r="M33" s="24">
        <f t="shared" si="7"/>
        <v>-1.7876280223329386E+17</v>
      </c>
      <c r="N33" s="24">
        <f t="shared" si="8"/>
        <v>4.1426833584220715</v>
      </c>
      <c r="O33" s="24">
        <f t="shared" si="9"/>
        <v>368132933833191.37</v>
      </c>
      <c r="P33" s="24">
        <f t="shared" si="10"/>
        <v>1.7083100270315761E-5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0.8778908788521167</v>
      </c>
      <c r="V33" s="24">
        <f t="shared" si="13"/>
        <v>24.331833150991113</v>
      </c>
      <c r="W33" s="63">
        <f>B33+([1]User!D$6-25)*[1]User!C$6*[1]Calc!V$6</f>
        <v>0.59057431559999995</v>
      </c>
      <c r="AH33" s="24"/>
    </row>
    <row r="34" spans="1:34">
      <c r="A34" s="70">
        <v>3.7076000000000001E-3</v>
      </c>
      <c r="B34" s="59">
        <v>0.58815300000000004</v>
      </c>
      <c r="C34" s="64">
        <v>0.323689</v>
      </c>
      <c r="D34" s="61">
        <f t="shared" si="0"/>
        <v>3.8217864398036365</v>
      </c>
      <c r="E34" s="49">
        <f t="shared" si="1"/>
        <v>0.58226641516113142</v>
      </c>
      <c r="F34" s="49">
        <f t="shared" si="2"/>
        <v>0.58226641516113142</v>
      </c>
      <c r="G34" s="49">
        <f t="shared" si="3"/>
        <v>3.8538786846571815</v>
      </c>
      <c r="H34" s="5" t="str">
        <f t="shared" si="6"/>
        <v/>
      </c>
      <c r="I34" s="24">
        <f t="shared" si="4"/>
        <v>-7.1346967116429544E-2</v>
      </c>
      <c r="J34" s="24">
        <f t="shared" si="5"/>
        <v>-4.1982647030456344E-2</v>
      </c>
      <c r="K34" s="5" t="str">
        <f t="shared" si="11"/>
        <v/>
      </c>
      <c r="L34" s="5" t="str">
        <f t="shared" si="12"/>
        <v/>
      </c>
      <c r="M34" s="24">
        <f t="shared" si="7"/>
        <v>-1.6693843556775376E+17</v>
      </c>
      <c r="N34" s="24">
        <f t="shared" si="8"/>
        <v>3.8538786846571815</v>
      </c>
      <c r="O34" s="24">
        <f t="shared" si="9"/>
        <v>343095434943966.87</v>
      </c>
      <c r="P34" s="24">
        <f t="shared" si="10"/>
        <v>1.7114359794513172E-5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0.81613887756658632</v>
      </c>
      <c r="V34" s="24">
        <f t="shared" si="13"/>
        <v>22.659028309110923</v>
      </c>
      <c r="W34" s="63">
        <f>B34+([1]User!D$6-25)*[1]User!C$6*[1]Calc!V$6</f>
        <v>0.5884293156</v>
      </c>
      <c r="AH34" s="24"/>
    </row>
    <row r="35" spans="1:34">
      <c r="A35" s="70">
        <v>3.8530000000000001E-3</v>
      </c>
      <c r="B35" s="59">
        <v>0.58599900000000005</v>
      </c>
      <c r="C35" s="64">
        <v>0.301371</v>
      </c>
      <c r="D35" s="61">
        <f t="shared" si="0"/>
        <v>3.5582784745544696</v>
      </c>
      <c r="E35" s="49">
        <f t="shared" si="1"/>
        <v>0.55123993341338962</v>
      </c>
      <c r="F35" s="49">
        <f t="shared" si="2"/>
        <v>0.55123993341338962</v>
      </c>
      <c r="G35" s="49">
        <f t="shared" si="3"/>
        <v>3.5885498346527678</v>
      </c>
      <c r="H35" s="5" t="str">
        <f t="shared" si="6"/>
        <v/>
      </c>
      <c r="I35" s="24">
        <f t="shared" si="4"/>
        <v>-6.47137458663192E-2</v>
      </c>
      <c r="J35" s="24">
        <f t="shared" si="5"/>
        <v>-3.7940071781434485E-2</v>
      </c>
      <c r="K35" s="5" t="str">
        <f t="shared" si="11"/>
        <v/>
      </c>
      <c r="L35" s="5" t="str">
        <f t="shared" si="12"/>
        <v/>
      </c>
      <c r="M35" s="24">
        <f t="shared" si="7"/>
        <v>-1.5746650071940413E+17</v>
      </c>
      <c r="N35" s="24">
        <f t="shared" si="8"/>
        <v>3.5885498346527678</v>
      </c>
      <c r="O35" s="24">
        <f t="shared" si="9"/>
        <v>319464996370403.25</v>
      </c>
      <c r="P35" s="24">
        <f t="shared" si="10"/>
        <v>1.7113863184845196E-5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0.75874251050928487</v>
      </c>
      <c r="V35" s="24">
        <f t="shared" si="13"/>
        <v>21.150640287038421</v>
      </c>
      <c r="W35" s="63">
        <f>B35+([1]User!D$6-25)*[1]User!C$6*[1]Calc!V$6</f>
        <v>0.58627531560000001</v>
      </c>
      <c r="AH35" s="24"/>
    </row>
    <row r="36" spans="1:34">
      <c r="A36" s="70">
        <v>3.9984E-3</v>
      </c>
      <c r="B36" s="59">
        <v>0.583847</v>
      </c>
      <c r="C36" s="64">
        <v>0.28066400000000002</v>
      </c>
      <c r="D36" s="61">
        <f t="shared" si="0"/>
        <v>3.3137915386097396</v>
      </c>
      <c r="E36" s="49">
        <f t="shared" si="1"/>
        <v>0.52032518468711109</v>
      </c>
      <c r="F36" s="49">
        <f t="shared" si="2"/>
        <v>0.52032518468711109</v>
      </c>
      <c r="G36" s="49">
        <f t="shared" si="3"/>
        <v>3.3421763683355405</v>
      </c>
      <c r="H36" s="5" t="str">
        <f t="shared" si="6"/>
        <v/>
      </c>
      <c r="I36" s="24">
        <f t="shared" si="4"/>
        <v>-5.8554409208388523E-2</v>
      </c>
      <c r="J36" s="24">
        <f t="shared" si="5"/>
        <v>-3.4202995649803072E-2</v>
      </c>
      <c r="K36" s="5" t="str">
        <f t="shared" si="11"/>
        <v/>
      </c>
      <c r="L36" s="5" t="str">
        <f t="shared" si="12"/>
        <v/>
      </c>
      <c r="M36" s="24">
        <f t="shared" si="7"/>
        <v>-1.4765308846130294E+17</v>
      </c>
      <c r="N36" s="24">
        <f t="shared" si="8"/>
        <v>3.3421763683355405</v>
      </c>
      <c r="O36" s="24">
        <f t="shared" si="9"/>
        <v>297298056109724.12</v>
      </c>
      <c r="P36" s="24">
        <f t="shared" si="10"/>
        <v>1.7100407640963691E-5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0.70566237090190675</v>
      </c>
      <c r="V36" s="24">
        <f t="shared" si="13"/>
        <v>19.740920840632413</v>
      </c>
      <c r="W36" s="63">
        <f>B36+([1]User!D$6-25)*[1]User!C$6*[1]Calc!V$6</f>
        <v>0.58412331559999997</v>
      </c>
      <c r="AH36" s="24"/>
    </row>
    <row r="37" spans="1:34">
      <c r="A37" s="70">
        <v>4.1437999999999996E-3</v>
      </c>
      <c r="B37" s="59">
        <v>0.58170500000000003</v>
      </c>
      <c r="C37" s="64">
        <v>0.261494</v>
      </c>
      <c r="D37" s="61">
        <f t="shared" si="0"/>
        <v>3.0874519161603025</v>
      </c>
      <c r="E37" s="49">
        <f t="shared" si="1"/>
        <v>0.48960020263732201</v>
      </c>
      <c r="F37" s="49">
        <f t="shared" si="2"/>
        <v>0.48960020263732201</v>
      </c>
      <c r="G37" s="49">
        <f t="shared" si="3"/>
        <v>3.1139535170917547</v>
      </c>
      <c r="H37" s="5" t="str">
        <f t="shared" si="6"/>
        <v/>
      </c>
      <c r="I37" s="24">
        <f t="shared" si="4"/>
        <v>-5.2848837927293869E-2</v>
      </c>
      <c r="J37" s="24">
        <f t="shared" si="5"/>
        <v>-3.0757036224857662E-2</v>
      </c>
      <c r="K37" s="5" t="str">
        <f t="shared" si="11"/>
        <v/>
      </c>
      <c r="L37" s="5" t="str">
        <f t="shared" si="12"/>
        <v/>
      </c>
      <c r="M37" s="24">
        <f t="shared" si="7"/>
        <v>-1.3785685045491157E+17</v>
      </c>
      <c r="N37" s="24">
        <f t="shared" si="8"/>
        <v>3.1139535170917547</v>
      </c>
      <c r="O37" s="24">
        <f t="shared" si="9"/>
        <v>276595829714939.37</v>
      </c>
      <c r="P37" s="24">
        <f t="shared" si="10"/>
        <v>1.707565061987827E-5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0.6567355042421924</v>
      </c>
      <c r="V37" s="24">
        <f t="shared" si="13"/>
        <v>18.424728151451269</v>
      </c>
      <c r="W37" s="63">
        <f>B37+([1]User!D$6-25)*[1]User!C$6*[1]Calc!V$6</f>
        <v>0.58198131559999999</v>
      </c>
      <c r="AH37" s="24"/>
    </row>
    <row r="38" spans="1:34">
      <c r="A38" s="71">
        <v>4.2892E-3</v>
      </c>
      <c r="B38" s="59">
        <v>0.57957800000000004</v>
      </c>
      <c r="C38" s="64">
        <v>0.24379999999999999</v>
      </c>
      <c r="D38" s="61">
        <f t="shared" si="0"/>
        <v>2.878539382012137</v>
      </c>
      <c r="E38" s="49">
        <f t="shared" si="1"/>
        <v>0.45917217552245693</v>
      </c>
      <c r="F38" s="49">
        <f t="shared" si="2"/>
        <v>0.45917217552245693</v>
      </c>
      <c r="G38" s="49">
        <f t="shared" si="3"/>
        <v>2.9032141569703795</v>
      </c>
      <c r="H38" s="5" t="str">
        <f t="shared" si="6"/>
        <v/>
      </c>
      <c r="I38" s="24">
        <f t="shared" si="4"/>
        <v>-4.7580353924259487E-2</v>
      </c>
      <c r="J38" s="24">
        <f t="shared" si="5"/>
        <v>-2.7589673560757259E-2</v>
      </c>
      <c r="K38" s="5" t="str">
        <f t="shared" si="11"/>
        <v/>
      </c>
      <c r="L38" s="5" t="str">
        <f t="shared" si="12"/>
        <v/>
      </c>
      <c r="M38" s="24">
        <f t="shared" si="7"/>
        <v>-1.283540103945204E+17</v>
      </c>
      <c r="N38" s="24">
        <f t="shared" si="8"/>
        <v>2.9032141569703795</v>
      </c>
      <c r="O38" s="24">
        <f t="shared" si="9"/>
        <v>257316754859719.12</v>
      </c>
      <c r="P38" s="24">
        <f t="shared" si="10"/>
        <v>1.7038554608679906E-5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0.61171363725704009</v>
      </c>
      <c r="V38" s="24">
        <f t="shared" si="13"/>
        <v>17.202674082793422</v>
      </c>
      <c r="W38" s="63">
        <f>B38+([1]User!D$6-25)*[1]User!C$6*[1]Calc!V$6</f>
        <v>0.5798543156</v>
      </c>
      <c r="X38" s="72" t="s">
        <v>67</v>
      </c>
      <c r="AH38" s="24"/>
    </row>
    <row r="39" spans="1:34">
      <c r="A39" s="70">
        <v>4.4346000000000003E-3</v>
      </c>
      <c r="B39" s="59">
        <v>0.57738900000000004</v>
      </c>
      <c r="C39" s="64">
        <v>0.227409</v>
      </c>
      <c r="D39" s="61">
        <f t="shared" si="0"/>
        <v>2.6850113302871126</v>
      </c>
      <c r="E39" s="49">
        <f t="shared" si="1"/>
        <v>0.42894612268763743</v>
      </c>
      <c r="F39" s="49">
        <f t="shared" si="2"/>
        <v>0.42894612268763743</v>
      </c>
      <c r="G39" s="49">
        <f t="shared" si="3"/>
        <v>2.7087560891472893</v>
      </c>
      <c r="H39" s="5" t="str">
        <f t="shared" si="6"/>
        <v/>
      </c>
      <c r="I39" s="24">
        <f t="shared" si="4"/>
        <v>-4.2718902228682236E-2</v>
      </c>
      <c r="J39" s="24">
        <f t="shared" si="5"/>
        <v>-2.4677228138017267E-2</v>
      </c>
      <c r="K39" s="5" t="str">
        <f t="shared" si="11"/>
        <v/>
      </c>
      <c r="L39" s="5" t="str">
        <f t="shared" si="12"/>
        <v/>
      </c>
      <c r="M39" s="24">
        <f t="shared" si="7"/>
        <v>-1.2351622378368955E+17</v>
      </c>
      <c r="N39" s="24">
        <f t="shared" si="8"/>
        <v>2.7087560891472893</v>
      </c>
      <c r="O39" s="24">
        <f t="shared" si="9"/>
        <v>238738404343860</v>
      </c>
      <c r="P39" s="24">
        <f t="shared" si="10"/>
        <v>1.6943227570375786E-5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0.56880211000709857</v>
      </c>
      <c r="V39" s="24">
        <f t="shared" si="13"/>
        <v>16.134364810651977</v>
      </c>
      <c r="W39" s="63">
        <f>B39+([1]User!D$6-25)*[1]User!C$6*[1]Calc!V$6</f>
        <v>0.57766531560000001</v>
      </c>
      <c r="X39" s="9" t="s">
        <v>68</v>
      </c>
      <c r="AH39" s="24"/>
    </row>
    <row r="40" spans="1:34">
      <c r="A40" s="70">
        <v>4.5799999999999999E-3</v>
      </c>
      <c r="B40" s="59">
        <v>0.57524600000000004</v>
      </c>
      <c r="C40" s="64">
        <v>0.21207000000000001</v>
      </c>
      <c r="D40" s="61">
        <f t="shared" si="0"/>
        <v>2.5039042114163821</v>
      </c>
      <c r="E40" s="49">
        <f t="shared" si="1"/>
        <v>0.39861771062105522</v>
      </c>
      <c r="F40" s="49">
        <f t="shared" si="2"/>
        <v>0.39861771062105522</v>
      </c>
      <c r="G40" s="49">
        <f t="shared" si="3"/>
        <v>2.5256524029288054</v>
      </c>
      <c r="H40" s="5" t="str">
        <f t="shared" si="6"/>
        <v/>
      </c>
      <c r="I40" s="24">
        <f t="shared" si="4"/>
        <v>-3.8141310073220143E-2</v>
      </c>
      <c r="J40" s="24">
        <f t="shared" si="5"/>
        <v>-2.1951175093357263E-2</v>
      </c>
      <c r="K40" s="5" t="str">
        <f t="shared" si="11"/>
        <v/>
      </c>
      <c r="L40" s="5" t="str">
        <f t="shared" si="12"/>
        <v/>
      </c>
      <c r="M40" s="24">
        <f t="shared" si="7"/>
        <v>-1.1313041777165714E+17</v>
      </c>
      <c r="N40" s="24">
        <f t="shared" si="8"/>
        <v>2.5256524029288054</v>
      </c>
      <c r="O40" s="24">
        <f t="shared" si="9"/>
        <v>221727082380846.5</v>
      </c>
      <c r="P40" s="24">
        <f t="shared" si="10"/>
        <v>1.6876754009168164E-5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0.52989828926157134</v>
      </c>
      <c r="V40" s="24">
        <f t="shared" si="13"/>
        <v>15.063495172213118</v>
      </c>
      <c r="W40" s="63">
        <f>B40+([1]User!D$6-25)*[1]User!C$6*[1]Calc!V$6</f>
        <v>0.5755223156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0.57307399999999997</v>
      </c>
      <c r="C41" s="64">
        <v>0.19795199999999999</v>
      </c>
      <c r="D41" s="61">
        <f t="shared" si="0"/>
        <v>2.3372134033964991</v>
      </c>
      <c r="E41" s="49">
        <f t="shared" si="1"/>
        <v>0.3686983682271599</v>
      </c>
      <c r="F41" s="49">
        <f t="shared" si="2"/>
        <v>0.3686983682271599</v>
      </c>
      <c r="G41" s="49">
        <f t="shared" si="3"/>
        <v>2.3577998195356633</v>
      </c>
      <c r="H41" s="5" t="str">
        <f t="shared" si="6"/>
        <v/>
      </c>
      <c r="I41" s="24">
        <f t="shared" si="4"/>
        <v>-3.3944995488391583E-2</v>
      </c>
      <c r="J41" s="24">
        <f t="shared" si="5"/>
        <v>-1.9462373876309887E-2</v>
      </c>
      <c r="K41" s="5" t="str">
        <f t="shared" si="11"/>
        <v/>
      </c>
      <c r="L41" s="5" t="str">
        <f t="shared" si="12"/>
        <v/>
      </c>
      <c r="M41" s="24">
        <f t="shared" si="7"/>
        <v>-1.0708705856826918E+17</v>
      </c>
      <c r="N41" s="24">
        <f t="shared" si="8"/>
        <v>2.3577998195356633</v>
      </c>
      <c r="O41" s="24">
        <f t="shared" si="9"/>
        <v>205610249020838.87</v>
      </c>
      <c r="P41" s="24">
        <f t="shared" si="10"/>
        <v>1.6764151877639159E-5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0.49336260890352635</v>
      </c>
      <c r="V41" s="24">
        <f t="shared" si="13"/>
        <v>14.119960958697348</v>
      </c>
      <c r="W41" s="63">
        <f>B41+([1]User!D$6-25)*[1]User!C$6*[1]Calc!V$6</f>
        <v>0.57335031559999994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0.570932</v>
      </c>
      <c r="C42" s="64">
        <v>0.18487300000000001</v>
      </c>
      <c r="D42" s="61">
        <f t="shared" si="0"/>
        <v>2.1827900376157907</v>
      </c>
      <c r="E42" s="49">
        <f t="shared" si="1"/>
        <v>0.33901196296965608</v>
      </c>
      <c r="F42" s="49">
        <f t="shared" si="2"/>
        <v>0.33901196296965608</v>
      </c>
      <c r="G42" s="49">
        <f t="shared" si="3"/>
        <v>2.2017533769048416</v>
      </c>
      <c r="H42" s="5" t="str">
        <f t="shared" si="6"/>
        <v/>
      </c>
      <c r="I42" s="24">
        <f t="shared" si="4"/>
        <v>-3.0043834422621041E-2</v>
      </c>
      <c r="J42" s="24">
        <f t="shared" si="5"/>
        <v>-1.7161288054710663E-2</v>
      </c>
      <c r="K42" s="5" t="str">
        <f t="shared" si="11"/>
        <v/>
      </c>
      <c r="L42" s="5" t="str">
        <f t="shared" si="12"/>
        <v/>
      </c>
      <c r="M42" s="24">
        <f t="shared" si="7"/>
        <v>-9.8644087021695392E+16</v>
      </c>
      <c r="N42" s="24">
        <f t="shared" si="8"/>
        <v>2.2017533769048416</v>
      </c>
      <c r="O42" s="24">
        <f t="shared" si="9"/>
        <v>190765092767560.75</v>
      </c>
      <c r="P42" s="24">
        <f t="shared" si="10"/>
        <v>1.6656125894167684E-5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0.45996807421655084</v>
      </c>
      <c r="V42" s="24">
        <f t="shared" si="13"/>
        <v>13.21800032239304</v>
      </c>
      <c r="W42" s="63">
        <f>B42+([1]User!D$6-25)*[1]User!C$6*[1]Calc!V$6</f>
        <v>0.57120831559999996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0.56874999999999998</v>
      </c>
      <c r="C43" s="64">
        <v>0.17269499999999999</v>
      </c>
      <c r="D43" s="61">
        <f t="shared" si="0"/>
        <v>2.0390047521599097</v>
      </c>
      <c r="E43" s="49">
        <f t="shared" si="1"/>
        <v>0.30941823795784618</v>
      </c>
      <c r="F43" s="49">
        <f t="shared" si="2"/>
        <v>0.30941823795784618</v>
      </c>
      <c r="G43" s="49">
        <f t="shared" si="3"/>
        <v>2.0570107247343956</v>
      </c>
      <c r="H43" s="5" t="str">
        <f t="shared" si="6"/>
        <v/>
      </c>
      <c r="I43" s="24">
        <f t="shared" si="4"/>
        <v>-2.6425268118359893E-2</v>
      </c>
      <c r="J43" s="24">
        <f t="shared" si="5"/>
        <v>-1.5036672956132473E-2</v>
      </c>
      <c r="K43" s="5" t="str">
        <f t="shared" si="11"/>
        <v/>
      </c>
      <c r="L43" s="5" t="str">
        <f t="shared" si="12"/>
        <v/>
      </c>
      <c r="M43" s="24">
        <f t="shared" si="7"/>
        <v>-9.3664027124874912E+16</v>
      </c>
      <c r="N43" s="24">
        <f t="shared" si="8"/>
        <v>2.0570107247343956</v>
      </c>
      <c r="O43" s="24">
        <f t="shared" si="9"/>
        <v>176654472263333.5</v>
      </c>
      <c r="P43" s="24">
        <f t="shared" si="10"/>
        <v>1.650942085014564E-5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0.42843598644677477</v>
      </c>
      <c r="V43" s="24">
        <f t="shared" si="13"/>
        <v>12.406053492739927</v>
      </c>
      <c r="W43" s="63">
        <f>B43+([1]User!D$6-25)*[1]User!C$6*[1]Calc!V$6</f>
        <v>0.56902631559999994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0.56659300000000001</v>
      </c>
      <c r="C44" s="64">
        <v>0.161386</v>
      </c>
      <c r="D44" s="61">
        <f t="shared" si="0"/>
        <v>1.905479723976254</v>
      </c>
      <c r="E44" s="49">
        <f t="shared" si="1"/>
        <v>0.28000433184758339</v>
      </c>
      <c r="F44" s="49">
        <f t="shared" si="2"/>
        <v>0.28000433184758339</v>
      </c>
      <c r="G44" s="49">
        <f t="shared" si="3"/>
        <v>1.9220712197527612</v>
      </c>
      <c r="H44" s="5" t="str">
        <f t="shared" si="6"/>
        <v/>
      </c>
      <c r="I44" s="24">
        <f t="shared" si="4"/>
        <v>-2.3051780493819028E-2</v>
      </c>
      <c r="J44" s="24">
        <f t="shared" si="5"/>
        <v>-1.3067347031892622E-2</v>
      </c>
      <c r="K44" s="5" t="str">
        <f t="shared" si="11"/>
        <v/>
      </c>
      <c r="L44" s="5" t="str">
        <f t="shared" si="12"/>
        <v/>
      </c>
      <c r="M44" s="24">
        <f t="shared" si="7"/>
        <v>-8.6306157805384624E+16</v>
      </c>
      <c r="N44" s="24">
        <f t="shared" si="8"/>
        <v>1.9220712197527612</v>
      </c>
      <c r="O44" s="24">
        <f t="shared" si="9"/>
        <v>163652476207343.75</v>
      </c>
      <c r="P44" s="24">
        <f t="shared" si="10"/>
        <v>1.6368046981186563E-5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0.39954343076941079</v>
      </c>
      <c r="V44" s="24">
        <f t="shared" si="13"/>
        <v>11.627080129397763</v>
      </c>
      <c r="W44" s="63">
        <f>B44+([1]User!D$6-25)*[1]User!C$6*[1]Calc!V$6</f>
        <v>0.56686931559999998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0.56451600000000002</v>
      </c>
      <c r="C45" s="64">
        <v>0.15080499999999999</v>
      </c>
      <c r="D45" s="61">
        <f t="shared" si="0"/>
        <v>1.7805501702392956</v>
      </c>
      <c r="E45" s="49">
        <f t="shared" si="1"/>
        <v>0.25055421521954596</v>
      </c>
      <c r="F45" s="49">
        <f t="shared" si="2"/>
        <v>0.25055421521954596</v>
      </c>
      <c r="G45" s="49">
        <f t="shared" si="3"/>
        <v>1.7954700310014555</v>
      </c>
      <c r="H45" s="5" t="str">
        <f t="shared" si="6"/>
        <v/>
      </c>
      <c r="I45" s="24">
        <f t="shared" si="4"/>
        <v>-1.9886750775036391E-2</v>
      </c>
      <c r="J45" s="24">
        <f t="shared" si="5"/>
        <v>-1.1231884019992897E-2</v>
      </c>
      <c r="K45" s="5" t="str">
        <f t="shared" si="11"/>
        <v/>
      </c>
      <c r="L45" s="5" t="str">
        <f t="shared" si="12"/>
        <v/>
      </c>
      <c r="M45" s="24">
        <f t="shared" si="7"/>
        <v>-7.7610594892633152E+16</v>
      </c>
      <c r="N45" s="24">
        <f t="shared" si="8"/>
        <v>1.7954700310014555</v>
      </c>
      <c r="O45" s="24">
        <f t="shared" si="9"/>
        <v>151971690573906.25</v>
      </c>
      <c r="P45" s="24">
        <f t="shared" si="10"/>
        <v>1.6271526280855003E-5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0.37370190941842091</v>
      </c>
      <c r="V45" s="24">
        <f t="shared" si="13"/>
        <v>10.840178453454746</v>
      </c>
      <c r="W45" s="63">
        <f>B45+([1]User!D$6-25)*[1]User!C$6*[1]Calc!V$6</f>
        <v>0.56479231559999998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0.56237999999999999</v>
      </c>
      <c r="C46" s="64">
        <v>0.14103399999999999</v>
      </c>
      <c r="D46" s="61">
        <f t="shared" si="0"/>
        <v>1.6651842625213278</v>
      </c>
      <c r="E46" s="49">
        <f t="shared" si="1"/>
        <v>0.22146229776335657</v>
      </c>
      <c r="F46" s="49">
        <f t="shared" si="2"/>
        <v>0.22146229776335657</v>
      </c>
      <c r="G46" s="49">
        <f t="shared" si="3"/>
        <v>1.6794754522355781</v>
      </c>
      <c r="H46" s="5" t="str">
        <f t="shared" si="6"/>
        <v/>
      </c>
      <c r="I46" s="24">
        <f t="shared" si="4"/>
        <v>-1.6986886305889452E-2</v>
      </c>
      <c r="J46" s="24">
        <f t="shared" si="5"/>
        <v>-9.5577788623878532E-3</v>
      </c>
      <c r="K46" s="5" t="str">
        <f t="shared" si="11"/>
        <v/>
      </c>
      <c r="L46" s="5" t="str">
        <f t="shared" si="12"/>
        <v/>
      </c>
      <c r="M46" s="24">
        <f t="shared" si="7"/>
        <v>-7.4340354318822448E+16</v>
      </c>
      <c r="N46" s="24">
        <f t="shared" si="8"/>
        <v>1.6794754522355781</v>
      </c>
      <c r="O46" s="24">
        <f t="shared" si="9"/>
        <v>140768029329254.25</v>
      </c>
      <c r="P46" s="24">
        <f t="shared" si="10"/>
        <v>1.6112915447638221E-5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0.34900075456926899</v>
      </c>
      <c r="V46" s="24">
        <f t="shared" si="13"/>
        <v>10.16461836197827</v>
      </c>
      <c r="W46" s="63">
        <f>B46+([1]User!D$6-25)*[1]User!C$6*[1]Calc!V$6</f>
        <v>0.56265631559999996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0.56024300000000005</v>
      </c>
      <c r="C47" s="64">
        <v>0.13192400000000001</v>
      </c>
      <c r="D47" s="61">
        <f t="shared" si="0"/>
        <v>1.5576227622336718</v>
      </c>
      <c r="E47" s="49">
        <f t="shared" si="1"/>
        <v>0.19246228509662369</v>
      </c>
      <c r="F47" s="49">
        <f t="shared" si="2"/>
        <v>0.19246228509662369</v>
      </c>
      <c r="G47" s="49">
        <f t="shared" si="3"/>
        <v>1.5709301263591253</v>
      </c>
      <c r="H47" s="5" t="str">
        <f t="shared" si="6"/>
        <v/>
      </c>
      <c r="I47" s="24">
        <f t="shared" si="4"/>
        <v>-1.4273253158978136E-2</v>
      </c>
      <c r="J47" s="24">
        <f t="shared" si="5"/>
        <v>-8.0004340920559625E-3</v>
      </c>
      <c r="K47" s="5" t="str">
        <f t="shared" si="11"/>
        <v/>
      </c>
      <c r="L47" s="5" t="str">
        <f t="shared" si="12"/>
        <v/>
      </c>
      <c r="M47" s="24">
        <f t="shared" si="7"/>
        <v>-6.9222659828617616E+16</v>
      </c>
      <c r="N47" s="24">
        <f t="shared" si="8"/>
        <v>1.5709301263591253</v>
      </c>
      <c r="O47" s="24">
        <f t="shared" si="9"/>
        <v>130331793930487.75</v>
      </c>
      <c r="P47" s="24">
        <f t="shared" si="10"/>
        <v>1.5949139713340261E-5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0.32604887937412036</v>
      </c>
      <c r="V47" s="24">
        <f t="shared" si="13"/>
        <v>9.5252710198884873</v>
      </c>
      <c r="W47" s="63">
        <f>B47+([1]User!D$6-25)*[1]User!C$6*[1]Calc!V$6</f>
        <v>0.56051931560000001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0.55822400000000005</v>
      </c>
      <c r="C48" s="64">
        <v>0.123472</v>
      </c>
      <c r="D48" s="61">
        <f t="shared" si="0"/>
        <v>1.457830248465146</v>
      </c>
      <c r="E48" s="49">
        <f t="shared" si="1"/>
        <v>0.16370695714597228</v>
      </c>
      <c r="F48" s="49">
        <f t="shared" si="2"/>
        <v>0.16370695714597228</v>
      </c>
      <c r="G48" s="49">
        <f t="shared" si="3"/>
        <v>1.469571019662071</v>
      </c>
      <c r="H48" s="5" t="str">
        <f t="shared" si="6"/>
        <v/>
      </c>
      <c r="I48" s="24">
        <f t="shared" si="4"/>
        <v>-1.1739275491551779E-2</v>
      </c>
      <c r="J48" s="24">
        <f t="shared" si="5"/>
        <v>-6.556389066947014E-3</v>
      </c>
      <c r="K48" s="5" t="str">
        <f t="shared" si="11"/>
        <v/>
      </c>
      <c r="L48" s="5" t="str">
        <f t="shared" si="12"/>
        <v/>
      </c>
      <c r="M48" s="24">
        <f t="shared" si="7"/>
        <v>-6.1073508098861544E+16</v>
      </c>
      <c r="N48" s="24">
        <f t="shared" si="8"/>
        <v>1.469571019662071</v>
      </c>
      <c r="O48" s="24">
        <f t="shared" si="9"/>
        <v>121139788667959.5</v>
      </c>
      <c r="P48" s="24">
        <f t="shared" si="10"/>
        <v>1.5846742118583427E-5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0.30586356898718164</v>
      </c>
      <c r="V48" s="24">
        <f t="shared" si="13"/>
        <v>8.8728692495683408</v>
      </c>
      <c r="W48" s="63">
        <f>B48+([1]User!D$6-25)*[1]User!C$6*[1]Calc!V$6</f>
        <v>0.55850031560000002</v>
      </c>
      <c r="AH48" s="24"/>
    </row>
    <row r="49" spans="1:34">
      <c r="A49" s="64">
        <v>5.8885999999999999E-3</v>
      </c>
      <c r="B49" s="59">
        <v>0.55624700000000005</v>
      </c>
      <c r="C49" s="64">
        <v>0.11559999999999999</v>
      </c>
      <c r="D49" s="61">
        <f t="shared" si="0"/>
        <v>1.3648857775250329</v>
      </c>
      <c r="E49" s="49">
        <f t="shared" si="1"/>
        <v>0.13509630832460404</v>
      </c>
      <c r="F49" s="49">
        <f t="shared" si="2"/>
        <v>0.13509630832460404</v>
      </c>
      <c r="G49" s="49">
        <f t="shared" si="3"/>
        <v>1.375630970498835</v>
      </c>
      <c r="H49" s="5" t="str">
        <f t="shared" si="6"/>
        <v/>
      </c>
      <c r="I49" s="24">
        <f t="shared" si="4"/>
        <v>-9.3907742624708759E-3</v>
      </c>
      <c r="J49" s="24">
        <f t="shared" si="5"/>
        <v>-5.2261848286014366E-3</v>
      </c>
      <c r="K49" s="5" t="str">
        <f t="shared" si="11"/>
        <v/>
      </c>
      <c r="L49" s="5" t="str">
        <f t="shared" si="12"/>
        <v/>
      </c>
      <c r="M49" s="24">
        <f t="shared" si="7"/>
        <v>-5.5894678390564152E+16</v>
      </c>
      <c r="N49" s="24">
        <f t="shared" si="8"/>
        <v>1.375630970498835</v>
      </c>
      <c r="O49" s="24">
        <f t="shared" si="9"/>
        <v>112730933975835</v>
      </c>
      <c r="P49" s="24">
        <f t="shared" si="10"/>
        <v>1.5753785144613295E-5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0.28740873340711065</v>
      </c>
      <c r="V49" s="24">
        <f t="shared" si="13"/>
        <v>8.2573260845980059</v>
      </c>
      <c r="W49" s="63">
        <f>B49+([1]User!D$6-25)*[1]User!C$6*[1]Calc!V$6</f>
        <v>0.55652331560000001</v>
      </c>
      <c r="AH49" s="24"/>
    </row>
    <row r="50" spans="1:34">
      <c r="A50" s="64">
        <v>6.0340000000000003E-3</v>
      </c>
      <c r="B50" s="59">
        <v>0.55424799999999996</v>
      </c>
      <c r="C50" s="64">
        <v>0.108262</v>
      </c>
      <c r="D50" s="61">
        <f t="shared" si="0"/>
        <v>1.2782462287752172</v>
      </c>
      <c r="E50" s="49">
        <f t="shared" si="1"/>
        <v>0.10661452009638078</v>
      </c>
      <c r="F50" s="49">
        <f t="shared" si="2"/>
        <v>0.10661452009638078</v>
      </c>
      <c r="G50" s="49">
        <f t="shared" si="3"/>
        <v>1.28838779740025</v>
      </c>
      <c r="H50" s="5" t="str">
        <f t="shared" si="6"/>
        <v/>
      </c>
      <c r="I50" s="24">
        <f t="shared" si="4"/>
        <v>-7.2096949350062486E-3</v>
      </c>
      <c r="J50" s="24">
        <f t="shared" si="5"/>
        <v>-3.9979511495191258E-3</v>
      </c>
      <c r="K50" s="5" t="str">
        <f t="shared" si="11"/>
        <v/>
      </c>
      <c r="L50" s="5" t="str">
        <f t="shared" si="12"/>
        <v/>
      </c>
      <c r="M50" s="24">
        <f t="shared" si="7"/>
        <v>-5.2754726513903384E+16</v>
      </c>
      <c r="N50" s="24">
        <f t="shared" si="8"/>
        <v>1.28838779740025</v>
      </c>
      <c r="O50" s="24">
        <f t="shared" si="9"/>
        <v>104789264236999</v>
      </c>
      <c r="P50" s="24">
        <f t="shared" si="10"/>
        <v>1.5635578199024611E-5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0.26997505555952289</v>
      </c>
      <c r="V50" s="24">
        <f t="shared" si="13"/>
        <v>7.6988917494921045</v>
      </c>
      <c r="W50" s="63">
        <f>B50+([1]User!D$6-25)*[1]User!C$6*[1]Calc!V$6</f>
        <v>0.55452431559999993</v>
      </c>
      <c r="AH50" s="24"/>
    </row>
    <row r="51" spans="1:34">
      <c r="A51" s="64">
        <v>6.1793999999999998E-3</v>
      </c>
      <c r="B51" s="59">
        <v>0.552346</v>
      </c>
      <c r="C51" s="64">
        <v>0.10142</v>
      </c>
      <c r="D51" s="61">
        <f t="shared" si="0"/>
        <v>1.1974629373407339</v>
      </c>
      <c r="E51" s="49">
        <f t="shared" si="1"/>
        <v>7.8262080451948171E-2</v>
      </c>
      <c r="F51" s="49">
        <f t="shared" si="2"/>
        <v>7.8262080451948171E-2</v>
      </c>
      <c r="G51" s="49">
        <f t="shared" si="3"/>
        <v>1.2064958541024426</v>
      </c>
      <c r="H51" s="5" t="str">
        <f t="shared" si="6"/>
        <v/>
      </c>
      <c r="I51" s="24">
        <f t="shared" si="4"/>
        <v>-5.1623963525610668E-3</v>
      </c>
      <c r="J51" s="24">
        <f t="shared" si="5"/>
        <v>-2.8528554263972904E-3</v>
      </c>
      <c r="K51" s="5" t="str">
        <f t="shared" si="11"/>
        <v/>
      </c>
      <c r="L51" s="5" t="str">
        <f t="shared" si="12"/>
        <v/>
      </c>
      <c r="M51" s="24">
        <f t="shared" si="7"/>
        <v>-4.6987706833690712E+16</v>
      </c>
      <c r="N51" s="24">
        <f t="shared" si="8"/>
        <v>1.2064958541024426</v>
      </c>
      <c r="O51" s="24">
        <f t="shared" si="9"/>
        <v>97726007592285.75</v>
      </c>
      <c r="P51" s="24">
        <f t="shared" si="10"/>
        <v>1.5571415049343246E-5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0.25445410214712921</v>
      </c>
      <c r="V51" s="24">
        <f t="shared" si="13"/>
        <v>7.1384962684892148</v>
      </c>
      <c r="W51" s="63">
        <f>B51+([1]User!D$6-25)*[1]User!C$6*[1]Calc!V$6</f>
        <v>0.55262231559999997</v>
      </c>
      <c r="AH51" s="24"/>
    </row>
    <row r="52" spans="1:34">
      <c r="A52" s="64">
        <v>6.3248000000000002E-3</v>
      </c>
      <c r="B52" s="59">
        <v>0.55043200000000003</v>
      </c>
      <c r="C52" s="64">
        <v>9.4972600000000004E-2</v>
      </c>
      <c r="D52" s="61">
        <f t="shared" si="0"/>
        <v>1.1213386764236501</v>
      </c>
      <c r="E52" s="49">
        <f t="shared" si="1"/>
        <v>4.973680179008174E-2</v>
      </c>
      <c r="F52" s="49">
        <f t="shared" si="2"/>
        <v>4.973680179008174E-2</v>
      </c>
      <c r="G52" s="49">
        <f t="shared" si="3"/>
        <v>1.129840350147745</v>
      </c>
      <c r="H52" s="5" t="str">
        <f t="shared" si="6"/>
        <v/>
      </c>
      <c r="I52" s="24">
        <f t="shared" si="4"/>
        <v>-3.246008753693623E-3</v>
      </c>
      <c r="J52" s="24">
        <f t="shared" si="5"/>
        <v>-1.7876040131694704E-3</v>
      </c>
      <c r="K52" s="5" t="str">
        <f t="shared" si="11"/>
        <v/>
      </c>
      <c r="L52" s="5" t="str">
        <f t="shared" si="12"/>
        <v/>
      </c>
      <c r="M52" s="24">
        <f t="shared" si="7"/>
        <v>-4.4224270308441912E+16</v>
      </c>
      <c r="N52" s="24">
        <f t="shared" si="8"/>
        <v>1.129840350147745</v>
      </c>
      <c r="O52" s="24">
        <f t="shared" si="9"/>
        <v>91075219835720.375</v>
      </c>
      <c r="P52" s="24">
        <f t="shared" si="10"/>
        <v>1.5496260386637266E-5</v>
      </c>
      <c r="Q52" s="5">
        <f t="shared" si="15"/>
        <v>0.5507083156</v>
      </c>
      <c r="R52" s="5" t="str">
        <f t="shared" si="16"/>
        <v/>
      </c>
      <c r="S52" s="5">
        <f t="shared" si="17"/>
        <v>5.3017080697343406E-2</v>
      </c>
      <c r="T52" s="5" t="str">
        <f t="shared" si="17"/>
        <v/>
      </c>
      <c r="U52" s="24">
        <f t="shared" si="14"/>
        <v>0.23981449202787616</v>
      </c>
      <c r="V52" s="24">
        <f t="shared" si="13"/>
        <v>6.6196347741457977</v>
      </c>
      <c r="W52" s="63">
        <f>B52+([1]User!D$6-25)*[1]User!C$6*[1]Calc!V$6</f>
        <v>0.5507083156</v>
      </c>
      <c r="AH52" s="24"/>
    </row>
    <row r="53" spans="1:34">
      <c r="A53" s="64">
        <v>6.4701999999999997E-3</v>
      </c>
      <c r="B53" s="59">
        <v>0.54857800000000001</v>
      </c>
      <c r="C53" s="64">
        <v>8.8924500000000004E-2</v>
      </c>
      <c r="D53" s="61">
        <f t="shared" si="0"/>
        <v>1.0499289387848165</v>
      </c>
      <c r="E53" s="49">
        <f t="shared" si="1"/>
        <v>2.1159906176613633E-2</v>
      </c>
      <c r="F53" s="49">
        <f t="shared" si="2"/>
        <v>2.1159906176613633E-2</v>
      </c>
      <c r="G53" s="49">
        <f t="shared" si="3"/>
        <v>1.0576441106475105</v>
      </c>
      <c r="H53" s="5">
        <f t="shared" si="6"/>
        <v>-1.4411027661877622E-3</v>
      </c>
      <c r="I53" s="24">
        <f t="shared" si="4"/>
        <v>-1.4411027661877622E-3</v>
      </c>
      <c r="J53" s="24">
        <f t="shared" si="5"/>
        <v>-7.9095547244525098E-4</v>
      </c>
      <c r="K53" s="5">
        <f t="shared" si="11"/>
        <v>0.54885431559999998</v>
      </c>
      <c r="L53" s="5" t="str">
        <f t="shared" si="12"/>
        <v/>
      </c>
      <c r="M53" s="24">
        <f t="shared" si="7"/>
        <v>-4.0133020509228536E+16</v>
      </c>
      <c r="N53" s="24">
        <f t="shared" si="8"/>
        <v>1.0576441106475105</v>
      </c>
      <c r="O53" s="24">
        <f t="shared" si="9"/>
        <v>85044843762066.75</v>
      </c>
      <c r="P53" s="24">
        <f t="shared" si="10"/>
        <v>1.5457960385947327E-5</v>
      </c>
      <c r="Q53" s="5">
        <f t="shared" si="15"/>
        <v>0.54885431559999998</v>
      </c>
      <c r="R53" s="5" t="str">
        <f t="shared" si="16"/>
        <v/>
      </c>
      <c r="S53" s="5">
        <f t="shared" si="17"/>
        <v>2.4339555427604527E-2</v>
      </c>
      <c r="T53" s="5" t="str">
        <f t="shared" si="17"/>
        <v/>
      </c>
      <c r="U53" s="24">
        <f t="shared" si="14"/>
        <v>0.22650892774248638</v>
      </c>
      <c r="V53" s="24">
        <f t="shared" si="13"/>
        <v>6.1117026052877508</v>
      </c>
      <c r="W53" s="63">
        <f>B53+([1]User!D$6-25)*[1]User!C$6*[1]Calc!V$6</f>
        <v>0.54885431559999998</v>
      </c>
      <c r="AH53" s="24"/>
    </row>
    <row r="54" spans="1:34">
      <c r="A54" s="64">
        <v>6.6156000000000001E-3</v>
      </c>
      <c r="B54" s="59">
        <v>0.54671000000000003</v>
      </c>
      <c r="C54" s="64">
        <v>8.3319000000000004E-2</v>
      </c>
      <c r="D54" s="61">
        <f t="shared" si="0"/>
        <v>0.98374496624228569</v>
      </c>
      <c r="E54" s="49">
        <f t="shared" si="1"/>
        <v>-7.1174768832390801E-3</v>
      </c>
      <c r="F54" s="49">
        <f t="shared" si="2"/>
        <v>-7.1174768832390801E-3</v>
      </c>
      <c r="G54" s="49">
        <f t="shared" si="3"/>
        <v>0.99102106574701065</v>
      </c>
      <c r="H54" s="5">
        <f t="shared" si="6"/>
        <v>2.2447335632473295E-4</v>
      </c>
      <c r="I54" s="24">
        <f t="shared" si="4"/>
        <v>2.2447335632473295E-4</v>
      </c>
      <c r="J54" s="24">
        <f t="shared" si="5"/>
        <v>1.2278385412643164E-4</v>
      </c>
      <c r="K54" s="5">
        <f t="shared" si="11"/>
        <v>0.54698631559999999</v>
      </c>
      <c r="L54" s="5" t="str">
        <f t="shared" si="12"/>
        <v/>
      </c>
      <c r="M54" s="24">
        <f t="shared" si="7"/>
        <v>-3.7849040286750992E+16</v>
      </c>
      <c r="N54" s="24">
        <f t="shared" si="8"/>
        <v>0.99102106574701065</v>
      </c>
      <c r="O54" s="24">
        <f t="shared" si="9"/>
        <v>79355098130153.375</v>
      </c>
      <c r="P54" s="24">
        <f t="shared" si="10"/>
        <v>1.5393440757025299E-5</v>
      </c>
      <c r="Q54" s="5">
        <f t="shared" si="15"/>
        <v>0.54698631559999999</v>
      </c>
      <c r="R54" s="5" t="str">
        <f t="shared" si="16"/>
        <v/>
      </c>
      <c r="S54" s="5">
        <f t="shared" si="17"/>
        <v>-3.9171137887431991E-3</v>
      </c>
      <c r="T54" s="5" t="str">
        <f t="shared" si="17"/>
        <v/>
      </c>
      <c r="U54" s="24">
        <f t="shared" si="14"/>
        <v>0.21391712200098051</v>
      </c>
      <c r="V54" s="24">
        <f t="shared" si="13"/>
        <v>5.657399955572382</v>
      </c>
      <c r="W54" s="63">
        <f>B54+([1]User!D$6-25)*[1]User!C$6*[1]Calc!V$6</f>
        <v>0.54698631559999999</v>
      </c>
      <c r="AH54" s="24"/>
    </row>
    <row r="55" spans="1:34">
      <c r="A55" s="64">
        <v>6.7609999999999996E-3</v>
      </c>
      <c r="B55" s="59">
        <v>0.54486100000000004</v>
      </c>
      <c r="C55" s="64">
        <v>7.8093599999999999E-2</v>
      </c>
      <c r="D55" s="61">
        <f t="shared" si="0"/>
        <v>0.92204882314644387</v>
      </c>
      <c r="E55" s="49">
        <f t="shared" si="1"/>
        <v>-3.5246082133240188E-2</v>
      </c>
      <c r="F55" s="49">
        <f t="shared" si="2"/>
        <v>-3.5246082133240188E-2</v>
      </c>
      <c r="G55" s="49">
        <f t="shared" si="3"/>
        <v>0.92879212719571436</v>
      </c>
      <c r="H55" s="5">
        <f t="shared" si="6"/>
        <v>1.7801968201071397E-3</v>
      </c>
      <c r="I55" s="24">
        <f t="shared" si="4"/>
        <v>1.7801968201071397E-3</v>
      </c>
      <c r="J55" s="24">
        <f t="shared" si="5"/>
        <v>9.7045171575286225E-4</v>
      </c>
      <c r="K55" s="5">
        <f t="shared" si="11"/>
        <v>0.54513731560000001</v>
      </c>
      <c r="L55" s="5" t="str">
        <f t="shared" si="12"/>
        <v/>
      </c>
      <c r="M55" s="24">
        <f t="shared" si="7"/>
        <v>-3.5077528346184392E+16</v>
      </c>
      <c r="N55" s="24">
        <f t="shared" si="8"/>
        <v>0.92879212719571436</v>
      </c>
      <c r="O55" s="24">
        <f t="shared" si="9"/>
        <v>74082784466960</v>
      </c>
      <c r="P55" s="24">
        <f t="shared" si="10"/>
        <v>1.533354350120088E-5</v>
      </c>
      <c r="Q55" s="5">
        <f t="shared" si="15"/>
        <v>0.54513731560000001</v>
      </c>
      <c r="R55" s="5" t="str">
        <f t="shared" si="16"/>
        <v/>
      </c>
      <c r="S55" s="5">
        <f t="shared" si="17"/>
        <v>-3.2081474503278008E-2</v>
      </c>
      <c r="T55" s="5" t="str">
        <f t="shared" si="17"/>
        <v/>
      </c>
      <c r="U55" s="24">
        <f t="shared" si="14"/>
        <v>0.20220654397082866</v>
      </c>
      <c r="V55" s="24">
        <f t="shared" si="13"/>
        <v>5.2321784794711848</v>
      </c>
      <c r="W55" s="63">
        <f>B55+([1]User!D$6-25)*[1]User!C$6*[1]Calc!V$6</f>
        <v>0.54513731560000001</v>
      </c>
      <c r="X55" s="74" t="s">
        <v>77</v>
      </c>
      <c r="Y55" s="66"/>
      <c r="AH55" s="24"/>
    </row>
    <row r="56" spans="1:34">
      <c r="A56" s="64">
        <v>6.9064E-3</v>
      </c>
      <c r="B56" s="59">
        <v>0.543022</v>
      </c>
      <c r="C56" s="64">
        <v>7.3218900000000003E-2</v>
      </c>
      <c r="D56" s="61">
        <f t="shared" si="0"/>
        <v>0.86449338456771319</v>
      </c>
      <c r="E56" s="49">
        <f t="shared" si="1"/>
        <v>-6.323832576395147E-2</v>
      </c>
      <c r="F56" s="49">
        <f t="shared" si="2"/>
        <v>-6.323832576395147E-2</v>
      </c>
      <c r="G56" s="49">
        <f t="shared" si="3"/>
        <v>0.87077298509465584</v>
      </c>
      <c r="H56" s="5">
        <f t="shared" si="6"/>
        <v>3.2306753726336034E-3</v>
      </c>
      <c r="I56" s="24">
        <f t="shared" si="4"/>
        <v>3.2306753726336034E-3</v>
      </c>
      <c r="J56" s="24">
        <f t="shared" si="5"/>
        <v>1.7552204882022389E-3</v>
      </c>
      <c r="K56" s="5">
        <f t="shared" si="11"/>
        <v>0.54329831559999997</v>
      </c>
      <c r="L56" s="5" t="str">
        <f t="shared" si="12"/>
        <v/>
      </c>
      <c r="M56" s="24">
        <f t="shared" si="7"/>
        <v>-3.2665420968282552E+16</v>
      </c>
      <c r="N56" s="24">
        <f t="shared" si="8"/>
        <v>0.87077298509465584</v>
      </c>
      <c r="O56" s="24">
        <f t="shared" si="9"/>
        <v>69173032387077.125</v>
      </c>
      <c r="P56" s="24">
        <f t="shared" si="10"/>
        <v>1.52712865163659E-5</v>
      </c>
      <c r="Q56" s="5">
        <f t="shared" si="15"/>
        <v>0.54329831559999997</v>
      </c>
      <c r="R56" s="5" t="str">
        <f t="shared" si="16"/>
        <v/>
      </c>
      <c r="S56" s="5">
        <f t="shared" si="17"/>
        <v>-6.0095052996023531E-2</v>
      </c>
      <c r="T56" s="5" t="str">
        <f t="shared" si="17"/>
        <v/>
      </c>
      <c r="U56" s="24">
        <f t="shared" si="14"/>
        <v>0.19125501774886383</v>
      </c>
      <c r="V56" s="24">
        <f t="shared" si="13"/>
        <v>4.8383051401125883</v>
      </c>
      <c r="W56" s="63">
        <f>B56+([1]User!D$6-25)*[1]User!C$6*[1]Calc!V$6</f>
        <v>0.54329831559999997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0.54118100000000002</v>
      </c>
      <c r="C57" s="64">
        <v>6.8609400000000001E-2</v>
      </c>
      <c r="D57" s="61">
        <f t="shared" si="0"/>
        <v>0.81006915453742212</v>
      </c>
      <c r="E57" s="49">
        <f t="shared" si="1"/>
        <v>-9.1477904390477219E-2</v>
      </c>
      <c r="F57" s="49">
        <f t="shared" si="2"/>
        <v>-9.1477904390477219E-2</v>
      </c>
      <c r="G57" s="49">
        <f t="shared" si="3"/>
        <v>0.81595272160973542</v>
      </c>
      <c r="H57" s="5" t="str">
        <f t="shared" si="6"/>
        <v/>
      </c>
      <c r="I57" s="24">
        <f t="shared" si="4"/>
        <v>4.6011819597566138E-3</v>
      </c>
      <c r="J57" s="24">
        <f t="shared" si="5"/>
        <v>2.4913436325169633E-3</v>
      </c>
      <c r="K57" s="5" t="str">
        <f t="shared" si="11"/>
        <v/>
      </c>
      <c r="L57" s="5" t="str">
        <f t="shared" si="12"/>
        <v/>
      </c>
      <c r="M57" s="24">
        <f t="shared" si="7"/>
        <v>-3.0605321849320208E+16</v>
      </c>
      <c r="N57" s="24">
        <f t="shared" si="8"/>
        <v>0.81595272160973542</v>
      </c>
      <c r="O57" s="24">
        <f t="shared" si="9"/>
        <v>64571975851493</v>
      </c>
      <c r="P57" s="24">
        <f t="shared" si="10"/>
        <v>1.521327928559593E-5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0.18094243464828688</v>
      </c>
      <c r="V57" s="24">
        <f t="shared" si="13"/>
        <v>4.4660676341276258</v>
      </c>
      <c r="W57" s="63">
        <f>B57+([1]User!D$6-25)*[1]User!C$6*[1]Calc!V$6</f>
        <v>0.54145731559999999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0.53939599999999999</v>
      </c>
      <c r="C58" s="64">
        <v>6.4314300000000005E-2</v>
      </c>
      <c r="D58" s="61">
        <f t="shared" si="0"/>
        <v>0.75935703599894666</v>
      </c>
      <c r="E58" s="49">
        <f t="shared" si="1"/>
        <v>-0.1195539786426619</v>
      </c>
      <c r="F58" s="49">
        <f t="shared" si="2"/>
        <v>-0.1195539786426619</v>
      </c>
      <c r="G58" s="49">
        <f t="shared" si="3"/>
        <v>0.76470518228329198</v>
      </c>
      <c r="H58" s="5" t="str">
        <f t="shared" si="6"/>
        <v/>
      </c>
      <c r="I58" s="24">
        <f t="shared" si="4"/>
        <v>5.8823704429177004E-3</v>
      </c>
      <c r="J58" s="24">
        <f t="shared" si="5"/>
        <v>3.1745524781463929E-3</v>
      </c>
      <c r="K58" s="5" t="str">
        <f t="shared" si="11"/>
        <v/>
      </c>
      <c r="L58" s="5" t="str">
        <f t="shared" si="12"/>
        <v/>
      </c>
      <c r="M58" s="24">
        <f t="shared" si="7"/>
        <v>-2.782015337258276E+16</v>
      </c>
      <c r="N58" s="24">
        <f t="shared" si="8"/>
        <v>0.76470518228329198</v>
      </c>
      <c r="O58" s="24">
        <f t="shared" si="9"/>
        <v>60393248011507</v>
      </c>
      <c r="P58" s="24">
        <f t="shared" si="10"/>
        <v>1.5182318973001383E-5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0.17152640841767292</v>
      </c>
      <c r="V58" s="24">
        <f t="shared" si="13"/>
        <v>4.1109710051434476</v>
      </c>
      <c r="W58" s="63">
        <f>B58+([1]User!D$6-25)*[1]User!C$6*[1]Calc!V$6</f>
        <v>0.53967231559999995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0.53759599999999996</v>
      </c>
      <c r="C59" s="64">
        <v>6.0299899999999997E-2</v>
      </c>
      <c r="D59" s="61">
        <f t="shared" si="0"/>
        <v>0.71195913405001499</v>
      </c>
      <c r="E59" s="49">
        <f t="shared" si="1"/>
        <v>-0.14754493384337353</v>
      </c>
      <c r="F59" s="49">
        <f t="shared" si="2"/>
        <v>-0.14754493384337353</v>
      </c>
      <c r="G59" s="49">
        <f t="shared" si="3"/>
        <v>0.71701102214829326</v>
      </c>
      <c r="H59" s="5" t="str">
        <f t="shared" si="6"/>
        <v/>
      </c>
      <c r="I59" s="24">
        <f t="shared" si="4"/>
        <v>7.0747244462926705E-3</v>
      </c>
      <c r="J59" s="24">
        <f t="shared" si="5"/>
        <v>3.805298420159366E-3</v>
      </c>
      <c r="K59" s="5" t="str">
        <f t="shared" si="11"/>
        <v/>
      </c>
      <c r="L59" s="5" t="str">
        <f t="shared" si="12"/>
        <v/>
      </c>
      <c r="M59" s="24">
        <f t="shared" si="7"/>
        <v>-2.6279068343103892E+16</v>
      </c>
      <c r="N59" s="24">
        <f t="shared" si="8"/>
        <v>0.71701102214829326</v>
      </c>
      <c r="O59" s="24">
        <f t="shared" si="9"/>
        <v>56444339024667.875</v>
      </c>
      <c r="P59" s="24">
        <f t="shared" si="10"/>
        <v>1.5133462943974046E-5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0.16257633767452187</v>
      </c>
      <c r="V59" s="24">
        <f t="shared" si="13"/>
        <v>3.7892010594963641</v>
      </c>
      <c r="W59" s="63">
        <f>B59+([1]User!D$6-25)*[1]User!C$6*[1]Calc!V$6</f>
        <v>0.53787231559999993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0.53586299999999998</v>
      </c>
      <c r="C60" s="64">
        <v>5.6555500000000002E-2</v>
      </c>
      <c r="D60" s="61">
        <f t="shared" si="0"/>
        <v>0.66774911410741355</v>
      </c>
      <c r="E60" s="49">
        <f t="shared" si="1"/>
        <v>-0.17538667947808648</v>
      </c>
      <c r="F60" s="49">
        <f t="shared" si="2"/>
        <v>-0.17538667947808648</v>
      </c>
      <c r="G60" s="49">
        <f t="shared" si="3"/>
        <v>0.67231513958821054</v>
      </c>
      <c r="H60" s="5" t="str">
        <f t="shared" si="6"/>
        <v/>
      </c>
      <c r="I60" s="24">
        <f t="shared" si="4"/>
        <v>8.1921215102947371E-3</v>
      </c>
      <c r="J60" s="24">
        <f t="shared" si="5"/>
        <v>4.392118419841458E-3</v>
      </c>
      <c r="K60" s="5" t="str">
        <f t="shared" si="11"/>
        <v/>
      </c>
      <c r="L60" s="5" t="str">
        <f t="shared" si="12"/>
        <v/>
      </c>
      <c r="M60" s="24">
        <f t="shared" si="7"/>
        <v>-2.3751693096114288E+16</v>
      </c>
      <c r="N60" s="24">
        <f t="shared" si="8"/>
        <v>0.67231513958821054</v>
      </c>
      <c r="O60" s="24">
        <f t="shared" si="9"/>
        <v>52879136033547.625</v>
      </c>
      <c r="P60" s="24">
        <f t="shared" si="10"/>
        <v>1.5120119290063138E-5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0.1544452175414012</v>
      </c>
      <c r="V60" s="24">
        <f t="shared" si="13"/>
        <v>3.4799348617525698</v>
      </c>
      <c r="W60" s="63">
        <f>B60+([1]User!D$6-25)*[1]User!C$6*[1]Calc!V$6</f>
        <v>0.53613931559999994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0.53409399999999996</v>
      </c>
      <c r="C61" s="64">
        <v>5.30476E-2</v>
      </c>
      <c r="D61" s="61">
        <f t="shared" si="0"/>
        <v>0.62633144266294927</v>
      </c>
      <c r="E61" s="49">
        <f t="shared" si="1"/>
        <v>-0.20319578559671142</v>
      </c>
      <c r="F61" s="49">
        <f t="shared" si="2"/>
        <v>-0.20319578559671142</v>
      </c>
      <c r="G61" s="49">
        <f t="shared" si="3"/>
        <v>0.63070008429700708</v>
      </c>
      <c r="H61" s="5" t="str">
        <f t="shared" si="6"/>
        <v/>
      </c>
      <c r="I61" s="24">
        <f t="shared" si="4"/>
        <v>9.2324978925748223E-3</v>
      </c>
      <c r="J61" s="24">
        <f t="shared" si="5"/>
        <v>4.9335728126315417E-3</v>
      </c>
      <c r="K61" s="5" t="str">
        <f t="shared" si="11"/>
        <v/>
      </c>
      <c r="L61" s="5" t="str">
        <f t="shared" si="12"/>
        <v/>
      </c>
      <c r="M61" s="24">
        <f t="shared" si="7"/>
        <v>-2.2724935674458148E+16</v>
      </c>
      <c r="N61" s="24">
        <f t="shared" si="8"/>
        <v>0.63070008429700708</v>
      </c>
      <c r="O61" s="24">
        <f t="shared" si="9"/>
        <v>49465354320105.625</v>
      </c>
      <c r="P61" s="24">
        <f t="shared" si="10"/>
        <v>1.507724503493019E-5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0.14660708850327173</v>
      </c>
      <c r="V61" s="24">
        <f t="shared" si="13"/>
        <v>3.2033679986271637</v>
      </c>
      <c r="W61" s="63">
        <f>B61+([1]User!D$6-25)*[1]User!C$6*[1]Calc!V$6</f>
        <v>0.53437031559999992</v>
      </c>
      <c r="X61" s="75"/>
      <c r="Y61" s="66"/>
      <c r="AH61" s="24"/>
    </row>
    <row r="62" spans="1:34">
      <c r="A62" s="64">
        <v>7.7787999999999998E-3</v>
      </c>
      <c r="B62" s="59">
        <v>0.53230599999999995</v>
      </c>
      <c r="C62" s="64">
        <v>4.9706199999999999E-2</v>
      </c>
      <c r="D62" s="61">
        <f t="shared" si="0"/>
        <v>0.58687963178905533</v>
      </c>
      <c r="E62" s="49">
        <f t="shared" si="1"/>
        <v>-0.23145096282433536</v>
      </c>
      <c r="F62" s="49">
        <f t="shared" si="2"/>
        <v>-0.23145096282433536</v>
      </c>
      <c r="G62" s="49">
        <f t="shared" si="3"/>
        <v>0.59101444615351628</v>
      </c>
      <c r="H62" s="5" t="str">
        <f t="shared" si="6"/>
        <v/>
      </c>
      <c r="I62" s="24">
        <f t="shared" si="4"/>
        <v>1.0224638846162093E-2</v>
      </c>
      <c r="J62" s="24">
        <f t="shared" si="5"/>
        <v>5.4454618328627184E-3</v>
      </c>
      <c r="K62" s="5" t="str">
        <f t="shared" si="11"/>
        <v/>
      </c>
      <c r="L62" s="5" t="str">
        <f t="shared" si="12"/>
        <v/>
      </c>
      <c r="M62" s="24">
        <f t="shared" si="7"/>
        <v>-2.1508605724411888E+16</v>
      </c>
      <c r="N62" s="24">
        <f t="shared" si="8"/>
        <v>0.59101444615351628</v>
      </c>
      <c r="O62" s="24">
        <f t="shared" si="9"/>
        <v>46232756048977.5</v>
      </c>
      <c r="P62" s="24">
        <f t="shared" si="10"/>
        <v>1.5038185751125999E-5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0.13913051320769812</v>
      </c>
      <c r="V62" s="24">
        <f t="shared" si="13"/>
        <v>2.9412748985920896</v>
      </c>
      <c r="W62" s="63">
        <f>B62+([1]User!D$6-25)*[1]User!C$6*[1]Calc!V$6</f>
        <v>0.53258231559999991</v>
      </c>
      <c r="X62" s="75"/>
      <c r="Y62" s="66"/>
      <c r="AH62" s="24"/>
    </row>
    <row r="63" spans="1:34">
      <c r="A63" s="64">
        <v>7.9241999999999993E-3</v>
      </c>
      <c r="B63" s="59">
        <v>0.53051800000000005</v>
      </c>
      <c r="C63" s="64">
        <v>4.65992E-2</v>
      </c>
      <c r="D63" s="61">
        <f t="shared" si="0"/>
        <v>0.55019537477547165</v>
      </c>
      <c r="E63" s="49">
        <f t="shared" si="1"/>
        <v>-0.2594830648331643</v>
      </c>
      <c r="F63" s="49">
        <f t="shared" si="2"/>
        <v>-0.2594830648331643</v>
      </c>
      <c r="G63" s="49">
        <f t="shared" si="3"/>
        <v>0.55406638321716917</v>
      </c>
      <c r="H63" s="5" t="str">
        <f t="shared" si="6"/>
        <v/>
      </c>
      <c r="I63" s="24">
        <f t="shared" si="4"/>
        <v>1.1148340419570772E-2</v>
      </c>
      <c r="J63" s="24">
        <f t="shared" si="5"/>
        <v>5.9174757230818845E-3</v>
      </c>
      <c r="K63" s="5" t="str">
        <f t="shared" si="11"/>
        <v/>
      </c>
      <c r="L63" s="5" t="str">
        <f t="shared" si="12"/>
        <v/>
      </c>
      <c r="M63" s="24">
        <f t="shared" si="7"/>
        <v>-2.013633188565058E+16</v>
      </c>
      <c r="N63" s="24">
        <f t="shared" si="8"/>
        <v>0.55406638321716917</v>
      </c>
      <c r="O63" s="24">
        <f t="shared" si="9"/>
        <v>43206045845718.125</v>
      </c>
      <c r="P63" s="24">
        <f t="shared" si="10"/>
        <v>1.4990857602933295E-5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0.13207497038323926</v>
      </c>
      <c r="V63" s="24">
        <f t="shared" si="13"/>
        <v>2.7020346183430455</v>
      </c>
      <c r="W63" s="63">
        <f>B63+([1]User!D$6-25)*[1]User!C$6*[1]Calc!V$6</f>
        <v>0.53079431560000001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0.52877700000000005</v>
      </c>
      <c r="C64" s="64">
        <v>4.36876E-2</v>
      </c>
      <c r="D64" s="61">
        <f t="shared" si="0"/>
        <v>0.5158181997768394</v>
      </c>
      <c r="E64" s="49">
        <f t="shared" si="1"/>
        <v>-0.2875033385780526</v>
      </c>
      <c r="F64" s="49">
        <f t="shared" si="2"/>
        <v>-0.2875033385780526</v>
      </c>
      <c r="G64" s="49">
        <f t="shared" si="3"/>
        <v>0.51935233739039766</v>
      </c>
      <c r="H64" s="5" t="str">
        <f t="shared" si="6"/>
        <v/>
      </c>
      <c r="I64" s="24">
        <f t="shared" si="4"/>
        <v>1.2016191565240059E-2</v>
      </c>
      <c r="J64" s="24">
        <f t="shared" si="5"/>
        <v>6.357205988475007E-3</v>
      </c>
      <c r="K64" s="5" t="str">
        <f t="shared" si="11"/>
        <v/>
      </c>
      <c r="L64" s="5" t="str">
        <f t="shared" si="12"/>
        <v/>
      </c>
      <c r="M64" s="24">
        <f t="shared" si="7"/>
        <v>-1.8383986753840484E+16</v>
      </c>
      <c r="N64" s="24">
        <f t="shared" si="8"/>
        <v>0.51935233739039766</v>
      </c>
      <c r="O64" s="24">
        <f t="shared" si="9"/>
        <v>40444859222669.625</v>
      </c>
      <c r="P64" s="24">
        <f t="shared" si="10"/>
        <v>1.4970799546284592E-5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0.12558520239810217</v>
      </c>
      <c r="V64" s="24">
        <f t="shared" si="13"/>
        <v>2.4742561902723805</v>
      </c>
      <c r="W64" s="63">
        <f>B64+([1]User!D$6-25)*[1]User!C$6*[1]Calc!V$6</f>
        <v>0.52905331560000002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0.52700100000000005</v>
      </c>
      <c r="C65" s="64">
        <v>4.0982200000000003E-2</v>
      </c>
      <c r="D65" s="61">
        <f t="shared" si="0"/>
        <v>0.48387562207341184</v>
      </c>
      <c r="E65" s="49">
        <f t="shared" si="1"/>
        <v>-0.31526625734102998</v>
      </c>
      <c r="F65" s="49">
        <f t="shared" si="2"/>
        <v>-0.31526625734102998</v>
      </c>
      <c r="G65" s="49">
        <f t="shared" si="3"/>
        <v>0.48725085900516563</v>
      </c>
      <c r="H65" s="5" t="str">
        <f t="shared" si="6"/>
        <v/>
      </c>
      <c r="I65" s="24">
        <f t="shared" si="4"/>
        <v>1.281872852487086E-2</v>
      </c>
      <c r="J65" s="24">
        <f t="shared" si="5"/>
        <v>6.7590247659990547E-3</v>
      </c>
      <c r="K65" s="5" t="str">
        <f t="shared" si="11"/>
        <v/>
      </c>
      <c r="L65" s="5" t="str">
        <f t="shared" si="12"/>
        <v/>
      </c>
      <c r="M65" s="24">
        <f t="shared" si="7"/>
        <v>-1.7557412254233322E+16</v>
      </c>
      <c r="N65" s="24">
        <f t="shared" si="8"/>
        <v>0.48725085900516563</v>
      </c>
      <c r="O65" s="24">
        <f t="shared" si="9"/>
        <v>37805820736607.375</v>
      </c>
      <c r="P65" s="24">
        <f t="shared" si="10"/>
        <v>1.4915912089399417E-5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0.11932853521495335</v>
      </c>
      <c r="V65" s="24">
        <f t="shared" si="13"/>
        <v>2.2733807242853534</v>
      </c>
      <c r="W65" s="63">
        <f>B65+([1]User!D$6-25)*[1]User!C$6*[1]Calc!V$6</f>
        <v>0.52727731560000002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0.52522899999999995</v>
      </c>
      <c r="C66" s="64">
        <v>3.8423300000000001E-2</v>
      </c>
      <c r="D66" s="61">
        <f t="shared" si="0"/>
        <v>0.4536627655326782</v>
      </c>
      <c r="E66" s="49">
        <f t="shared" si="1"/>
        <v>-0.34326686408263685</v>
      </c>
      <c r="F66" s="49">
        <f t="shared" si="2"/>
        <v>-0.34326686408263685</v>
      </c>
      <c r="G66" s="49">
        <f t="shared" si="3"/>
        <v>0.45681545547727886</v>
      </c>
      <c r="H66" s="5" t="str">
        <f t="shared" si="6"/>
        <v/>
      </c>
      <c r="I66" s="24">
        <f t="shared" si="4"/>
        <v>1.3579613613068029E-2</v>
      </c>
      <c r="J66" s="24">
        <f t="shared" si="5"/>
        <v>7.13615913746137E-3</v>
      </c>
      <c r="K66" s="5" t="str">
        <f t="shared" si="11"/>
        <v/>
      </c>
      <c r="L66" s="5" t="str">
        <f t="shared" si="12"/>
        <v/>
      </c>
      <c r="M66" s="24">
        <f t="shared" si="7"/>
        <v>-1.6399760427593956E+16</v>
      </c>
      <c r="N66" s="24">
        <f t="shared" si="8"/>
        <v>0.45681545547727886</v>
      </c>
      <c r="O66" s="24">
        <f t="shared" si="9"/>
        <v>35340731821222.875</v>
      </c>
      <c r="P66" s="24">
        <f t="shared" si="10"/>
        <v>1.4872312667735037E-5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0.11343020209942214</v>
      </c>
      <c r="V66" s="24">
        <f t="shared" si="13"/>
        <v>2.0832374729140501</v>
      </c>
      <c r="W66" s="63">
        <f>B66+([1]User!D$6-25)*[1]User!C$6*[1]Calc!V$6</f>
        <v>0.52550531559999991</v>
      </c>
      <c r="Y66" s="66"/>
      <c r="AH66" s="24"/>
    </row>
    <row r="67" spans="1:34">
      <c r="A67" s="64">
        <v>8.5058000000000009E-3</v>
      </c>
      <c r="B67" s="59">
        <v>0.52346000000000004</v>
      </c>
      <c r="C67" s="64">
        <v>3.60148E-2</v>
      </c>
      <c r="D67" s="61">
        <f t="shared" si="0"/>
        <v>0.42522567733917438</v>
      </c>
      <c r="E67" s="49">
        <f t="shared" si="1"/>
        <v>-0.37138051839612324</v>
      </c>
      <c r="F67" s="49">
        <f t="shared" si="2"/>
        <v>-0.37138051839612324</v>
      </c>
      <c r="G67" s="49">
        <f t="shared" si="3"/>
        <v>0.42817193181716939</v>
      </c>
      <c r="H67" s="5" t="str">
        <f t="shared" si="6"/>
        <v/>
      </c>
      <c r="I67" s="24">
        <f t="shared" si="4"/>
        <v>1.4295701704570766E-2</v>
      </c>
      <c r="J67" s="24">
        <f t="shared" si="5"/>
        <v>7.4871781396685325E-3</v>
      </c>
      <c r="K67" s="5" t="str">
        <f t="shared" si="11"/>
        <v/>
      </c>
      <c r="L67" s="5" t="str">
        <f t="shared" si="12"/>
        <v/>
      </c>
      <c r="M67" s="24">
        <f t="shared" si="7"/>
        <v>-1.5325918008713062E+16</v>
      </c>
      <c r="N67" s="24">
        <f t="shared" si="8"/>
        <v>0.42817193181716939</v>
      </c>
      <c r="O67" s="24">
        <f t="shared" si="9"/>
        <v>33036972885472.5</v>
      </c>
      <c r="P67" s="24">
        <f t="shared" si="10"/>
        <v>1.483289117189293E-5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0.10786445121964064</v>
      </c>
      <c r="V67" s="24">
        <f t="shared" si="13"/>
        <v>1.9061629700436438</v>
      </c>
      <c r="W67" s="63">
        <f>B67+([1]User!D$6-25)*[1]User!C$6*[1]Calc!V$6</f>
        <v>0.5237363156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0.52158899999999997</v>
      </c>
      <c r="C68" s="64">
        <v>3.37212E-2</v>
      </c>
      <c r="D68" s="61">
        <f t="shared" si="0"/>
        <v>0.39814521004391989</v>
      </c>
      <c r="E68" s="49">
        <f t="shared" si="1"/>
        <v>-0.39995850476256001</v>
      </c>
      <c r="F68" s="49">
        <f t="shared" si="2"/>
        <v>-0.39995850476256001</v>
      </c>
      <c r="G68" s="49">
        <f t="shared" si="3"/>
        <v>0.40105060926491265</v>
      </c>
      <c r="H68" s="5" t="str">
        <f t="shared" si="6"/>
        <v/>
      </c>
      <c r="I68" s="24">
        <f t="shared" si="4"/>
        <v>1.4973734768377184E-2</v>
      </c>
      <c r="J68" s="24">
        <f t="shared" si="5"/>
        <v>7.8142728206098515E-3</v>
      </c>
      <c r="K68" s="5" t="str">
        <f t="shared" si="11"/>
        <v/>
      </c>
      <c r="L68" s="5" t="str">
        <f t="shared" si="12"/>
        <v/>
      </c>
      <c r="M68" s="24">
        <f t="shared" si="7"/>
        <v>-1.5113395864506654E+16</v>
      </c>
      <c r="N68" s="24">
        <f t="shared" si="8"/>
        <v>0.40105060926491265</v>
      </c>
      <c r="O68" s="24">
        <f t="shared" si="9"/>
        <v>30760563256430.25</v>
      </c>
      <c r="P68" s="24">
        <f t="shared" si="10"/>
        <v>1.4744799144563989E-5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0.10230738384368926</v>
      </c>
      <c r="V68" s="24">
        <f t="shared" si="13"/>
        <v>1.7482090163477129</v>
      </c>
      <c r="W68" s="63">
        <f>B68+([1]User!D$6-25)*[1]User!C$6*[1]Calc!V$6</f>
        <v>0.52186531559999993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0.51976999999999995</v>
      </c>
      <c r="C69" s="64">
        <v>3.1503400000000001E-2</v>
      </c>
      <c r="D69" s="61">
        <f t="shared" si="0"/>
        <v>0.37195971110451664</v>
      </c>
      <c r="E69" s="49">
        <f t="shared" si="1"/>
        <v>-0.42950409827015923</v>
      </c>
      <c r="F69" s="49">
        <f t="shared" si="2"/>
        <v>-0.42950409827015923</v>
      </c>
      <c r="G69" s="49">
        <f t="shared" si="3"/>
        <v>0.37459800710110858</v>
      </c>
      <c r="H69" s="5" t="str">
        <f t="shared" si="6"/>
        <v/>
      </c>
      <c r="I69" s="24">
        <f t="shared" si="4"/>
        <v>1.5635049822472286E-2</v>
      </c>
      <c r="J69" s="24">
        <f t="shared" si="5"/>
        <v>8.1309500543991445E-3</v>
      </c>
      <c r="K69" s="5" t="str">
        <f t="shared" si="11"/>
        <v/>
      </c>
      <c r="L69" s="5" t="str">
        <f t="shared" si="12"/>
        <v/>
      </c>
      <c r="M69" s="24">
        <f t="shared" si="7"/>
        <v>-1.3723970019725016E+16</v>
      </c>
      <c r="N69" s="24">
        <f t="shared" si="8"/>
        <v>0.37459800710110858</v>
      </c>
      <c r="O69" s="24">
        <f t="shared" si="9"/>
        <v>28695286117008.25</v>
      </c>
      <c r="P69" s="24">
        <f t="shared" si="10"/>
        <v>1.4726137615688721E-5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9.7209930190619478E-2</v>
      </c>
      <c r="V69" s="24">
        <f t="shared" si="13"/>
        <v>1.5862409301720588</v>
      </c>
      <c r="W69" s="63">
        <f>B69+([1]User!D$6-25)*[1]User!C$6*[1]Calc!V$6</f>
        <v>0.52004631559999992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0.51796399999999998</v>
      </c>
      <c r="C70" s="64">
        <v>2.9508599999999999E-2</v>
      </c>
      <c r="D70" s="61">
        <f t="shared" si="0"/>
        <v>0.34840716656293413</v>
      </c>
      <c r="E70" s="49">
        <f t="shared" si="1"/>
        <v>-0.45791292035000575</v>
      </c>
      <c r="F70" s="49">
        <f t="shared" si="2"/>
        <v>-0.45791292035000575</v>
      </c>
      <c r="G70" s="49">
        <f t="shared" si="3"/>
        <v>0.35085459193823615</v>
      </c>
      <c r="H70" s="5" t="str">
        <f t="shared" si="6"/>
        <v/>
      </c>
      <c r="I70" s="24">
        <f t="shared" si="4"/>
        <v>1.6228635201544099E-2</v>
      </c>
      <c r="J70" s="24">
        <f t="shared" si="5"/>
        <v>8.4103330286054833E-3</v>
      </c>
      <c r="K70" s="5" t="str">
        <f t="shared" si="11"/>
        <v/>
      </c>
      <c r="L70" s="5" t="str">
        <f t="shared" si="12"/>
        <v/>
      </c>
      <c r="M70" s="24">
        <f t="shared" si="7"/>
        <v>-1.2731093296410824E+16</v>
      </c>
      <c r="N70" s="24">
        <f t="shared" si="8"/>
        <v>0.35085459193823615</v>
      </c>
      <c r="O70" s="24">
        <f t="shared" si="9"/>
        <v>26779742775245.75</v>
      </c>
      <c r="P70" s="24">
        <f t="shared" si="10"/>
        <v>1.4673137731141655E-5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9.2428465236047933E-2</v>
      </c>
      <c r="V70" s="24">
        <f t="shared" si="13"/>
        <v>1.4480091258338836</v>
      </c>
      <c r="W70" s="63">
        <f>B70+([1]User!D$6-25)*[1]User!C$6*[1]Calc!V$6</f>
        <v>0.51824031559999995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0.51607499999999995</v>
      </c>
      <c r="C71" s="64">
        <v>2.7611900000000002E-2</v>
      </c>
      <c r="D71" s="61">
        <f t="shared" si="0"/>
        <v>0.32601288581698495</v>
      </c>
      <c r="E71" s="49">
        <f t="shared" si="1"/>
        <v>-0.48676523389337112</v>
      </c>
      <c r="F71" s="49">
        <f t="shared" si="2"/>
        <v>-0.48676523389337112</v>
      </c>
      <c r="G71" s="49">
        <f t="shared" si="3"/>
        <v>0.32839684577786532</v>
      </c>
      <c r="H71" s="5" t="str">
        <f t="shared" si="6"/>
        <v/>
      </c>
      <c r="I71" s="24">
        <f t="shared" si="4"/>
        <v>1.6790078855553368E-2</v>
      </c>
      <c r="J71" s="24">
        <f t="shared" si="5"/>
        <v>8.6695793060927225E-3</v>
      </c>
      <c r="K71" s="5" t="str">
        <f t="shared" si="11"/>
        <v/>
      </c>
      <c r="L71" s="5" t="str">
        <f t="shared" si="12"/>
        <v/>
      </c>
      <c r="M71" s="24">
        <f t="shared" si="7"/>
        <v>-1.2400956933418326E+16</v>
      </c>
      <c r="N71" s="24">
        <f t="shared" si="8"/>
        <v>0.32839684577786532</v>
      </c>
      <c r="O71" s="24">
        <f t="shared" si="9"/>
        <v>24910771166493.5</v>
      </c>
      <c r="P71" s="24">
        <f t="shared" si="10"/>
        <v>1.4582498920485946E-5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8.7707203448444127E-2</v>
      </c>
      <c r="V71" s="24">
        <f t="shared" si="13"/>
        <v>1.3236822438622684</v>
      </c>
      <c r="W71" s="63">
        <f>B71+([1]User!D$6-25)*[1]User!C$6*[1]Calc!V$6</f>
        <v>0.51635131559999992</v>
      </c>
      <c r="AH71" s="24"/>
    </row>
    <row r="72" spans="1:34">
      <c r="A72" s="64">
        <v>9.2327999999999993E-3</v>
      </c>
      <c r="B72" s="59">
        <v>0.51426000000000005</v>
      </c>
      <c r="C72" s="64">
        <v>2.5869699999999999E-2</v>
      </c>
      <c r="D72" s="61">
        <f t="shared" si="0"/>
        <v>0.30544278199688013</v>
      </c>
      <c r="E72" s="49">
        <f t="shared" si="1"/>
        <v>-0.5150701333440979</v>
      </c>
      <c r="F72" s="49">
        <f t="shared" si="2"/>
        <v>-0.5150701333440979</v>
      </c>
      <c r="G72" s="49">
        <f t="shared" si="3"/>
        <v>0.30758156698260752</v>
      </c>
      <c r="H72" s="5" t="str">
        <f t="shared" si="6"/>
        <v/>
      </c>
      <c r="I72" s="24">
        <f t="shared" si="4"/>
        <v>1.7310460825434814E-2</v>
      </c>
      <c r="J72" s="24">
        <f t="shared" si="5"/>
        <v>8.9068607344573638E-3</v>
      </c>
      <c r="K72" s="5" t="str">
        <f t="shared" si="11"/>
        <v/>
      </c>
      <c r="L72" s="5" t="str">
        <f t="shared" si="12"/>
        <v/>
      </c>
      <c r="M72" s="24">
        <f t="shared" si="7"/>
        <v>-1.1125598136326546E+16</v>
      </c>
      <c r="N72" s="24">
        <f t="shared" si="8"/>
        <v>0.30758156698260752</v>
      </c>
      <c r="O72" s="24">
        <f t="shared" si="9"/>
        <v>23236255128484.125</v>
      </c>
      <c r="P72" s="24">
        <f t="shared" si="10"/>
        <v>1.4522774331767333E-5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8.3424220452226486E-2</v>
      </c>
      <c r="V72" s="24">
        <f t="shared" si="13"/>
        <v>1.2070298229656393</v>
      </c>
      <c r="W72" s="63">
        <f>B72+([1]User!D$6-25)*[1]User!C$6*[1]Calc!V$6</f>
        <v>0.51453631560000002</v>
      </c>
      <c r="AH72" s="24"/>
    </row>
    <row r="73" spans="1:34">
      <c r="A73" s="64">
        <v>9.3781999999999997E-3</v>
      </c>
      <c r="B73" s="59">
        <v>0.51233799999999996</v>
      </c>
      <c r="C73" s="64">
        <v>2.42134E-2</v>
      </c>
      <c r="D73" s="61">
        <f t="shared" ref="D73:D133" si="18">C73/$A$6</f>
        <v>0.28588689693360408</v>
      </c>
      <c r="E73" s="49">
        <f t="shared" ref="E73:E104" si="19">IF(D73&gt;0,LOG10(D73),-3)</f>
        <v>-0.54380574922346714</v>
      </c>
      <c r="F73" s="49">
        <f t="shared" ref="F73:F103" si="20">IF($D73&gt;0,LOG10(D73),-3)</f>
        <v>-0.54380574922346714</v>
      </c>
      <c r="G73" s="49">
        <f t="shared" ref="G73:G133" si="21">IF(N73&lt;0.001, 0.001, N73)</f>
        <v>0.28799284961968674</v>
      </c>
      <c r="H73" s="5" t="str">
        <f t="shared" si="6"/>
        <v/>
      </c>
      <c r="I73" s="24">
        <f t="shared" ref="I73:I133" si="22">B$6-G73*B$6</f>
        <v>1.7800178759507831E-2</v>
      </c>
      <c r="J73" s="24">
        <f t="shared" ref="J73:J133" si="23">W73*I73</f>
        <v>9.1246264523627621E-3</v>
      </c>
      <c r="K73" s="5" t="str">
        <f t="shared" si="11"/>
        <v/>
      </c>
      <c r="L73" s="5" t="str">
        <f t="shared" si="12"/>
        <v/>
      </c>
      <c r="M73" s="24">
        <f t="shared" si="7"/>
        <v>-1.0954810060771108E+16</v>
      </c>
      <c r="N73" s="24">
        <f t="shared" si="8"/>
        <v>0.28799284961968674</v>
      </c>
      <c r="O73" s="24">
        <f t="shared" si="9"/>
        <v>21583946600924.625</v>
      </c>
      <c r="P73" s="24">
        <f t="shared" si="10"/>
        <v>1.4407642064867815E-5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7.9142750792247918E-2</v>
      </c>
      <c r="V73" s="24">
        <f t="shared" si="13"/>
        <v>1.1044916397261035</v>
      </c>
      <c r="W73" s="63">
        <f>B73+([1]User!D$6-25)*[1]User!C$6*[1]Calc!V$6</f>
        <v>0.51261431559999993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0.51042500000000002</v>
      </c>
      <c r="C74" s="64">
        <v>2.2674E-2</v>
      </c>
      <c r="D74" s="61">
        <f t="shared" si="18"/>
        <v>0.26771124670936502</v>
      </c>
      <c r="E74" s="49">
        <f t="shared" si="19"/>
        <v>-0.57233338345924811</v>
      </c>
      <c r="F74" s="49">
        <f t="shared" si="20"/>
        <v>-0.57233338345924811</v>
      </c>
      <c r="G74" s="49">
        <f t="shared" si="21"/>
        <v>0.26966065250668425</v>
      </c>
      <c r="H74" s="5" t="str">
        <f t="shared" ref="H74:H133" si="24">IF(K74="","",I74)</f>
        <v/>
      </c>
      <c r="I74" s="24">
        <f t="shared" si="22"/>
        <v>1.8258483687332894E-2</v>
      </c>
      <c r="J74" s="24">
        <f t="shared" si="23"/>
        <v>9.3246316399820482E-3</v>
      </c>
      <c r="K74" s="5" t="str">
        <f t="shared" si="11"/>
        <v/>
      </c>
      <c r="L74" s="5" t="str">
        <f t="shared" si="12"/>
        <v/>
      </c>
      <c r="M74" s="24">
        <f t="shared" si="7"/>
        <v>-1.0140479594877316E+16</v>
      </c>
      <c r="N74" s="24">
        <f t="shared" si="8"/>
        <v>0.26966065250668425</v>
      </c>
      <c r="O74" s="24">
        <f t="shared" si="9"/>
        <v>20054620115121.5</v>
      </c>
      <c r="P74" s="24">
        <f t="shared" si="10"/>
        <v>1.4296858422217874E-5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7.512482296141125E-2</v>
      </c>
      <c r="V74" s="24">
        <f t="shared" si="13"/>
        <v>1.0095316630044657</v>
      </c>
      <c r="W74" s="63">
        <f>B74+([1]User!D$6-25)*[1]User!C$6*[1]Calc!V$6</f>
        <v>0.51070131559999998</v>
      </c>
      <c r="AH74" s="24"/>
    </row>
    <row r="75" spans="1:34">
      <c r="A75" s="64">
        <v>9.6690000000000005E-3</v>
      </c>
      <c r="B75" s="59">
        <v>0.50852699999999995</v>
      </c>
      <c r="C75" s="64">
        <v>2.1186400000000001E-2</v>
      </c>
      <c r="D75" s="61">
        <f t="shared" si="18"/>
        <v>0.25014719755152559</v>
      </c>
      <c r="E75" s="49">
        <f t="shared" si="19"/>
        <v>-0.60180435824019973</v>
      </c>
      <c r="F75" s="49">
        <f t="shared" si="20"/>
        <v>-0.60180435824019973</v>
      </c>
      <c r="G75" s="49">
        <f t="shared" si="21"/>
        <v>0.25194675905895236</v>
      </c>
      <c r="H75" s="5" t="str">
        <f t="shared" si="24"/>
        <v/>
      </c>
      <c r="I75" s="24">
        <f t="shared" si="22"/>
        <v>1.8701331023526193E-2</v>
      </c>
      <c r="J75" s="24">
        <f t="shared" si="23"/>
        <v>9.5152992309032666E-3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-9361014915869514</v>
      </c>
      <c r="N75" s="24">
        <f t="shared" ref="N75:N131" si="26">IF($X$76,D75-1.602E-19*$P$6*M75/$B$6,D75)</f>
        <v>0.25194675905895236</v>
      </c>
      <c r="O75" s="24">
        <f t="shared" ref="O75:O133" si="27">(SQRT($X$21^2+296000000000000000000*EXP(38.921*W75))-$X$21)/2</f>
        <v>18643163478711.375</v>
      </c>
      <c r="P75" s="24">
        <f t="shared" ref="P75:P131" si="28">O75/(($B$6*D75)/(1.602E-19*$P$6)-M75)</f>
        <v>1.4225075807817291E-5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7.1363551490490618E-2</v>
      </c>
      <c r="V75" s="24">
        <f t="shared" si="13"/>
        <v>0.91576169645656802</v>
      </c>
      <c r="W75" s="63">
        <f>B75+([1]User!D$6-25)*[1]User!C$6*[1]Calc!V$6</f>
        <v>0.50880331559999992</v>
      </c>
      <c r="X75" s="9" t="s">
        <v>91</v>
      </c>
      <c r="AH75" s="24"/>
    </row>
    <row r="76" spans="1:34">
      <c r="A76" s="64">
        <v>9.8143999999999992E-3</v>
      </c>
      <c r="B76" s="59">
        <v>0.50655899999999998</v>
      </c>
      <c r="C76" s="64">
        <v>1.9821600000000002E-2</v>
      </c>
      <c r="D76" s="61">
        <f t="shared" si="18"/>
        <v>0.23403304435804667</v>
      </c>
      <c r="E76" s="49">
        <f t="shared" si="19"/>
        <v>-0.63072281793530749</v>
      </c>
      <c r="F76" s="49">
        <f t="shared" si="20"/>
        <v>-0.63072281793530749</v>
      </c>
      <c r="G76" s="49">
        <f t="shared" si="21"/>
        <v>0.23576433044619111</v>
      </c>
      <c r="H76" s="5" t="str">
        <f t="shared" si="24"/>
        <v/>
      </c>
      <c r="I76" s="24">
        <f t="shared" si="22"/>
        <v>1.9105891738845224E-2</v>
      </c>
      <c r="J76" s="24">
        <f t="shared" si="23"/>
        <v>9.6835406692770513E-3</v>
      </c>
      <c r="K76" s="5" t="str">
        <f t="shared" si="11"/>
        <v/>
      </c>
      <c r="L76" s="5" t="str">
        <f t="shared" si="12"/>
        <v/>
      </c>
      <c r="M76" s="24">
        <f t="shared" si="25"/>
        <v>-9005857720268526</v>
      </c>
      <c r="N76" s="24">
        <f t="shared" si="26"/>
        <v>0.23576433044619111</v>
      </c>
      <c r="O76" s="24">
        <f t="shared" si="27"/>
        <v>17283341406888.875</v>
      </c>
      <c r="P76" s="24">
        <f t="shared" si="28"/>
        <v>1.4092672737102731E-5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6.7685615575641345E-2</v>
      </c>
      <c r="V76" s="24">
        <f t="shared" si="13"/>
        <v>0.83643704367911942</v>
      </c>
      <c r="W76" s="63">
        <f>B76+([1]User!D$6-25)*[1]User!C$6*[1]Calc!V$6</f>
        <v>0.50683531559999995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0.50458700000000001</v>
      </c>
      <c r="C77" s="64">
        <v>1.8542099999999999E-2</v>
      </c>
      <c r="D77" s="61">
        <f t="shared" si="18"/>
        <v>0.21892602573916015</v>
      </c>
      <c r="E77" s="49">
        <f t="shared" si="19"/>
        <v>-0.65970260680556125</v>
      </c>
      <c r="F77" s="49">
        <f t="shared" si="20"/>
        <v>-0.65970260680556125</v>
      </c>
      <c r="G77" s="49">
        <f t="shared" si="21"/>
        <v>0.22053520869976612</v>
      </c>
      <c r="H77" s="5" t="str">
        <f t="shared" si="24"/>
        <v/>
      </c>
      <c r="I77" s="24">
        <f t="shared" si="22"/>
        <v>1.9486619782505848E-2</v>
      </c>
      <c r="J77" s="24">
        <f t="shared" si="23"/>
        <v>9.8380794732324528E-3</v>
      </c>
      <c r="K77" s="5" t="str">
        <f t="shared" si="11"/>
        <v/>
      </c>
      <c r="L77" s="5" t="str">
        <f t="shared" si="12"/>
        <v/>
      </c>
      <c r="M77" s="24">
        <f t="shared" si="25"/>
        <v>-8370697880805101</v>
      </c>
      <c r="N77" s="24">
        <f t="shared" si="26"/>
        <v>0.22053520869976612</v>
      </c>
      <c r="O77" s="24">
        <f t="shared" si="27"/>
        <v>16019250319443</v>
      </c>
      <c r="P77" s="24">
        <f t="shared" si="28"/>
        <v>1.3963941175498058E-5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6.4212747721114877E-2</v>
      </c>
      <c r="V77" s="24">
        <f t="shared" si="13"/>
        <v>0.76265077628117384</v>
      </c>
      <c r="W77" s="63">
        <f>B77+([1]User!D$6-25)*[1]User!C$6*[1]Calc!V$6</f>
        <v>0.50486331559999997</v>
      </c>
      <c r="AH77" s="24"/>
    </row>
    <row r="78" spans="1:34">
      <c r="A78" s="64">
        <v>1.01052E-2</v>
      </c>
      <c r="B78" s="59">
        <v>0.50253099999999995</v>
      </c>
      <c r="C78" s="64">
        <v>1.7309700000000001E-2</v>
      </c>
      <c r="D78" s="61">
        <f t="shared" si="18"/>
        <v>0.20437511542582235</v>
      </c>
      <c r="E78" s="49">
        <f t="shared" si="19"/>
        <v>-0.68957198471718706</v>
      </c>
      <c r="F78" s="49">
        <f t="shared" si="20"/>
        <v>-0.68957198471718706</v>
      </c>
      <c r="G78" s="49">
        <f t="shared" si="21"/>
        <v>0.20592619415815766</v>
      </c>
      <c r="H78" s="5" t="str">
        <f t="shared" si="24"/>
        <v/>
      </c>
      <c r="I78" s="24">
        <f t="shared" si="22"/>
        <v>1.9851845146046061E-2</v>
      </c>
      <c r="J78" s="24">
        <f t="shared" si="23"/>
        <v>9.9816529675903088E-3</v>
      </c>
      <c r="K78" s="5" t="str">
        <f t="shared" si="11"/>
        <v/>
      </c>
      <c r="L78" s="5" t="str">
        <f t="shared" si="12"/>
        <v/>
      </c>
      <c r="M78" s="24">
        <f t="shared" si="25"/>
        <v>-8068449502368418</v>
      </c>
      <c r="N78" s="24">
        <f t="shared" si="26"/>
        <v>0.20592619415815766</v>
      </c>
      <c r="O78" s="24">
        <f t="shared" si="27"/>
        <v>14798751550735.375</v>
      </c>
      <c r="P78" s="24">
        <f t="shared" si="28"/>
        <v>1.381520213950241E-5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6.080397905042572E-2</v>
      </c>
      <c r="V78" s="24">
        <f t="shared" si="13"/>
        <v>0.6941286985310573</v>
      </c>
      <c r="W78" s="63">
        <f>B78+([1]User!D$6-25)*[1]User!C$6*[1]Calc!V$6</f>
        <v>0.50280731559999992</v>
      </c>
      <c r="AH78" s="24"/>
    </row>
    <row r="79" spans="1:34">
      <c r="A79" s="64">
        <v>1.02506E-2</v>
      </c>
      <c r="B79" s="59">
        <v>0.50047299999999995</v>
      </c>
      <c r="C79" s="64">
        <v>1.6179300000000001E-2</v>
      </c>
      <c r="D79" s="61">
        <f t="shared" si="18"/>
        <v>0.1910285160926537</v>
      </c>
      <c r="E79" s="49">
        <f t="shared" si="19"/>
        <v>-0.7189017978973532</v>
      </c>
      <c r="F79" s="49">
        <f t="shared" si="20"/>
        <v>-0.7189017978973532</v>
      </c>
      <c r="G79" s="49">
        <f t="shared" si="21"/>
        <v>0.19246362794946845</v>
      </c>
      <c r="H79" s="5" t="str">
        <f t="shared" si="24"/>
        <v/>
      </c>
      <c r="I79" s="24">
        <f t="shared" si="22"/>
        <v>2.018840930126329E-2</v>
      </c>
      <c r="J79" s="24">
        <f t="shared" si="23"/>
        <v>1.0109332140660265E-2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-7465209409148757</v>
      </c>
      <c r="N79" s="24">
        <f t="shared" si="26"/>
        <v>0.19246362794946845</v>
      </c>
      <c r="O79" s="24">
        <f t="shared" si="27"/>
        <v>13669395760132.75</v>
      </c>
      <c r="P79" s="24">
        <f t="shared" si="28"/>
        <v>1.365351297242434E-5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5.7594635689606745E-2</v>
      </c>
      <c r="V79" s="24">
        <f t="shared" si="13"/>
        <v>0.6329164641876851</v>
      </c>
      <c r="W79" s="63">
        <f>B79+([1]User!D$6-25)*[1]User!C$6*[1]Calc!V$6</f>
        <v>0.50074931559999991</v>
      </c>
      <c r="AH79" s="24"/>
    </row>
    <row r="80" spans="1:34">
      <c r="A80" s="64">
        <v>1.0396000000000001E-2</v>
      </c>
      <c r="B80" s="59">
        <v>0.49838100000000002</v>
      </c>
      <c r="C80" s="64">
        <v>1.51101E-2</v>
      </c>
      <c r="D80" s="61">
        <f t="shared" si="18"/>
        <v>0.17840450334758651</v>
      </c>
      <c r="E80" s="49">
        <f t="shared" si="19"/>
        <v>-0.74859418721145132</v>
      </c>
      <c r="F80" s="49">
        <f t="shared" si="20"/>
        <v>-0.74859418721145132</v>
      </c>
      <c r="G80" s="49">
        <f t="shared" si="21"/>
        <v>0.17975104618175081</v>
      </c>
      <c r="H80" s="5" t="str">
        <f t="shared" si="24"/>
        <v/>
      </c>
      <c r="I80" s="24">
        <f t="shared" si="22"/>
        <v>2.050622384545623E-2</v>
      </c>
      <c r="J80" s="24">
        <f t="shared" si="23"/>
        <v>1.0225578535867913E-2</v>
      </c>
      <c r="K80" s="5" t="str">
        <f t="shared" si="29"/>
        <v/>
      </c>
      <c r="L80" s="5" t="str">
        <f t="shared" si="12"/>
        <v/>
      </c>
      <c r="M80" s="24">
        <f t="shared" si="25"/>
        <v>-7004488317542195</v>
      </c>
      <c r="N80" s="24">
        <f t="shared" si="26"/>
        <v>0.17975104618175081</v>
      </c>
      <c r="O80" s="24">
        <f t="shared" si="27"/>
        <v>12608983224897.75</v>
      </c>
      <c r="P80" s="24">
        <f t="shared" si="28"/>
        <v>1.3485044936558674E-5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5.452651860521178E-2</v>
      </c>
      <c r="V80" s="24">
        <f t="shared" si="13"/>
        <v>0.57633532295486822</v>
      </c>
      <c r="W80" s="63">
        <f>B80+([1]User!D$6-25)*[1]User!C$6*[1]Calc!V$6</f>
        <v>0.49865731560000004</v>
      </c>
      <c r="AH80" s="24"/>
    </row>
    <row r="81" spans="1:34">
      <c r="A81" s="64">
        <v>1.0541399999999999E-2</v>
      </c>
      <c r="B81" s="59">
        <v>0.49621300000000002</v>
      </c>
      <c r="C81" s="64">
        <v>1.41107E-2</v>
      </c>
      <c r="D81" s="61">
        <f t="shared" si="18"/>
        <v>0.16660461713600763</v>
      </c>
      <c r="E81" s="49">
        <f t="shared" si="19"/>
        <v>-0.77831296710147069</v>
      </c>
      <c r="F81" s="49">
        <f t="shared" si="20"/>
        <v>-0.77831296710147069</v>
      </c>
      <c r="G81" s="49">
        <f t="shared" si="21"/>
        <v>0.16788879733082035</v>
      </c>
      <c r="H81" s="5" t="str">
        <f t="shared" si="24"/>
        <v/>
      </c>
      <c r="I81" s="24">
        <f t="shared" si="22"/>
        <v>2.0802780066729493E-2</v>
      </c>
      <c r="J81" s="24">
        <f t="shared" si="23"/>
        <v>1.032835803790785E-2</v>
      </c>
      <c r="K81" s="5" t="str">
        <f t="shared" si="29"/>
        <v/>
      </c>
      <c r="L81" s="5" t="str">
        <f t="shared" si="12"/>
        <v/>
      </c>
      <c r="M81" s="24">
        <f t="shared" si="25"/>
        <v>-6680088404144398</v>
      </c>
      <c r="N81" s="24">
        <f t="shared" si="26"/>
        <v>0.16788879733082035</v>
      </c>
      <c r="O81" s="24">
        <f t="shared" si="27"/>
        <v>11596134731053.75</v>
      </c>
      <c r="P81" s="24">
        <f t="shared" si="28"/>
        <v>1.3278080349251138E-5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5.1539849969162582E-2</v>
      </c>
      <c r="V81" s="24">
        <f t="shared" si="13"/>
        <v>0.5263637480682527</v>
      </c>
      <c r="W81" s="63">
        <f>B81+([1]User!D$6-25)*[1]User!C$6*[1]Calc!V$6</f>
        <v>0.49648931560000004</v>
      </c>
      <c r="AH81" s="24"/>
    </row>
    <row r="82" spans="1:34">
      <c r="A82" s="64">
        <v>1.06868E-2</v>
      </c>
      <c r="B82" s="59">
        <v>0.494087</v>
      </c>
      <c r="C82" s="64">
        <v>1.3179099999999999E-2</v>
      </c>
      <c r="D82" s="61">
        <f t="shared" si="18"/>
        <v>0.15560524351712943</v>
      </c>
      <c r="E82" s="49">
        <f t="shared" si="19"/>
        <v>-0.80797577243510821</v>
      </c>
      <c r="F82" s="49">
        <f t="shared" si="20"/>
        <v>-0.80797577243510821</v>
      </c>
      <c r="G82" s="49">
        <f t="shared" si="21"/>
        <v>0.15676587668927106</v>
      </c>
      <c r="H82" s="5" t="str">
        <f t="shared" si="24"/>
        <v/>
      </c>
      <c r="I82" s="24">
        <f t="shared" si="22"/>
        <v>2.1080853082768226E-2</v>
      </c>
      <c r="J82" s="24">
        <f t="shared" si="23"/>
        <v>1.0421600425673782E-2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-6037417666154891</v>
      </c>
      <c r="N82" s="24">
        <f t="shared" si="26"/>
        <v>0.15676587668927106</v>
      </c>
      <c r="O82" s="24">
        <f t="shared" si="27"/>
        <v>10681431622707.25</v>
      </c>
      <c r="P82" s="24">
        <f t="shared" si="28"/>
        <v>1.3098503695541638E-5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4.8788983819112917E-2</v>
      </c>
      <c r="V82" s="24">
        <f t="shared" ref="V82:V145" si="31">((U82)-G82)*((U82)-G82)*U$22/U82</f>
        <v>0.47889916887781458</v>
      </c>
      <c r="W82" s="63">
        <f>B82+([1]User!D$6-25)*[1]User!C$6*[1]Calc!V$6</f>
        <v>0.49436331560000002</v>
      </c>
      <c r="AH82" s="24"/>
    </row>
    <row r="83" spans="1:34">
      <c r="A83" s="64">
        <v>1.08322E-2</v>
      </c>
      <c r="B83" s="59">
        <v>0.49187700000000001</v>
      </c>
      <c r="C83" s="64">
        <v>1.23026E-2</v>
      </c>
      <c r="D83" s="61">
        <f t="shared" si="18"/>
        <v>0.14525643396695043</v>
      </c>
      <c r="E83" s="49">
        <f t="shared" si="19"/>
        <v>-0.83786462193619515</v>
      </c>
      <c r="F83" s="49">
        <f t="shared" si="20"/>
        <v>-0.83786462193619515</v>
      </c>
      <c r="G83" s="49">
        <f t="shared" si="21"/>
        <v>0.14636470987737543</v>
      </c>
      <c r="H83" s="5" t="str">
        <f t="shared" si="24"/>
        <v/>
      </c>
      <c r="I83" s="24">
        <f t="shared" si="22"/>
        <v>2.1340882253065616E-2</v>
      </c>
      <c r="J83" s="24">
        <f t="shared" si="23"/>
        <v>1.0502985958675442E-2</v>
      </c>
      <c r="K83" s="5" t="str">
        <f t="shared" si="29"/>
        <v/>
      </c>
      <c r="L83" s="5" t="str">
        <f t="shared" si="30"/>
        <v/>
      </c>
      <c r="M83" s="24">
        <f t="shared" si="25"/>
        <v>-5765064036750989</v>
      </c>
      <c r="N83" s="24">
        <f t="shared" si="26"/>
        <v>0.14636470987737543</v>
      </c>
      <c r="O83" s="24">
        <f t="shared" si="27"/>
        <v>9806521135470.875</v>
      </c>
      <c r="P83" s="24">
        <f t="shared" si="28"/>
        <v>1.2880192395163757E-5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4.6103576354318498E-2</v>
      </c>
      <c r="V83" s="24">
        <f t="shared" si="31"/>
        <v>0.43695308362727425</v>
      </c>
      <c r="W83" s="63">
        <f>B83+([1]User!D$6-25)*[1]User!C$6*[1]Calc!V$6</f>
        <v>0.49215331560000003</v>
      </c>
      <c r="AH83" s="24"/>
    </row>
    <row r="84" spans="1:34">
      <c r="A84" s="64">
        <v>1.0977600000000001E-2</v>
      </c>
      <c r="B84" s="59">
        <v>0.48961100000000002</v>
      </c>
      <c r="C84" s="64">
        <v>1.1467099999999999E-2</v>
      </c>
      <c r="D84" s="61">
        <f t="shared" si="18"/>
        <v>0.13539171020291785</v>
      </c>
      <c r="E84" s="49">
        <f t="shared" si="19"/>
        <v>-0.86840792592667948</v>
      </c>
      <c r="F84" s="49">
        <f t="shared" si="20"/>
        <v>-0.86840792592667948</v>
      </c>
      <c r="G84" s="49">
        <f t="shared" si="21"/>
        <v>0.13643322378151515</v>
      </c>
      <c r="H84" s="5" t="str">
        <f t="shared" si="24"/>
        <v/>
      </c>
      <c r="I84" s="24">
        <f t="shared" si="22"/>
        <v>2.1589169405462121E-2</v>
      </c>
      <c r="J84" s="24">
        <f t="shared" si="23"/>
        <v>1.0576260246075487E-2</v>
      </c>
      <c r="K84" s="5" t="str">
        <f t="shared" si="29"/>
        <v/>
      </c>
      <c r="L84" s="5" t="str">
        <f t="shared" si="30"/>
        <v/>
      </c>
      <c r="M84" s="24">
        <f t="shared" si="25"/>
        <v>-5417777666444616</v>
      </c>
      <c r="N84" s="24">
        <f t="shared" si="26"/>
        <v>0.13643322378151515</v>
      </c>
      <c r="O84" s="24">
        <f t="shared" si="27"/>
        <v>8983379086079.5</v>
      </c>
      <c r="P84" s="24">
        <f t="shared" si="28"/>
        <v>1.2657949051130629E-5</v>
      </c>
      <c r="Q84" s="5" t="str">
        <f t="shared" si="15"/>
        <v/>
      </c>
      <c r="R84" s="5">
        <f t="shared" si="16"/>
        <v>0.48988731560000004</v>
      </c>
      <c r="S84" s="5" t="str">
        <f t="shared" si="17"/>
        <v/>
      </c>
      <c r="T84" s="5">
        <f t="shared" si="17"/>
        <v>-0.86507985879979643</v>
      </c>
      <c r="U84" s="24">
        <f t="shared" si="32"/>
        <v>4.3521870284056532E-2</v>
      </c>
      <c r="V84" s="24">
        <f t="shared" si="31"/>
        <v>0.39749734031360268</v>
      </c>
      <c r="W84" s="63">
        <f>B84+([1]User!D$6-25)*[1]User!C$6*[1]Calc!V$6</f>
        <v>0.48988731560000004</v>
      </c>
      <c r="AH84" s="24"/>
    </row>
    <row r="85" spans="1:34">
      <c r="A85" s="64">
        <v>1.1122999999999999E-2</v>
      </c>
      <c r="B85" s="59">
        <v>0.48738100000000001</v>
      </c>
      <c r="C85" s="64">
        <v>1.07128E-2</v>
      </c>
      <c r="D85" s="61">
        <f t="shared" si="18"/>
        <v>0.12648571243486309</v>
      </c>
      <c r="E85" s="49">
        <f t="shared" si="19"/>
        <v>-0.89795852872640991</v>
      </c>
      <c r="F85" s="49">
        <f t="shared" si="20"/>
        <v>-0.89795852872640991</v>
      </c>
      <c r="G85" s="49">
        <f t="shared" si="21"/>
        <v>0.12742635402401575</v>
      </c>
      <c r="H85" s="5" t="str">
        <f t="shared" si="24"/>
        <v/>
      </c>
      <c r="I85" s="24">
        <f t="shared" si="22"/>
        <v>2.1814341149399608E-2</v>
      </c>
      <c r="J85" s="24">
        <f t="shared" si="23"/>
        <v>1.0637923046498831E-2</v>
      </c>
      <c r="K85" s="5" t="str">
        <f t="shared" si="29"/>
        <v/>
      </c>
      <c r="L85" s="5" t="str">
        <f t="shared" si="30"/>
        <v/>
      </c>
      <c r="M85" s="24">
        <f t="shared" si="25"/>
        <v>-4893058620228099</v>
      </c>
      <c r="N85" s="24">
        <f t="shared" si="26"/>
        <v>0.12742635402401575</v>
      </c>
      <c r="O85" s="24">
        <f t="shared" si="27"/>
        <v>8240450333302.375</v>
      </c>
      <c r="P85" s="24">
        <f t="shared" si="28"/>
        <v>1.2431840997157373E-5</v>
      </c>
      <c r="Q85" s="5" t="str">
        <f t="shared" si="15"/>
        <v/>
      </c>
      <c r="R85" s="5">
        <f t="shared" si="16"/>
        <v>0.48765731560000003</v>
      </c>
      <c r="S85" s="5" t="str">
        <f t="shared" si="17"/>
        <v/>
      </c>
      <c r="T85" s="5">
        <f t="shared" si="17"/>
        <v>-0.8947407429302755</v>
      </c>
      <c r="U85" s="24">
        <f t="shared" si="32"/>
        <v>4.1139255639312089E-2</v>
      </c>
      <c r="V85" s="24">
        <f t="shared" si="31"/>
        <v>0.36269327612987706</v>
      </c>
      <c r="W85" s="63">
        <f>B85+([1]User!D$6-25)*[1]User!C$6*[1]Calc!V$6</f>
        <v>0.48765731560000003</v>
      </c>
      <c r="AH85" s="24"/>
    </row>
    <row r="86" spans="1:34">
      <c r="A86" s="64">
        <v>1.12684E-2</v>
      </c>
      <c r="B86" s="59">
        <v>0.48505900000000002</v>
      </c>
      <c r="C86" s="64">
        <v>9.9941800000000001E-3</v>
      </c>
      <c r="D86" s="61">
        <f t="shared" si="18"/>
        <v>0.11800098737045964</v>
      </c>
      <c r="E86" s="49">
        <f t="shared" si="19"/>
        <v>-0.928114358729907</v>
      </c>
      <c r="F86" s="49">
        <f t="shared" si="20"/>
        <v>-0.928114358729907</v>
      </c>
      <c r="G86" s="49">
        <f t="shared" si="21"/>
        <v>0.11889660420069606</v>
      </c>
      <c r="H86" s="5" t="str">
        <f t="shared" si="24"/>
        <v/>
      </c>
      <c r="I86" s="24">
        <f t="shared" si="22"/>
        <v>2.2027584894982598E-2</v>
      </c>
      <c r="J86" s="24">
        <f t="shared" si="23"/>
        <v>1.0690764866912172E-2</v>
      </c>
      <c r="K86" s="5" t="str">
        <f t="shared" si="29"/>
        <v/>
      </c>
      <c r="L86" s="5" t="str">
        <f t="shared" si="30"/>
        <v/>
      </c>
      <c r="M86" s="24">
        <f t="shared" si="25"/>
        <v>-4658847431525291</v>
      </c>
      <c r="N86" s="24">
        <f t="shared" si="26"/>
        <v>0.11889660420069606</v>
      </c>
      <c r="O86" s="24">
        <f t="shared" si="27"/>
        <v>7531781225506.125</v>
      </c>
      <c r="P86" s="24">
        <f t="shared" si="28"/>
        <v>1.2177888784336036E-5</v>
      </c>
      <c r="Q86" s="5" t="str">
        <f t="shared" ref="Q86:Q132" si="33">IF(G86&gt;0.85,IF(G86&lt;1.15,W86,""),"")</f>
        <v/>
      </c>
      <c r="R86" s="5">
        <f t="shared" si="16"/>
        <v>0.48533531560000004</v>
      </c>
      <c r="S86" s="5" t="str">
        <f t="shared" si="17"/>
        <v/>
      </c>
      <c r="T86" s="5">
        <f t="shared" si="17"/>
        <v>-0.92483054906473705</v>
      </c>
      <c r="U86" s="24">
        <f t="shared" si="32"/>
        <v>3.8813393018229572E-2</v>
      </c>
      <c r="V86" s="24">
        <f t="shared" si="31"/>
        <v>0.33113535490486884</v>
      </c>
      <c r="W86" s="63">
        <f>B86+([1]User!D$6-25)*[1]User!C$6*[1]Calc!V$6</f>
        <v>0.48533531560000004</v>
      </c>
      <c r="AH86" s="24"/>
    </row>
    <row r="87" spans="1:34">
      <c r="A87" s="64">
        <v>1.14138E-2</v>
      </c>
      <c r="B87" s="59">
        <v>0.48271599999999998</v>
      </c>
      <c r="C87" s="64">
        <v>9.3097800000000001E-3</v>
      </c>
      <c r="D87" s="61">
        <f t="shared" si="18"/>
        <v>0.10992029683293254</v>
      </c>
      <c r="E87" s="49">
        <f t="shared" si="19"/>
        <v>-0.95892210749767448</v>
      </c>
      <c r="F87" s="49">
        <f t="shared" si="20"/>
        <v>-0.95892210749767448</v>
      </c>
      <c r="G87" s="49">
        <f t="shared" si="21"/>
        <v>0.11074593179781105</v>
      </c>
      <c r="H87" s="5" t="str">
        <f t="shared" si="24"/>
        <v/>
      </c>
      <c r="I87" s="24">
        <f t="shared" si="22"/>
        <v>2.2231351705054726E-2</v>
      </c>
      <c r="J87" s="24">
        <f t="shared" si="23"/>
        <v>1.073757203894239E-2</v>
      </c>
      <c r="K87" s="5" t="str">
        <f t="shared" si="29"/>
        <v/>
      </c>
      <c r="L87" s="5" t="str">
        <f t="shared" si="30"/>
        <v/>
      </c>
      <c r="M87" s="24">
        <f t="shared" si="25"/>
        <v>-4294813591752479</v>
      </c>
      <c r="N87" s="24">
        <f t="shared" si="26"/>
        <v>0.11074593179781105</v>
      </c>
      <c r="O87" s="24">
        <f t="shared" si="27"/>
        <v>6878192572982.25</v>
      </c>
      <c r="P87" s="24">
        <f t="shared" si="28"/>
        <v>1.1939614564299895E-5</v>
      </c>
      <c r="Q87" s="5" t="str">
        <f t="shared" si="33"/>
        <v/>
      </c>
      <c r="R87" s="5">
        <f t="shared" ref="R87:R132" si="34">IF(G87&gt;0.06,IF(G87&lt;0.14,W87,""),"")</f>
        <v>0.4829923156</v>
      </c>
      <c r="S87" s="5" t="str">
        <f t="shared" ref="S87:T131" si="35">IF(Q87="","",LOG10($G87))</f>
        <v/>
      </c>
      <c r="T87" s="5">
        <f t="shared" si="35"/>
        <v>-0.95567221842509864</v>
      </c>
      <c r="U87" s="24">
        <f t="shared" si="32"/>
        <v>3.66156179629646E-2</v>
      </c>
      <c r="V87" s="24">
        <f t="shared" si="31"/>
        <v>0.30076653541920567</v>
      </c>
      <c r="W87" s="63">
        <f>B87+([1]User!D$6-25)*[1]User!C$6*[1]Calc!V$6</f>
        <v>0.4829923156</v>
      </c>
      <c r="AH87" s="24"/>
    </row>
    <row r="88" spans="1:34">
      <c r="A88" s="64">
        <v>1.15592E-2</v>
      </c>
      <c r="B88" s="59">
        <v>0.48036499999999999</v>
      </c>
      <c r="C88" s="64">
        <v>8.6623199999999994E-3</v>
      </c>
      <c r="D88" s="61">
        <f t="shared" si="18"/>
        <v>0.10227575578175296</v>
      </c>
      <c r="E88" s="49">
        <f t="shared" si="19"/>
        <v>-0.99022730253472602</v>
      </c>
      <c r="F88" s="49">
        <f t="shared" si="20"/>
        <v>-0.99022730253472602</v>
      </c>
      <c r="G88" s="49">
        <f t="shared" si="21"/>
        <v>0.10303234330755313</v>
      </c>
      <c r="H88" s="5" t="str">
        <f t="shared" si="24"/>
        <v/>
      </c>
      <c r="I88" s="24">
        <f t="shared" si="22"/>
        <v>2.2424191417311175E-2</v>
      </c>
      <c r="J88" s="24">
        <f t="shared" si="23"/>
        <v>1.0777992864082672E-2</v>
      </c>
      <c r="K88" s="5" t="str">
        <f t="shared" si="29"/>
        <v/>
      </c>
      <c r="L88" s="5" t="str">
        <f t="shared" si="30"/>
        <v/>
      </c>
      <c r="M88" s="24">
        <f t="shared" si="25"/>
        <v>-3935640479609741.5</v>
      </c>
      <c r="N88" s="24">
        <f t="shared" si="26"/>
        <v>0.10303234330755313</v>
      </c>
      <c r="O88" s="24">
        <f t="shared" si="27"/>
        <v>6279148000762.375</v>
      </c>
      <c r="P88" s="24">
        <f t="shared" si="28"/>
        <v>1.1715771697663291E-5</v>
      </c>
      <c r="Q88" s="5" t="str">
        <f t="shared" si="33"/>
        <v/>
      </c>
      <c r="R88" s="5">
        <f t="shared" si="34"/>
        <v>0.48064131560000001</v>
      </c>
      <c r="S88" s="5" t="str">
        <f t="shared" si="35"/>
        <v/>
      </c>
      <c r="T88" s="5">
        <f t="shared" si="35"/>
        <v>-0.98702642272137531</v>
      </c>
      <c r="U88" s="24">
        <f t="shared" si="32"/>
        <v>3.4550258115092165E-2</v>
      </c>
      <c r="V88" s="24">
        <f t="shared" si="31"/>
        <v>0.27202377220049928</v>
      </c>
      <c r="W88" s="63">
        <f>B88+([1]User!D$6-25)*[1]User!C$6*[1]Calc!V$6</f>
        <v>0.48064131560000001</v>
      </c>
      <c r="AH88" s="24"/>
    </row>
    <row r="89" spans="1:34">
      <c r="A89" s="64">
        <v>1.1704600000000001E-2</v>
      </c>
      <c r="B89" s="59">
        <v>0.47801900000000003</v>
      </c>
      <c r="C89" s="64">
        <v>8.0780000000000001E-3</v>
      </c>
      <c r="D89" s="61">
        <f t="shared" si="18"/>
        <v>9.537670684123889E-2</v>
      </c>
      <c r="E89" s="49">
        <f t="shared" si="19"/>
        <v>-1.0205576769259368</v>
      </c>
      <c r="F89" s="49">
        <f t="shared" si="20"/>
        <v>-1.0205576769259368</v>
      </c>
      <c r="G89" s="49">
        <f t="shared" si="21"/>
        <v>9.6066280699889955E-2</v>
      </c>
      <c r="H89" s="5" t="str">
        <f t="shared" si="24"/>
        <v/>
      </c>
      <c r="I89" s="24">
        <f t="shared" si="22"/>
        <v>2.2598342982502753E-2</v>
      </c>
      <c r="J89" s="24">
        <f t="shared" si="23"/>
        <v>1.0808681588853201E-2</v>
      </c>
      <c r="K89" s="5" t="str">
        <f t="shared" si="29"/>
        <v/>
      </c>
      <c r="L89" s="5" t="str">
        <f t="shared" si="30"/>
        <v/>
      </c>
      <c r="M89" s="24">
        <f t="shared" si="25"/>
        <v>-3587046705425849.5</v>
      </c>
      <c r="N89" s="24">
        <f t="shared" si="26"/>
        <v>9.6066280699889955E-2</v>
      </c>
      <c r="O89" s="24">
        <f t="shared" si="27"/>
        <v>5733198624102.25</v>
      </c>
      <c r="P89" s="24">
        <f t="shared" si="28"/>
        <v>1.1472809142476553E-5</v>
      </c>
      <c r="Q89" s="5" t="str">
        <f t="shared" si="33"/>
        <v/>
      </c>
      <c r="R89" s="5">
        <f t="shared" si="34"/>
        <v>0.47829531560000005</v>
      </c>
      <c r="S89" s="5" t="str">
        <f t="shared" si="35"/>
        <v/>
      </c>
      <c r="T89" s="5">
        <f t="shared" si="35"/>
        <v>-1.0174290231089167</v>
      </c>
      <c r="U89" s="24">
        <f t="shared" si="32"/>
        <v>3.2619156210647905E-2</v>
      </c>
      <c r="V89" s="24">
        <f t="shared" si="31"/>
        <v>0.24731779700612644</v>
      </c>
      <c r="W89" s="63">
        <f>B89+([1]User!D$6-25)*[1]User!C$6*[1]Calc!V$6</f>
        <v>0.47829531560000005</v>
      </c>
      <c r="AH89" s="24"/>
    </row>
    <row r="90" spans="1:34">
      <c r="A90" s="64">
        <v>1.1849999999999999E-2</v>
      </c>
      <c r="B90" s="59">
        <v>0.475661</v>
      </c>
      <c r="C90" s="64">
        <v>7.5272500000000001E-3</v>
      </c>
      <c r="D90" s="61">
        <f t="shared" si="18"/>
        <v>8.8874017896845195E-2</v>
      </c>
      <c r="E90" s="49">
        <f t="shared" si="19"/>
        <v>-1.0512251854108403</v>
      </c>
      <c r="F90" s="49">
        <f t="shared" si="20"/>
        <v>-1.0512251854108403</v>
      </c>
      <c r="G90" s="49">
        <f t="shared" si="21"/>
        <v>8.950674350811999E-2</v>
      </c>
      <c r="H90" s="5" t="str">
        <f t="shared" si="24"/>
        <v/>
      </c>
      <c r="I90" s="24">
        <f t="shared" si="22"/>
        <v>2.2762331412297002E-2</v>
      </c>
      <c r="J90" s="24">
        <f t="shared" si="23"/>
        <v>1.0833442909166192E-2</v>
      </c>
      <c r="K90" s="5" t="str">
        <f t="shared" si="29"/>
        <v/>
      </c>
      <c r="L90" s="5" t="str">
        <f t="shared" si="30"/>
        <v/>
      </c>
      <c r="M90" s="24">
        <f t="shared" si="25"/>
        <v>-3291331727396973.5</v>
      </c>
      <c r="N90" s="24">
        <f t="shared" si="26"/>
        <v>8.950674350811999E-2</v>
      </c>
      <c r="O90" s="24">
        <f t="shared" si="27"/>
        <v>5232124182027</v>
      </c>
      <c r="P90" s="24">
        <f t="shared" si="28"/>
        <v>1.123740528736388E-5</v>
      </c>
      <c r="Q90" s="5" t="str">
        <f t="shared" si="33"/>
        <v/>
      </c>
      <c r="R90" s="5">
        <f t="shared" si="34"/>
        <v>0.47593731560000002</v>
      </c>
      <c r="S90" s="5" t="str">
        <f t="shared" si="35"/>
        <v/>
      </c>
      <c r="T90" s="5">
        <f t="shared" si="35"/>
        <v>-1.0481442433652239</v>
      </c>
      <c r="U90" s="24">
        <f t="shared" si="32"/>
        <v>3.0799729725320624E-2</v>
      </c>
      <c r="V90" s="24">
        <f t="shared" si="31"/>
        <v>0.22425249216996851</v>
      </c>
      <c r="W90" s="63">
        <f>B90+([1]User!D$6-25)*[1]User!C$6*[1]Calc!V$6</f>
        <v>0.47593731560000002</v>
      </c>
      <c r="AH90" s="24"/>
    </row>
    <row r="91" spans="1:34">
      <c r="A91" s="64">
        <v>1.19954E-2</v>
      </c>
      <c r="B91" s="59">
        <v>0.47330899999999998</v>
      </c>
      <c r="C91" s="64">
        <v>7.0188200000000003E-3</v>
      </c>
      <c r="D91" s="61">
        <f t="shared" si="18"/>
        <v>8.2870999939517756E-2</v>
      </c>
      <c r="E91" s="49">
        <f t="shared" si="19"/>
        <v>-1.0815974208329644</v>
      </c>
      <c r="F91" s="49">
        <f t="shared" si="20"/>
        <v>-1.0815974208329644</v>
      </c>
      <c r="G91" s="49">
        <f t="shared" si="21"/>
        <v>8.344724156510086E-2</v>
      </c>
      <c r="H91" s="5" t="str">
        <f t="shared" si="24"/>
        <v/>
      </c>
      <c r="I91" s="24">
        <f t="shared" si="22"/>
        <v>2.2913818960872481E-2</v>
      </c>
      <c r="J91" s="24">
        <f t="shared" si="23"/>
        <v>1.0851648184186059E-2</v>
      </c>
      <c r="K91" s="5" t="str">
        <f t="shared" si="29"/>
        <v/>
      </c>
      <c r="L91" s="5" t="str">
        <f t="shared" si="30"/>
        <v/>
      </c>
      <c r="M91" s="24">
        <f t="shared" si="25"/>
        <v>-2997511577107269.5</v>
      </c>
      <c r="N91" s="24">
        <f t="shared" si="26"/>
        <v>8.344724156510086E-2</v>
      </c>
      <c r="O91" s="24">
        <f t="shared" si="27"/>
        <v>4775822298551</v>
      </c>
      <c r="P91" s="24">
        <f t="shared" si="28"/>
        <v>1.1002210036591693E-5</v>
      </c>
      <c r="Q91" s="5" t="str">
        <f t="shared" si="33"/>
        <v/>
      </c>
      <c r="R91" s="5">
        <f t="shared" si="34"/>
        <v>0.4735853156</v>
      </c>
      <c r="S91" s="5" t="str">
        <f t="shared" si="35"/>
        <v/>
      </c>
      <c r="T91" s="5">
        <f t="shared" si="35"/>
        <v>-1.0785880148008553</v>
      </c>
      <c r="U91" s="24">
        <f t="shared" si="32"/>
        <v>2.9097869726380544E-2</v>
      </c>
      <c r="V91" s="24">
        <f t="shared" si="31"/>
        <v>0.20343799479005789</v>
      </c>
      <c r="W91" s="63">
        <f>B91+([1]User!D$6-25)*[1]User!C$6*[1]Calc!V$6</f>
        <v>0.4735853156</v>
      </c>
      <c r="AH91" s="24"/>
    </row>
    <row r="92" spans="1:34">
      <c r="A92" s="64">
        <v>1.21408E-2</v>
      </c>
      <c r="B92" s="59">
        <v>0.470862</v>
      </c>
      <c r="C92" s="64">
        <v>6.5574099999999996E-3</v>
      </c>
      <c r="D92" s="61">
        <f t="shared" si="18"/>
        <v>7.7423145730107487E-2</v>
      </c>
      <c r="E92" s="49">
        <f t="shared" si="19"/>
        <v>-1.1111291871184223</v>
      </c>
      <c r="F92" s="49">
        <f t="shared" si="20"/>
        <v>-1.1111291871184223</v>
      </c>
      <c r="G92" s="49">
        <f t="shared" si="21"/>
        <v>7.7968499417885875E-2</v>
      </c>
      <c r="H92" s="5" t="str">
        <f t="shared" si="24"/>
        <v/>
      </c>
      <c r="I92" s="24">
        <f t="shared" si="22"/>
        <v>2.3050787514552855E-2</v>
      </c>
      <c r="J92" s="24">
        <f t="shared" si="23"/>
        <v>1.0860109202859944E-2</v>
      </c>
      <c r="K92" s="5" t="str">
        <f t="shared" si="29"/>
        <v/>
      </c>
      <c r="L92" s="5" t="str">
        <f t="shared" si="30"/>
        <v/>
      </c>
      <c r="M92" s="24">
        <f t="shared" si="25"/>
        <v>-2836837743333251</v>
      </c>
      <c r="N92" s="24">
        <f t="shared" si="26"/>
        <v>7.7968499417885875E-2</v>
      </c>
      <c r="O92" s="24">
        <f t="shared" si="27"/>
        <v>4343161301808.625</v>
      </c>
      <c r="P92" s="24">
        <f t="shared" si="28"/>
        <v>1.0708546847679337E-5</v>
      </c>
      <c r="Q92" s="5" t="str">
        <f t="shared" si="33"/>
        <v/>
      </c>
      <c r="R92" s="5">
        <f t="shared" si="34"/>
        <v>0.47113831560000002</v>
      </c>
      <c r="S92" s="5" t="str">
        <f t="shared" si="35"/>
        <v/>
      </c>
      <c r="T92" s="5">
        <f t="shared" si="35"/>
        <v>-1.1080808241325766</v>
      </c>
      <c r="U92" s="24">
        <f t="shared" si="32"/>
        <v>2.743858782645579E-2</v>
      </c>
      <c r="V92" s="24">
        <f t="shared" si="31"/>
        <v>0.18648311915014712</v>
      </c>
      <c r="W92" s="63">
        <f>B92+([1]User!D$6-25)*[1]User!C$6*[1]Calc!V$6</f>
        <v>0.47113831560000002</v>
      </c>
      <c r="AH92" s="24"/>
    </row>
    <row r="93" spans="1:34">
      <c r="A93" s="64">
        <v>1.2286200000000001E-2</v>
      </c>
      <c r="B93" s="59">
        <v>0.468449</v>
      </c>
      <c r="C93" s="64">
        <v>6.1053899999999996E-3</v>
      </c>
      <c r="D93" s="61">
        <f t="shared" si="18"/>
        <v>7.2086158972695158E-2</v>
      </c>
      <c r="E93" s="49">
        <f t="shared" si="19"/>
        <v>-1.1421481147372907</v>
      </c>
      <c r="F93" s="49">
        <f t="shared" si="20"/>
        <v>-1.1421481147372907</v>
      </c>
      <c r="G93" s="49">
        <f t="shared" si="21"/>
        <v>7.257597040576802E-2</v>
      </c>
      <c r="H93" s="5" t="str">
        <f t="shared" si="24"/>
        <v/>
      </c>
      <c r="I93" s="24">
        <f t="shared" si="22"/>
        <v>2.3185600739855802E-2</v>
      </c>
      <c r="J93" s="24">
        <f t="shared" si="23"/>
        <v>1.0867678024164506E-2</v>
      </c>
      <c r="K93" s="5" t="str">
        <f t="shared" si="29"/>
        <v/>
      </c>
      <c r="L93" s="5" t="str">
        <f t="shared" si="30"/>
        <v/>
      </c>
      <c r="M93" s="24">
        <f t="shared" si="25"/>
        <v>-2547916318523028</v>
      </c>
      <c r="N93" s="24">
        <f t="shared" si="26"/>
        <v>7.257597040576802E-2</v>
      </c>
      <c r="O93" s="24">
        <f t="shared" si="27"/>
        <v>3954815408746.25</v>
      </c>
      <c r="P93" s="24">
        <f t="shared" si="28"/>
        <v>1.0475556991201536E-5</v>
      </c>
      <c r="Q93" s="5" t="str">
        <f t="shared" si="33"/>
        <v/>
      </c>
      <c r="R93" s="5">
        <f t="shared" si="34"/>
        <v>0.46872531560000003</v>
      </c>
      <c r="S93" s="5" t="str">
        <f t="shared" si="35"/>
        <v/>
      </c>
      <c r="T93" s="5">
        <f t="shared" si="35"/>
        <v>-1.1392071485510222</v>
      </c>
      <c r="U93" s="24">
        <f t="shared" si="32"/>
        <v>2.5905723315516712E-2</v>
      </c>
      <c r="V93" s="24">
        <f t="shared" si="31"/>
        <v>0.16849564540601206</v>
      </c>
      <c r="W93" s="63">
        <f>B93+([1]User!D$6-25)*[1]User!C$6*[1]Calc!V$6</f>
        <v>0.46872531560000003</v>
      </c>
      <c r="AH93" s="24"/>
    </row>
    <row r="94" spans="1:34">
      <c r="A94" s="64">
        <v>1.2431599999999999E-2</v>
      </c>
      <c r="B94" s="59">
        <v>0.46595999999999999</v>
      </c>
      <c r="C94" s="64">
        <v>5.6782300000000003E-3</v>
      </c>
      <c r="D94" s="61">
        <f t="shared" si="18"/>
        <v>6.7042693499273082E-2</v>
      </c>
      <c r="E94" s="49">
        <f t="shared" si="19"/>
        <v>-1.1736485458638675</v>
      </c>
      <c r="F94" s="49">
        <f t="shared" si="20"/>
        <v>-1.1736485458638675</v>
      </c>
      <c r="G94" s="49">
        <f t="shared" si="21"/>
        <v>6.750149620902994E-2</v>
      </c>
      <c r="H94" s="5" t="str">
        <f t="shared" si="24"/>
        <v/>
      </c>
      <c r="I94" s="24">
        <f t="shared" si="22"/>
        <v>2.3312462594774253E-2</v>
      </c>
      <c r="J94" s="24">
        <f t="shared" si="23"/>
        <v>1.0869116667750364E-2</v>
      </c>
      <c r="K94" s="5" t="str">
        <f t="shared" si="29"/>
        <v/>
      </c>
      <c r="L94" s="5" t="str">
        <f t="shared" si="30"/>
        <v/>
      </c>
      <c r="M94" s="24">
        <f t="shared" si="25"/>
        <v>-2386614178926628.5</v>
      </c>
      <c r="N94" s="24">
        <f t="shared" si="26"/>
        <v>6.750149620902994E-2</v>
      </c>
      <c r="O94" s="24">
        <f t="shared" si="27"/>
        <v>3590502214601.375</v>
      </c>
      <c r="P94" s="24">
        <f t="shared" si="28"/>
        <v>1.022552364761705E-5</v>
      </c>
      <c r="Q94" s="5" t="str">
        <f t="shared" si="33"/>
        <v/>
      </c>
      <c r="R94" s="5">
        <f t="shared" si="34"/>
        <v>0.46623631560000001</v>
      </c>
      <c r="S94" s="5" t="str">
        <f t="shared" si="35"/>
        <v/>
      </c>
      <c r="T94" s="5">
        <f t="shared" si="35"/>
        <v>-1.1706866006782508</v>
      </c>
      <c r="U94" s="24">
        <f t="shared" si="32"/>
        <v>2.4424485298411257E-2</v>
      </c>
      <c r="V94" s="24">
        <f t="shared" si="31"/>
        <v>0.15225441807590626</v>
      </c>
      <c r="W94" s="63">
        <f>B94+([1]User!D$6-25)*[1]User!C$6*[1]Calc!V$6</f>
        <v>0.46623631560000001</v>
      </c>
      <c r="AH94" s="24"/>
    </row>
    <row r="95" spans="1:34">
      <c r="A95" s="64">
        <v>1.2577E-2</v>
      </c>
      <c r="B95" s="59">
        <v>0.46352700000000002</v>
      </c>
      <c r="C95" s="64">
        <v>5.2866700000000003E-3</v>
      </c>
      <c r="D95" s="61">
        <f t="shared" si="18"/>
        <v>6.2419556171870817E-2</v>
      </c>
      <c r="E95" s="49">
        <f t="shared" si="19"/>
        <v>-1.2046793236680058</v>
      </c>
      <c r="F95" s="49">
        <f t="shared" si="20"/>
        <v>-1.2046793236680058</v>
      </c>
      <c r="G95" s="49">
        <f t="shared" si="21"/>
        <v>6.2827684628374431E-2</v>
      </c>
      <c r="H95" s="5" t="str">
        <f t="shared" si="24"/>
        <v/>
      </c>
      <c r="I95" s="24">
        <f t="shared" si="22"/>
        <v>2.3429307884290641E-2</v>
      </c>
      <c r="J95" s="24">
        <f t="shared" si="23"/>
        <v>1.0866590678947222E-2</v>
      </c>
      <c r="K95" s="5" t="str">
        <f t="shared" si="29"/>
        <v/>
      </c>
      <c r="L95" s="5" t="str">
        <f t="shared" si="30"/>
        <v/>
      </c>
      <c r="M95" s="24">
        <f t="shared" si="25"/>
        <v>-2123015275195688.7</v>
      </c>
      <c r="N95" s="24">
        <f t="shared" si="26"/>
        <v>6.2827684628374431E-2</v>
      </c>
      <c r="O95" s="24">
        <f t="shared" si="27"/>
        <v>3266777284141.875</v>
      </c>
      <c r="P95" s="24">
        <f t="shared" si="28"/>
        <v>9.9956773644943813E-6</v>
      </c>
      <c r="Q95" s="5" t="str">
        <f t="shared" si="33"/>
        <v/>
      </c>
      <c r="R95" s="5">
        <f t="shared" si="34"/>
        <v>0.46380331560000004</v>
      </c>
      <c r="S95" s="5" t="str">
        <f t="shared" si="35"/>
        <v/>
      </c>
      <c r="T95" s="5">
        <f t="shared" si="35"/>
        <v>-1.2018489449259357</v>
      </c>
      <c r="U95" s="24">
        <f t="shared" si="32"/>
        <v>2.3067732456090305E-2</v>
      </c>
      <c r="V95" s="24">
        <f t="shared" si="31"/>
        <v>0.1373380904525055</v>
      </c>
      <c r="W95" s="63">
        <f>B95+([1]User!D$6-25)*[1]User!C$6*[1]Calc!V$6</f>
        <v>0.46380331560000004</v>
      </c>
      <c r="AH95" s="24"/>
    </row>
    <row r="96" spans="1:34">
      <c r="A96" s="64">
        <v>1.27224E-2</v>
      </c>
      <c r="B96" s="59">
        <v>0.43478099999999997</v>
      </c>
      <c r="C96" s="64">
        <v>2.5799600000000001E-3</v>
      </c>
      <c r="D96" s="61">
        <f t="shared" si="18"/>
        <v>3.0461511337227371E-2</v>
      </c>
      <c r="E96" s="49">
        <f t="shared" si="19"/>
        <v>-1.5162485530966539</v>
      </c>
      <c r="F96" s="49">
        <f t="shared" si="20"/>
        <v>-1.5162485530966539</v>
      </c>
      <c r="G96" s="49">
        <f t="shared" si="21"/>
        <v>3.2041127933629766E-2</v>
      </c>
      <c r="H96" s="5" t="str">
        <f t="shared" si="24"/>
        <v/>
      </c>
      <c r="I96" s="24">
        <f t="shared" si="22"/>
        <v>2.4198971801659256E-2</v>
      </c>
      <c r="J96" s="24">
        <f t="shared" si="23"/>
        <v>1.0527939712309971E-2</v>
      </c>
      <c r="K96" s="5" t="str">
        <f t="shared" si="29"/>
        <v/>
      </c>
      <c r="L96" s="5">
        <f t="shared" si="30"/>
        <v>0.43505731559999999</v>
      </c>
      <c r="M96" s="24">
        <f t="shared" si="25"/>
        <v>-8216898649617138</v>
      </c>
      <c r="N96" s="24">
        <f t="shared" si="26"/>
        <v>3.2041127933629766E-2</v>
      </c>
      <c r="O96" s="24">
        <f t="shared" si="27"/>
        <v>1068638404970.5</v>
      </c>
      <c r="P96" s="24">
        <f t="shared" si="28"/>
        <v>6.4116047161968999E-6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1.2060807120214741E-2</v>
      </c>
      <c r="V96" s="24">
        <f t="shared" si="31"/>
        <v>6.6333474511187221E-2</v>
      </c>
      <c r="W96" s="63">
        <f>B96+([1]User!D$6-25)*[1]User!C$6*[1]Calc!V$6</f>
        <v>0.43505731559999999</v>
      </c>
      <c r="AH96" s="24"/>
    </row>
    <row r="97" spans="1:34">
      <c r="A97" s="64">
        <v>1.28678E-2</v>
      </c>
      <c r="B97" s="59">
        <v>0.37668600000000002</v>
      </c>
      <c r="C97" s="64">
        <v>4.77734E-4</v>
      </c>
      <c r="D97" s="61">
        <f t="shared" si="18"/>
        <v>5.6405911941188932E-3</v>
      </c>
      <c r="E97" s="49">
        <f t="shared" si="19"/>
        <v>-2.2486753749372417</v>
      </c>
      <c r="F97" s="49">
        <f t="shared" si="20"/>
        <v>-2.2486753749372417</v>
      </c>
      <c r="G97" s="49">
        <f t="shared" si="21"/>
        <v>5.9737525102129827E-3</v>
      </c>
      <c r="H97" s="5" t="str">
        <f t="shared" si="24"/>
        <v/>
      </c>
      <c r="I97" s="24">
        <f t="shared" si="22"/>
        <v>2.4850656187244677E-2</v>
      </c>
      <c r="J97" s="24">
        <f t="shared" si="23"/>
        <v>9.3677609005232212E-3</v>
      </c>
      <c r="K97" s="5" t="str">
        <f t="shared" si="29"/>
        <v/>
      </c>
      <c r="L97" s="5" t="str">
        <f t="shared" si="30"/>
        <v/>
      </c>
      <c r="M97" s="24">
        <f t="shared" si="25"/>
        <v>-1733048876893932.5</v>
      </c>
      <c r="N97" s="24">
        <f t="shared" si="26"/>
        <v>5.9737525102129827E-3</v>
      </c>
      <c r="O97" s="24">
        <f t="shared" si="27"/>
        <v>111456823105.25</v>
      </c>
      <c r="P97" s="24">
        <f t="shared" si="28"/>
        <v>3.5867672182805809E-6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3.6255360988427039E-3</v>
      </c>
      <c r="V97" s="24">
        <f t="shared" si="31"/>
        <v>3.0479525943761534E-3</v>
      </c>
      <c r="W97" s="63">
        <f>B97+([1]User!D$6-25)*[1]User!C$6*[1]Calc!V$6</f>
        <v>0.37696231560000004</v>
      </c>
      <c r="AH97" s="24"/>
    </row>
    <row r="98" spans="1:34">
      <c r="A98" s="64">
        <v>1.3013200000000001E-2</v>
      </c>
      <c r="B98" s="59">
        <v>0.34331699999999998</v>
      </c>
      <c r="C98" s="64">
        <v>1.4997400000000001E-4</v>
      </c>
      <c r="D98" s="61">
        <f t="shared" si="18"/>
        <v>1.7707385778420355E-3</v>
      </c>
      <c r="E98" s="49">
        <f t="shared" si="19"/>
        <v>-2.7518455509392439</v>
      </c>
      <c r="F98" s="49">
        <f t="shared" si="20"/>
        <v>-2.7518455509392439</v>
      </c>
      <c r="G98" s="49">
        <f t="shared" si="21"/>
        <v>1.8229615967095616E-3</v>
      </c>
      <c r="H98" s="5" t="str">
        <f t="shared" si="24"/>
        <v/>
      </c>
      <c r="I98" s="24">
        <f t="shared" si="22"/>
        <v>2.4954425960082263E-2</v>
      </c>
      <c r="J98" s="24">
        <f t="shared" si="23"/>
        <v>8.5741739545193776E-3</v>
      </c>
      <c r="K98" s="5" t="str">
        <f t="shared" si="29"/>
        <v/>
      </c>
      <c r="L98" s="5" t="str">
        <f t="shared" si="30"/>
        <v/>
      </c>
      <c r="M98" s="24">
        <f t="shared" si="25"/>
        <v>-271655320784051.59</v>
      </c>
      <c r="N98" s="24">
        <f t="shared" si="26"/>
        <v>1.8229615967095616E-3</v>
      </c>
      <c r="O98" s="24">
        <f t="shared" si="27"/>
        <v>30414950448.625</v>
      </c>
      <c r="P98" s="24">
        <f t="shared" si="28"/>
        <v>3.2074016725297049E-6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1.8972625089811578E-3</v>
      </c>
      <c r="V98" s="24">
        <f t="shared" si="31"/>
        <v>5.8312957860807554E-6</v>
      </c>
      <c r="W98" s="63">
        <f>B98+([1]User!D$6-25)*[1]User!C$6*[1]Calc!V$6</f>
        <v>0.3435933156</v>
      </c>
      <c r="AH98" s="24"/>
    </row>
    <row r="99" spans="1:34">
      <c r="A99" s="64">
        <v>1.3158599999999999E-2</v>
      </c>
      <c r="B99" s="59">
        <v>0.32279999999999998</v>
      </c>
      <c r="C99" s="64">
        <v>3.1093999999999997E-5</v>
      </c>
      <c r="D99" s="61">
        <f t="shared" si="18"/>
        <v>3.671259374252887E-4</v>
      </c>
      <c r="E99" s="49">
        <f t="shared" si="19"/>
        <v>-3.4351849315331942</v>
      </c>
      <c r="F99" s="49">
        <f t="shared" si="20"/>
        <v>-3.4351849315331942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8.06883098211E-3</v>
      </c>
      <c r="K99" s="5" t="str">
        <f t="shared" si="29"/>
        <v/>
      </c>
      <c r="L99" s="5" t="str">
        <f t="shared" si="30"/>
        <v/>
      </c>
      <c r="M99" s="24">
        <f t="shared" si="25"/>
        <v>-75161549739673.719</v>
      </c>
      <c r="N99" s="24">
        <f t="shared" si="26"/>
        <v>3.815749937472436E-4</v>
      </c>
      <c r="O99" s="24">
        <f t="shared" si="27"/>
        <v>13686402536.875</v>
      </c>
      <c r="P99" s="24">
        <f t="shared" si="28"/>
        <v>6.895299919553116E-6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1.2898861613010577E-3</v>
      </c>
      <c r="V99" s="24">
        <f t="shared" si="31"/>
        <v>1.3055929222361483E-4</v>
      </c>
      <c r="W99" s="63">
        <f>B99+([1]User!D$6-25)*[1]User!C$6*[1]Calc!V$6</f>
        <v>0.3230763156</v>
      </c>
      <c r="AH99" s="24"/>
    </row>
    <row r="100" spans="1:34">
      <c r="A100" s="64">
        <v>1.3304E-2</v>
      </c>
      <c r="B100" s="59">
        <v>0.31179499999999999</v>
      </c>
      <c r="C100" s="64">
        <v>9.6015299999999999E-6</v>
      </c>
      <c r="D100" s="61">
        <f t="shared" si="18"/>
        <v>1.1336498044532811E-4</v>
      </c>
      <c r="E100" s="49">
        <f t="shared" si="19"/>
        <v>-3.9455210825523235</v>
      </c>
      <c r="F100" s="49">
        <f t="shared" si="20"/>
        <v>-3.9455210825523235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7.7939811071100007E-3</v>
      </c>
      <c r="K100" s="5" t="str">
        <f t="shared" si="29"/>
        <v/>
      </c>
      <c r="L100" s="5" t="str">
        <f t="shared" si="30"/>
        <v/>
      </c>
      <c r="M100" s="24">
        <f t="shared" si="25"/>
        <v>-26269700274679.77</v>
      </c>
      <c r="N100" s="24">
        <f t="shared" si="26"/>
        <v>1.1841506762613254E-4</v>
      </c>
      <c r="O100" s="24">
        <f t="shared" si="27"/>
        <v>8918076373.75</v>
      </c>
      <c r="P100" s="24">
        <f t="shared" si="28"/>
        <v>1.4477980179874957E-5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1.0528336295497775E-3</v>
      </c>
      <c r="V100" s="24">
        <f t="shared" si="31"/>
        <v>5.3133123667894082E-6</v>
      </c>
      <c r="W100" s="63">
        <f>B100+([1]User!D$6-25)*[1]User!C$6*[1]Calc!V$6</f>
        <v>0.31207131560000001</v>
      </c>
      <c r="AH100" s="24"/>
    </row>
    <row r="101" spans="1:34">
      <c r="A101" s="64">
        <v>1.34494E-2</v>
      </c>
      <c r="B101" s="59">
        <v>0.30718200000000001</v>
      </c>
      <c r="C101" s="64">
        <v>1.54187E-6</v>
      </c>
      <c r="D101" s="61">
        <f t="shared" si="18"/>
        <v>1.8204813441111789E-5</v>
      </c>
      <c r="E101" s="49">
        <f t="shared" si="19"/>
        <v>-4.7398137672607072</v>
      </c>
      <c r="F101" s="49">
        <f t="shared" si="20"/>
        <v>-4.7398137672607072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7.6787714321100006E-3</v>
      </c>
      <c r="K101" s="5" t="str">
        <f t="shared" si="29"/>
        <v/>
      </c>
      <c r="L101" s="5" t="str">
        <f t="shared" si="30"/>
        <v/>
      </c>
      <c r="M101" s="24">
        <f t="shared" si="25"/>
        <v>-9201846645568.998</v>
      </c>
      <c r="N101" s="24">
        <f t="shared" si="26"/>
        <v>1.9973776440255972E-5</v>
      </c>
      <c r="O101" s="24">
        <f t="shared" si="27"/>
        <v>7452418681.25</v>
      </c>
      <c r="P101" s="24">
        <f t="shared" si="28"/>
        <v>7.1726694827527556E-5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9.6774216640880173E-4</v>
      </c>
      <c r="V101" s="24">
        <f t="shared" si="31"/>
        <v>2.1548395283743254E-6</v>
      </c>
      <c r="W101" s="63">
        <f>B101+([1]User!D$6-25)*[1]User!C$6*[1]Calc!V$6</f>
        <v>0.30745831560000003</v>
      </c>
      <c r="AH101" s="24"/>
    </row>
    <row r="102" spans="1:34">
      <c r="A102" s="64">
        <v>1.3594800000000001E-2</v>
      </c>
      <c r="B102" s="59">
        <v>0.30548900000000001</v>
      </c>
      <c r="C102" s="64">
        <v>3.5567799999999999E-6</v>
      </c>
      <c r="D102" s="61">
        <f t="shared" si="18"/>
        <v>4.1994796157313895E-5</v>
      </c>
      <c r="E102" s="49">
        <f t="shared" si="19"/>
        <v>-4.3768045224635994</v>
      </c>
      <c r="F102" s="49">
        <f t="shared" si="20"/>
        <v>-4.3768045224635994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7.6364887571100009E-3</v>
      </c>
      <c r="K102" s="5" t="str">
        <f t="shared" si="29"/>
        <v/>
      </c>
      <c r="L102" s="5" t="str">
        <f t="shared" si="30"/>
        <v/>
      </c>
      <c r="M102" s="24">
        <f t="shared" si="25"/>
        <v>-3161780252271.3501</v>
      </c>
      <c r="N102" s="24">
        <f t="shared" si="26"/>
        <v>4.2602616793010543E-5</v>
      </c>
      <c r="O102" s="24">
        <f t="shared" si="27"/>
        <v>6977186016.25</v>
      </c>
      <c r="P102" s="24">
        <f t="shared" si="28"/>
        <v>3.1483846315843093E-5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9.3838969799096882E-4</v>
      </c>
      <c r="V102" s="24">
        <f t="shared" si="31"/>
        <v>8.106392873999453E-6</v>
      </c>
      <c r="W102" s="63">
        <f>B102+([1]User!D$6-25)*[1]User!C$6*[1]Calc!V$6</f>
        <v>0.30576531560000003</v>
      </c>
      <c r="AH102" s="24"/>
    </row>
    <row r="103" spans="1:34">
      <c r="A103" s="64">
        <v>1.3740199999999999E-2</v>
      </c>
      <c r="B103" s="59">
        <v>0.30485800000000002</v>
      </c>
      <c r="C103" s="64">
        <v>8.7022699999999995E-7</v>
      </c>
      <c r="D103" s="61">
        <f t="shared" si="18"/>
        <v>1.0274744424898588E-5</v>
      </c>
      <c r="E103" s="49">
        <f t="shared" si="19"/>
        <v>-4.9882289720053423</v>
      </c>
      <c r="F103" s="49">
        <f t="shared" si="20"/>
        <v>-4.9882289720053423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7.6207295321100016E-3</v>
      </c>
      <c r="K103" s="5" t="str">
        <f t="shared" si="29"/>
        <v/>
      </c>
      <c r="L103" s="5" t="str">
        <f t="shared" si="30"/>
        <v/>
      </c>
      <c r="M103" s="24">
        <f t="shared" si="25"/>
        <v>-1149842280911.9951</v>
      </c>
      <c r="N103" s="24">
        <f t="shared" si="26"/>
        <v>1.0495790104981109E-5</v>
      </c>
      <c r="O103" s="24">
        <f t="shared" si="27"/>
        <v>6807920019.875</v>
      </c>
      <c r="P103" s="24">
        <f t="shared" si="28"/>
        <v>1.246932847865983E-4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9.2769556060779519E-4</v>
      </c>
      <c r="V103" s="24">
        <f t="shared" si="31"/>
        <v>1.1293502487392841E-5</v>
      </c>
      <c r="W103" s="63">
        <f>B103+([1]User!D$6-25)*[1]User!C$6*[1]Calc!V$6</f>
        <v>0.30513431560000004</v>
      </c>
      <c r="AH103" s="24"/>
    </row>
    <row r="104" spans="1:34">
      <c r="A104" s="64">
        <v>1.38856E-2</v>
      </c>
      <c r="B104" s="59">
        <v>0.30469000000000002</v>
      </c>
      <c r="C104" s="64">
        <v>-8.5327099999999995E-6</v>
      </c>
      <c r="D104" s="61">
        <f t="shared" si="18"/>
        <v>-1.0074545434901058E-4</v>
      </c>
      <c r="E104" s="49">
        <f t="shared" si="19"/>
        <v>-3</v>
      </c>
      <c r="F104" s="49">
        <f>IF($D104&gt;0,LOG10(D104),-3)</f>
        <v>-3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7.6165337321100011E-3</v>
      </c>
      <c r="K104" s="5" t="str">
        <f t="shared" si="29"/>
        <v/>
      </c>
      <c r="L104" s="5" t="str">
        <f t="shared" si="30"/>
        <v/>
      </c>
      <c r="M104" s="24">
        <f t="shared" si="25"/>
        <v>-304143463822.6402</v>
      </c>
      <c r="N104" s="24">
        <f t="shared" si="26"/>
        <v>-1.0068698580952531E-4</v>
      </c>
      <c r="O104" s="24">
        <f t="shared" si="27"/>
        <v>6763550294.125</v>
      </c>
      <c r="P104" s="24">
        <f t="shared" si="28"/>
        <v>-1.2913534932928584E-5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9.248704373950226E-4</v>
      </c>
      <c r="V104" s="24">
        <f t="shared" si="31"/>
        <v>1.2230522947627797E-5</v>
      </c>
      <c r="W104" s="63">
        <f>B104+([1]User!D$6-25)*[1]User!C$6*[1]Calc!V$6</f>
        <v>0.30496631560000004</v>
      </c>
      <c r="AH104" s="24"/>
    </row>
    <row r="105" spans="1:34">
      <c r="A105" s="64">
        <v>1.4031E-2</v>
      </c>
      <c r="B105" s="59">
        <v>0.304614</v>
      </c>
      <c r="C105" s="64">
        <v>-3.8312400000000001E-6</v>
      </c>
      <c r="D105" s="61">
        <f t="shared" si="18"/>
        <v>-4.5235337251600408E-5</v>
      </c>
      <c r="E105" s="49">
        <f>IF(D105&gt;0,LOG10(D105),-3)</f>
        <v>-3</v>
      </c>
      <c r="F105" s="49">
        <f>IF($D105&gt;0,LOG10(D105),-3)</f>
        <v>-3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7.6146356321100004E-3</v>
      </c>
      <c r="K105" s="5" t="str">
        <f t="shared" si="29"/>
        <v/>
      </c>
      <c r="L105" s="5" t="str">
        <f t="shared" si="30"/>
        <v/>
      </c>
      <c r="M105" s="24">
        <f t="shared" si="25"/>
        <v>-137182327817.63129</v>
      </c>
      <c r="N105" s="24">
        <f t="shared" si="26"/>
        <v>-4.5208965320900747E-5</v>
      </c>
      <c r="O105" s="24">
        <f t="shared" si="27"/>
        <v>6743573386.125</v>
      </c>
      <c r="P105" s="24">
        <f t="shared" si="28"/>
        <v>-2.8675386365220192E-5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9.2359544427781455E-4</v>
      </c>
      <c r="V105" s="24">
        <f t="shared" si="31"/>
        <v>1.2666625522267217E-5</v>
      </c>
      <c r="W105" s="63">
        <f>B105+([1]User!D$6-25)*[1]User!C$6*[1]Calc!V$6</f>
        <v>0.30489031560000002</v>
      </c>
      <c r="AH105" s="24"/>
    </row>
    <row r="106" spans="1:34">
      <c r="A106" s="64">
        <v>1.41764E-2</v>
      </c>
      <c r="B106" s="59">
        <v>0.30458400000000002</v>
      </c>
      <c r="C106" s="64">
        <v>1.98588E-7</v>
      </c>
      <c r="D106" s="61">
        <f t="shared" si="18"/>
        <v>2.3447226365669659E-6</v>
      </c>
      <c r="E106" s="49">
        <f>IF(D106&gt;0,LOG10(D106),-3)</f>
        <v>-5.629908523751789</v>
      </c>
      <c r="F106" s="49">
        <f>IF($D106&gt;0,LOG10(D106),-3)</f>
        <v>-5.629908523751789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7.613886382110001E-3</v>
      </c>
      <c r="K106" s="5" t="str">
        <f t="shared" si="29"/>
        <v/>
      </c>
      <c r="L106" s="5" t="str">
        <f t="shared" si="30"/>
        <v/>
      </c>
      <c r="M106" s="24">
        <f t="shared" si="25"/>
        <v>-54087728081.785637</v>
      </c>
      <c r="N106" s="24">
        <f t="shared" si="26"/>
        <v>2.3551204614134085E-6</v>
      </c>
      <c r="O106" s="24">
        <f t="shared" si="27"/>
        <v>6735704016.625</v>
      </c>
      <c r="P106" s="24">
        <f t="shared" si="28"/>
        <v>5.4981125652438256E-4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9.230926776641631E-4</v>
      </c>
      <c r="V106" s="24">
        <f t="shared" si="31"/>
        <v>1.2840864984204562E-5</v>
      </c>
      <c r="W106" s="63">
        <f>B106+([1]User!D$6-25)*[1]User!C$6*[1]Calc!V$6</f>
        <v>0.30486031560000004</v>
      </c>
      <c r="AH106" s="24"/>
    </row>
    <row r="107" spans="1:34">
      <c r="A107" s="64">
        <v>1.4321800000000001E-2</v>
      </c>
      <c r="B107" s="59">
        <v>0.30452400000000002</v>
      </c>
      <c r="C107" s="64">
        <v>-2.4879700000000002E-6</v>
      </c>
      <c r="D107" s="61">
        <f t="shared" si="18"/>
        <v>-2.9375388130700315E-5</v>
      </c>
      <c r="E107" s="49">
        <f>IF(D107&gt;0,LOG10(D107),-3)</f>
        <v>-3</v>
      </c>
      <c r="F107" s="49">
        <f t="shared" ref="F107:F133" si="36">IF($D107&gt;0,LOG10(D107),-3)</f>
        <v>-3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7.6123878821100013E-3</v>
      </c>
      <c r="K107" s="5" t="str">
        <f t="shared" si="29"/>
        <v/>
      </c>
      <c r="L107" s="5" t="str">
        <f t="shared" si="30"/>
        <v/>
      </c>
      <c r="M107" s="24">
        <f t="shared" si="25"/>
        <v>-107923135252.25998</v>
      </c>
      <c r="N107" s="24">
        <f t="shared" si="26"/>
        <v>-2.9354640987179422E-5</v>
      </c>
      <c r="O107" s="24">
        <f t="shared" si="27"/>
        <v>6719992816.125</v>
      </c>
      <c r="P107" s="24">
        <f t="shared" si="28"/>
        <v>-4.4008421684873715E-5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9.2208802670810171E-4</v>
      </c>
      <c r="V107" s="24">
        <f t="shared" si="31"/>
        <v>1.3192898735448521E-5</v>
      </c>
      <c r="W107" s="63">
        <f>B107+([1]User!D$6-25)*[1]User!C$6*[1]Calc!V$6</f>
        <v>0.30480031560000004</v>
      </c>
      <c r="AH107" s="24"/>
    </row>
    <row r="108" spans="1:34">
      <c r="A108" s="64">
        <v>1.44672E-2</v>
      </c>
      <c r="B108" s="59">
        <v>0.304506</v>
      </c>
      <c r="C108" s="64">
        <v>8.7022699999999995E-7</v>
      </c>
      <c r="D108" s="61">
        <f t="shared" si="18"/>
        <v>1.0274744424898588E-5</v>
      </c>
      <c r="E108" s="49">
        <f>IF(D108&gt;0,LOG10(D108),-3)</f>
        <v>-4.9882289720053423</v>
      </c>
      <c r="F108" s="49">
        <f t="shared" si="36"/>
        <v>-4.9882289720053423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7.6119383321100005E-3</v>
      </c>
      <c r="K108" s="5" t="str">
        <f t="shared" si="29"/>
        <v/>
      </c>
      <c r="L108" s="5" t="str">
        <f t="shared" si="30"/>
        <v/>
      </c>
      <c r="M108" s="24">
        <f t="shared" si="25"/>
        <v>-32354266141.872574</v>
      </c>
      <c r="N108" s="24">
        <f t="shared" si="26"/>
        <v>1.0280964209021702E-5</v>
      </c>
      <c r="O108" s="24">
        <f t="shared" si="27"/>
        <v>6715286605.875</v>
      </c>
      <c r="P108" s="24">
        <f t="shared" si="28"/>
        <v>1.2556669499739963E-4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9.2178686064438655E-4</v>
      </c>
      <c r="V108" s="24">
        <f t="shared" si="31"/>
        <v>1.3299433027210492E-5</v>
      </c>
      <c r="W108" s="63">
        <f>B108+([1]User!D$6-25)*[1]User!C$6*[1]Calc!V$6</f>
        <v>0.30478231560000002</v>
      </c>
      <c r="AH108" s="24"/>
    </row>
    <row r="109" spans="1:34">
      <c r="A109" s="60">
        <v>1.46126E-2</v>
      </c>
      <c r="B109" s="63">
        <v>0.30449500000000002</v>
      </c>
      <c r="C109" s="24">
        <v>-7.8610699999999996E-6</v>
      </c>
      <c r="D109" s="61">
        <f t="shared" si="18"/>
        <v>-9.2815420753708565E-5</v>
      </c>
      <c r="E109" s="49">
        <f t="shared" ref="E109:E133" si="37">IF(D109&gt;0,LOG10(D109),-3)</f>
        <v>-3</v>
      </c>
      <c r="F109" s="49">
        <f t="shared" si="36"/>
        <v>-3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7.6116636071100014E-3</v>
      </c>
      <c r="K109" s="5" t="str">
        <f t="shared" si="29"/>
        <v/>
      </c>
      <c r="L109" s="5" t="str">
        <f t="shared" si="30"/>
        <v/>
      </c>
      <c r="M109" s="24">
        <f t="shared" si="25"/>
        <v>-19763588387.403687</v>
      </c>
      <c r="N109" s="24">
        <f t="shared" si="26"/>
        <v>-9.2811621401476976E-5</v>
      </c>
      <c r="O109" s="24">
        <f t="shared" si="27"/>
        <v>6712412211.25</v>
      </c>
      <c r="P109" s="24">
        <f t="shared" si="28"/>
        <v>-1.3903367961958316E-5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9.2160286676655078E-4</v>
      </c>
      <c r="V109" s="24">
        <f t="shared" si="31"/>
        <v>1.3364747278037826E-5</v>
      </c>
      <c r="W109" s="63">
        <f>B109+([1]User!D$6-25)*[1]User!C$6*[1]Calc!V$6</f>
        <v>0.30477131560000004</v>
      </c>
      <c r="AH109" s="24"/>
    </row>
    <row r="110" spans="1:34">
      <c r="A110" s="60">
        <v>1.4758E-2</v>
      </c>
      <c r="B110" s="63">
        <v>0.304477</v>
      </c>
      <c r="C110" s="24">
        <v>-9.8759899999999993E-6</v>
      </c>
      <c r="D110" s="61">
        <f t="shared" si="18"/>
        <v>-1.1660552153961461E-4</v>
      </c>
      <c r="E110" s="49">
        <f t="shared" si="37"/>
        <v>-3</v>
      </c>
      <c r="F110" s="49">
        <f t="shared" si="36"/>
        <v>-3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7.6112140571100006E-3</v>
      </c>
      <c r="K110" s="5" t="str">
        <f t="shared" si="29"/>
        <v/>
      </c>
      <c r="L110" s="5" t="str">
        <f t="shared" si="30"/>
        <v/>
      </c>
      <c r="M110" s="24">
        <f t="shared" si="25"/>
        <v>-32317768505.412239</v>
      </c>
      <c r="N110" s="24">
        <f t="shared" si="26"/>
        <v>-1.1659930877179712E-4</v>
      </c>
      <c r="O110" s="24">
        <f t="shared" si="27"/>
        <v>6707711310</v>
      </c>
      <c r="P110" s="24">
        <f t="shared" si="28"/>
        <v>-1.1059160091232888E-5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9.2130187102120256E-4</v>
      </c>
      <c r="V110" s="24">
        <f t="shared" si="31"/>
        <v>1.3471968701989075E-5</v>
      </c>
      <c r="W110" s="63">
        <f>B110+([1]User!D$6-25)*[1]User!C$6*[1]Calc!V$6</f>
        <v>0.30475331560000002</v>
      </c>
      <c r="AH110" s="24"/>
    </row>
    <row r="111" spans="1:34">
      <c r="A111" s="60">
        <v>1.4903400000000001E-2</v>
      </c>
      <c r="B111" s="63">
        <v>0.30450899999999997</v>
      </c>
      <c r="C111" s="24">
        <v>-1.14469E-6</v>
      </c>
      <c r="D111" s="61">
        <f t="shared" si="18"/>
        <v>-1.351532094009628E-5</v>
      </c>
      <c r="E111" s="49">
        <f t="shared" si="37"/>
        <v>-3</v>
      </c>
      <c r="F111" s="49">
        <f t="shared" si="36"/>
        <v>-3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7.6120132571099999E-3</v>
      </c>
      <c r="K111" s="5" t="str">
        <f t="shared" si="29"/>
        <v/>
      </c>
      <c r="L111" s="5" t="str">
        <f t="shared" si="30"/>
        <v/>
      </c>
      <c r="M111" s="24">
        <f t="shared" si="25"/>
        <v>57525411753.044037</v>
      </c>
      <c r="N111" s="24">
        <f t="shared" si="26"/>
        <v>-1.3526379625251686E-5</v>
      </c>
      <c r="O111" s="24">
        <f t="shared" si="27"/>
        <v>6716070745.375</v>
      </c>
      <c r="P111" s="24">
        <f t="shared" si="28"/>
        <v>-9.5450333042598331E-5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9.2183704764516809E-4</v>
      </c>
      <c r="V111" s="24">
        <f t="shared" si="31"/>
        <v>1.3281647693168767E-5</v>
      </c>
      <c r="W111" s="63">
        <f>B111+([1]User!D$6-25)*[1]User!C$6*[1]Calc!V$6</f>
        <v>0.3047853156</v>
      </c>
      <c r="AH111" s="24"/>
    </row>
    <row r="112" spans="1:34">
      <c r="A112" s="60">
        <v>1.5048799999999999E-2</v>
      </c>
      <c r="B112" s="63">
        <v>0.30442999999999998</v>
      </c>
      <c r="C112" s="24">
        <v>-7.8610699999999996E-6</v>
      </c>
      <c r="D112" s="61">
        <f t="shared" si="18"/>
        <v>-9.2815420753708565E-5</v>
      </c>
      <c r="E112" s="49">
        <f t="shared" si="37"/>
        <v>-3</v>
      </c>
      <c r="F112" s="49">
        <f t="shared" si="36"/>
        <v>-3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7.6100402321099998E-3</v>
      </c>
      <c r="K112" s="5" t="str">
        <f t="shared" si="29"/>
        <v/>
      </c>
      <c r="L112" s="5" t="str">
        <f t="shared" si="30"/>
        <v/>
      </c>
      <c r="M112" s="24">
        <f t="shared" si="25"/>
        <v>-141579870087.87427</v>
      </c>
      <c r="N112" s="24">
        <f t="shared" si="26"/>
        <v>-9.2788203439482877E-5</v>
      </c>
      <c r="O112" s="24">
        <f t="shared" si="27"/>
        <v>6695452249.5</v>
      </c>
      <c r="P112" s="24">
        <f t="shared" si="28"/>
        <v>-1.3871739000565492E-5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9.2051643574433636E-4</v>
      </c>
      <c r="V112" s="24">
        <f t="shared" si="31"/>
        <v>1.3753946294282193E-5</v>
      </c>
      <c r="W112" s="63">
        <f>B112+([1]User!D$6-25)*[1]User!C$6*[1]Calc!V$6</f>
        <v>0.3047063156</v>
      </c>
      <c r="AH112" s="24"/>
    </row>
    <row r="113" spans="1:34">
      <c r="A113" s="5">
        <v>1.51942E-2</v>
      </c>
      <c r="B113" s="63">
        <v>0.30445100000000003</v>
      </c>
      <c r="C113" s="24">
        <v>-7.1894400000000004E-6</v>
      </c>
      <c r="D113" s="61">
        <f t="shared" si="18"/>
        <v>-8.4885505228110499E-5</v>
      </c>
      <c r="E113" s="49">
        <f t="shared" si="37"/>
        <v>-3</v>
      </c>
      <c r="F113" s="49">
        <f t="shared" si="36"/>
        <v>-3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7.610564707110001E-3</v>
      </c>
      <c r="K113" s="5" t="str">
        <f t="shared" si="29"/>
        <v/>
      </c>
      <c r="L113" s="5" t="str">
        <f t="shared" si="30"/>
        <v/>
      </c>
      <c r="M113" s="24">
        <f t="shared" si="25"/>
        <v>37665928405.979774</v>
      </c>
      <c r="N113" s="24">
        <f t="shared" si="26"/>
        <v>-8.4892746126187269E-5</v>
      </c>
      <c r="O113" s="24">
        <f t="shared" si="27"/>
        <v>6700926930.75</v>
      </c>
      <c r="P113" s="24">
        <f t="shared" si="28"/>
        <v>-1.5174278745236715E-5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9.2086728592241033E-4</v>
      </c>
      <c r="V113" s="24">
        <f t="shared" si="31"/>
        <v>1.3627596989441187E-5</v>
      </c>
      <c r="W113" s="63">
        <f>B113+([1]User!D$6-25)*[1]User!C$6*[1]Calc!V$6</f>
        <v>0.30472731560000005</v>
      </c>
      <c r="AH113" s="24"/>
    </row>
    <row r="114" spans="1:34">
      <c r="A114" s="5">
        <v>1.53396E-2</v>
      </c>
      <c r="B114" s="63">
        <v>0.30442200000000003</v>
      </c>
      <c r="C114" s="24">
        <v>-3.1596000000000002E-6</v>
      </c>
      <c r="D114" s="61">
        <f t="shared" si="18"/>
        <v>-3.7305303656298392E-5</v>
      </c>
      <c r="E114" s="49">
        <f t="shared" si="37"/>
        <v>-3</v>
      </c>
      <c r="F114" s="49">
        <f t="shared" si="36"/>
        <v>-3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7.6098404321100011E-3</v>
      </c>
      <c r="K114" s="5" t="str">
        <f t="shared" si="29"/>
        <v/>
      </c>
      <c r="L114" s="5" t="str">
        <f t="shared" si="30"/>
        <v/>
      </c>
      <c r="M114" s="24">
        <f t="shared" si="25"/>
        <v>-51956177502.740623</v>
      </c>
      <c r="N114" s="24">
        <f t="shared" si="26"/>
        <v>-3.7295315600735264E-5</v>
      </c>
      <c r="O114" s="24">
        <f t="shared" si="27"/>
        <v>6693367833.375</v>
      </c>
      <c r="P114" s="24">
        <f t="shared" si="28"/>
        <v>-3.4501197042092929E-5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9.2038281633141769E-4</v>
      </c>
      <c r="V114" s="24">
        <f t="shared" si="31"/>
        <v>1.3802232032151267E-5</v>
      </c>
      <c r="W114" s="63">
        <f>B114+([1]User!D$6-25)*[1]User!C$6*[1]Calc!V$6</f>
        <v>0.30469831560000005</v>
      </c>
      <c r="AH114" s="24"/>
    </row>
    <row r="115" spans="1:34">
      <c r="A115" s="5">
        <v>1.5485000000000001E-2</v>
      </c>
      <c r="B115" s="63">
        <v>0.304392</v>
      </c>
      <c r="C115" s="24">
        <v>-4.7305000000000002E-7</v>
      </c>
      <c r="D115" s="61">
        <f t="shared" si="18"/>
        <v>-5.5852873447942632E-6</v>
      </c>
      <c r="E115" s="49">
        <f t="shared" si="37"/>
        <v>-3</v>
      </c>
      <c r="F115" s="49">
        <f t="shared" si="36"/>
        <v>-3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7.6090911821100008E-3</v>
      </c>
      <c r="K115" s="5" t="str">
        <f t="shared" si="29"/>
        <v/>
      </c>
      <c r="L115" s="5" t="str">
        <f t="shared" si="30"/>
        <v/>
      </c>
      <c r="M115" s="24">
        <f t="shared" si="25"/>
        <v>-53685049483.06636</v>
      </c>
      <c r="N115" s="24">
        <f t="shared" si="26"/>
        <v>-5.5749669308816386E-6</v>
      </c>
      <c r="O115" s="24">
        <f t="shared" si="27"/>
        <v>6685557050.625</v>
      </c>
      <c r="P115" s="24">
        <f t="shared" si="28"/>
        <v>-2.3053616341521513E-4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9.1988192918935968E-4</v>
      </c>
      <c r="V115" s="24">
        <f t="shared" si="31"/>
        <v>1.3984053696022611E-5</v>
      </c>
      <c r="W115" s="63">
        <f>B115+([1]User!D$6-25)*[1]User!C$6*[1]Calc!V$6</f>
        <v>0.30466831560000002</v>
      </c>
      <c r="AH115" s="24"/>
    </row>
    <row r="116" spans="1:34">
      <c r="A116" s="5">
        <v>1.5630399999999999E-2</v>
      </c>
      <c r="B116" s="63">
        <v>0.30440099999999998</v>
      </c>
      <c r="C116" s="24">
        <v>-1.8163300000000001E-6</v>
      </c>
      <c r="D116" s="61">
        <f t="shared" si="18"/>
        <v>-2.1445354535398298E-5</v>
      </c>
      <c r="E116" s="49">
        <f t="shared" si="37"/>
        <v>-3</v>
      </c>
      <c r="F116" s="49">
        <f t="shared" si="36"/>
        <v>-3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7.6093159571099999E-3</v>
      </c>
      <c r="K116" s="5" t="str">
        <f t="shared" si="29"/>
        <v/>
      </c>
      <c r="L116" s="5" t="str">
        <f t="shared" si="30"/>
        <v/>
      </c>
      <c r="M116" s="24">
        <f t="shared" si="25"/>
        <v>16111157369.480076</v>
      </c>
      <c r="N116" s="24">
        <f t="shared" si="26"/>
        <v>-2.1448451744291007E-5</v>
      </c>
      <c r="O116" s="24">
        <f t="shared" si="27"/>
        <v>6687899328</v>
      </c>
      <c r="P116" s="24">
        <f t="shared" si="28"/>
        <v>-5.9942870569057886E-5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9.2003216455813469E-4</v>
      </c>
      <c r="V116" s="24">
        <f t="shared" si="31"/>
        <v>1.392938283356386E-5</v>
      </c>
      <c r="W116" s="63">
        <f>B116+([1]User!D$6-25)*[1]User!C$6*[1]Calc!V$6</f>
        <v>0.3046773156</v>
      </c>
      <c r="AH116" s="24"/>
    </row>
    <row r="117" spans="1:34">
      <c r="A117" s="5">
        <v>1.57758E-2</v>
      </c>
      <c r="B117" s="63">
        <v>0.30433700000000002</v>
      </c>
      <c r="C117" s="24">
        <v>-6.5177999999999997E-6</v>
      </c>
      <c r="D117" s="61">
        <f t="shared" si="18"/>
        <v>-7.6955471632808475E-5</v>
      </c>
      <c r="E117" s="49">
        <f t="shared" si="37"/>
        <v>-3</v>
      </c>
      <c r="F117" s="49">
        <f t="shared" si="36"/>
        <v>-3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7.6077175571100013E-3</v>
      </c>
      <c r="K117" s="5" t="str">
        <f t="shared" si="29"/>
        <v/>
      </c>
      <c r="L117" s="5" t="str">
        <f t="shared" si="30"/>
        <v/>
      </c>
      <c r="M117" s="24">
        <f t="shared" si="25"/>
        <v>-114283204712.34044</v>
      </c>
      <c r="N117" s="24">
        <f t="shared" si="26"/>
        <v>-7.6933501829534569E-5</v>
      </c>
      <c r="O117" s="24">
        <f t="shared" si="27"/>
        <v>6671260947.625</v>
      </c>
      <c r="P117" s="24">
        <f t="shared" si="28"/>
        <v>-1.6670022474904263E-5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9.1896439697124069E-4</v>
      </c>
      <c r="V117" s="24">
        <f t="shared" si="31"/>
        <v>1.4320469423384065E-5</v>
      </c>
      <c r="W117" s="63">
        <f>B117+([1]User!D$6-25)*[1]User!C$6*[1]Calc!V$6</f>
        <v>0.30461331560000005</v>
      </c>
      <c r="AH117" s="24"/>
    </row>
    <row r="118" spans="1:34">
      <c r="A118" s="5">
        <v>1.59212E-2</v>
      </c>
      <c r="B118" s="63">
        <v>0.30436099999999999</v>
      </c>
      <c r="C118" s="24">
        <v>-1.14469E-6</v>
      </c>
      <c r="D118" s="61">
        <f t="shared" si="18"/>
        <v>-1.351532094009628E-5</v>
      </c>
      <c r="E118" s="49">
        <f t="shared" si="37"/>
        <v>-3</v>
      </c>
      <c r="F118" s="49">
        <f t="shared" si="36"/>
        <v>-3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7.6083169571100001E-3</v>
      </c>
      <c r="K118" s="5" t="str">
        <f t="shared" si="29"/>
        <v/>
      </c>
      <c r="L118" s="5" t="str">
        <f t="shared" si="30"/>
        <v/>
      </c>
      <c r="M118" s="24">
        <f t="shared" si="25"/>
        <v>42896252277.304596</v>
      </c>
      <c r="N118" s="24">
        <f t="shared" si="26"/>
        <v>-1.3523567315634068E-5</v>
      </c>
      <c r="O118" s="24">
        <f t="shared" si="27"/>
        <v>6677495483.875</v>
      </c>
      <c r="P118" s="24">
        <f t="shared" si="28"/>
        <v>-9.4921828084230074E-5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9.1936465362725235E-4</v>
      </c>
      <c r="V118" s="24">
        <f t="shared" si="31"/>
        <v>1.4173180329535233E-5</v>
      </c>
      <c r="W118" s="63">
        <f>B118+([1]User!D$6-25)*[1]User!C$6*[1]Calc!V$6</f>
        <v>0.30463731560000001</v>
      </c>
      <c r="AH118" s="24"/>
    </row>
    <row r="119" spans="1:34">
      <c r="A119" s="5">
        <v>1.60666E-2</v>
      </c>
      <c r="B119" s="63">
        <v>0.30429299999999998</v>
      </c>
      <c r="C119" s="24">
        <v>-1.18909E-5</v>
      </c>
      <c r="D119" s="61">
        <f t="shared" si="18"/>
        <v>-1.4039550425581674E-4</v>
      </c>
      <c r="E119" s="49">
        <f t="shared" si="37"/>
        <v>-3</v>
      </c>
      <c r="F119" s="49">
        <f t="shared" si="36"/>
        <v>-3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7.60661865711E-3</v>
      </c>
      <c r="K119" s="5" t="str">
        <f t="shared" si="29"/>
        <v/>
      </c>
      <c r="L119" s="5" t="str">
        <f t="shared" si="30"/>
        <v/>
      </c>
      <c r="M119" s="24">
        <f t="shared" si="25"/>
        <v>-121218139954.59892</v>
      </c>
      <c r="N119" s="24">
        <f t="shared" si="26"/>
        <v>-1.4037220128059187E-4</v>
      </c>
      <c r="O119" s="24">
        <f t="shared" si="27"/>
        <v>6659846078.75</v>
      </c>
      <c r="P119" s="24">
        <f t="shared" si="28"/>
        <v>-9.1206720312073287E-6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9.1823107953595826E-4</v>
      </c>
      <c r="V119" s="24">
        <f t="shared" si="31"/>
        <v>1.4592467801338175E-5</v>
      </c>
      <c r="W119" s="63">
        <f>B119+([1]User!D$6-25)*[1]User!C$6*[1]Calc!V$6</f>
        <v>0.3045693156</v>
      </c>
      <c r="AH119" s="24"/>
    </row>
    <row r="120" spans="1:34">
      <c r="A120" s="5">
        <v>1.6212000000000001E-2</v>
      </c>
      <c r="B120" s="63">
        <v>0.30431799999999998</v>
      </c>
      <c r="C120" s="24">
        <v>-1.8163300000000001E-6</v>
      </c>
      <c r="D120" s="61">
        <f t="shared" si="18"/>
        <v>-2.1445354535398298E-5</v>
      </c>
      <c r="E120" s="49">
        <f t="shared" si="37"/>
        <v>-3</v>
      </c>
      <c r="F120" s="49">
        <f t="shared" si="36"/>
        <v>-3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7.6072430321100001E-3</v>
      </c>
      <c r="K120" s="5" t="str">
        <f t="shared" si="29"/>
        <v/>
      </c>
      <c r="L120" s="5" t="str">
        <f t="shared" si="30"/>
        <v/>
      </c>
      <c r="M120" s="24">
        <f t="shared" si="25"/>
        <v>44608876702.395248</v>
      </c>
      <c r="N120" s="24">
        <f t="shared" si="26"/>
        <v>-2.1453930145855567E-5</v>
      </c>
      <c r="O120" s="24">
        <f t="shared" si="27"/>
        <v>6666329401.5</v>
      </c>
      <c r="P120" s="24">
        <f t="shared" si="28"/>
        <v>-5.9734284368028698E-5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9.186476599674227E-4</v>
      </c>
      <c r="V120" s="24">
        <f t="shared" si="31"/>
        <v>1.4437610787758044E-5</v>
      </c>
      <c r="W120" s="63">
        <f>B120+([1]User!D$6-25)*[1]User!C$6*[1]Calc!V$6</f>
        <v>0.3045943156</v>
      </c>
      <c r="AH120" s="24"/>
    </row>
    <row r="121" spans="1:34">
      <c r="A121" s="5">
        <v>1.6357400000000001E-2</v>
      </c>
      <c r="B121" s="63">
        <v>0.304311</v>
      </c>
      <c r="C121" s="24">
        <v>-1.18909E-5</v>
      </c>
      <c r="D121" s="61">
        <f t="shared" si="18"/>
        <v>-1.4039550425581674E-4</v>
      </c>
      <c r="E121" s="49">
        <f t="shared" si="37"/>
        <v>-3</v>
      </c>
      <c r="F121" s="49">
        <f t="shared" si="36"/>
        <v>-3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7.6070682071100008E-3</v>
      </c>
      <c r="K121" s="5" t="str">
        <f t="shared" si="29"/>
        <v/>
      </c>
      <c r="L121" s="5" t="str">
        <f t="shared" si="30"/>
        <v/>
      </c>
      <c r="M121" s="24">
        <f t="shared" si="25"/>
        <v>-12487082973.880423</v>
      </c>
      <c r="N121" s="24">
        <f t="shared" si="26"/>
        <v>-1.4039310373898585E-4</v>
      </c>
      <c r="O121" s="24">
        <f t="shared" si="27"/>
        <v>6664513435.125</v>
      </c>
      <c r="P121" s="24">
        <f t="shared" si="28"/>
        <v>-9.1257050998058143E-6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9.1853099697130746E-4</v>
      </c>
      <c r="V121" s="24">
        <f t="shared" si="31"/>
        <v>1.4480887863821831E-5</v>
      </c>
      <c r="W121" s="63">
        <f>B121+([1]User!D$6-25)*[1]User!C$6*[1]Calc!V$6</f>
        <v>0.30458731560000002</v>
      </c>
      <c r="AH121" s="24"/>
    </row>
    <row r="122" spans="1:34">
      <c r="A122" s="5">
        <v>1.6502800000000001E-2</v>
      </c>
      <c r="B122" s="63">
        <v>0.30427599999999999</v>
      </c>
      <c r="C122" s="24">
        <v>-4.50288E-6</v>
      </c>
      <c r="D122" s="61">
        <f t="shared" si="18"/>
        <v>-5.3165370846902425E-5</v>
      </c>
      <c r="E122" s="49">
        <f t="shared" si="37"/>
        <v>-3</v>
      </c>
      <c r="F122" s="49">
        <f t="shared" si="36"/>
        <v>-3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7.6061940821100004E-3</v>
      </c>
      <c r="K122" s="5" t="str">
        <f t="shared" si="29"/>
        <v/>
      </c>
      <c r="L122" s="5" t="str">
        <f t="shared" si="30"/>
        <v/>
      </c>
      <c r="M122" s="24">
        <f t="shared" si="25"/>
        <v>-62350421789.961708</v>
      </c>
      <c r="N122" s="24">
        <f t="shared" si="26"/>
        <v>-5.315338460181752E-5</v>
      </c>
      <c r="O122" s="24">
        <f t="shared" si="27"/>
        <v>6655441021.125</v>
      </c>
      <c r="P122" s="24">
        <f t="shared" si="28"/>
        <v>-2.4070752812555998E-5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9.1794792084185168E-4</v>
      </c>
      <c r="V122" s="24">
        <f t="shared" si="31"/>
        <v>1.4698240253547888E-5</v>
      </c>
      <c r="W122" s="63">
        <f>B122+([1]User!D$6-25)*[1]User!C$6*[1]Calc!V$6</f>
        <v>0.30455231560000001</v>
      </c>
      <c r="AH122" s="24"/>
    </row>
    <row r="123" spans="1:34">
      <c r="A123" s="5">
        <v>1.6648199999999998E-2</v>
      </c>
      <c r="B123" s="63">
        <v>0.30428899999999998</v>
      </c>
      <c r="C123" s="24">
        <v>-7.8610699999999996E-6</v>
      </c>
      <c r="D123" s="61">
        <f t="shared" si="18"/>
        <v>-9.2815420753708565E-5</v>
      </c>
      <c r="E123" s="49">
        <f t="shared" si="37"/>
        <v>-3</v>
      </c>
      <c r="F123" s="49">
        <f t="shared" si="36"/>
        <v>-3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7.6065187571100002E-3</v>
      </c>
      <c r="K123" s="5" t="str">
        <f t="shared" si="29"/>
        <v/>
      </c>
      <c r="L123" s="5" t="str">
        <f t="shared" si="30"/>
        <v/>
      </c>
      <c r="M123" s="24">
        <f t="shared" si="25"/>
        <v>23170448649.564907</v>
      </c>
      <c r="N123" s="24">
        <f t="shared" si="26"/>
        <v>-9.2819875040756956E-5</v>
      </c>
      <c r="O123" s="24">
        <f t="shared" si="27"/>
        <v>6658809332.375</v>
      </c>
      <c r="P123" s="24">
        <f t="shared" si="28"/>
        <v>-1.3791114300613806E-5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9.1816444551440267E-4</v>
      </c>
      <c r="V123" s="24">
        <f t="shared" si="31"/>
        <v>1.4617321231405917E-5</v>
      </c>
      <c r="W123" s="63">
        <f>B123+([1]User!D$6-25)*[1]User!C$6*[1]Calc!V$6</f>
        <v>0.3045653156</v>
      </c>
      <c r="AH123" s="24"/>
    </row>
    <row r="124" spans="1:34">
      <c r="A124" s="5">
        <v>1.6793599999999999E-2</v>
      </c>
      <c r="B124" s="63">
        <v>0.30429400000000001</v>
      </c>
      <c r="C124" s="24">
        <v>-6.5177999999999997E-6</v>
      </c>
      <c r="D124" s="61">
        <f t="shared" si="18"/>
        <v>-7.6955471632808475E-5</v>
      </c>
      <c r="E124" s="49">
        <f t="shared" si="37"/>
        <v>-3</v>
      </c>
      <c r="F124" s="49">
        <f t="shared" si="36"/>
        <v>-3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7.6066436321100012E-3</v>
      </c>
      <c r="K124" s="5" t="str">
        <f t="shared" si="29"/>
        <v/>
      </c>
      <c r="L124" s="5" t="str">
        <f t="shared" si="30"/>
        <v/>
      </c>
      <c r="M124" s="24">
        <f t="shared" si="25"/>
        <v>8913445436.6325531</v>
      </c>
      <c r="N124" s="24">
        <f t="shared" si="26"/>
        <v>-7.6957185153559207E-5</v>
      </c>
      <c r="O124" s="24">
        <f t="shared" si="27"/>
        <v>6660105290.5</v>
      </c>
      <c r="P124" s="24">
        <f t="shared" si="28"/>
        <v>-1.6637025360152546E-5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9.1824773885360695E-4</v>
      </c>
      <c r="V124" s="24">
        <f t="shared" si="31"/>
        <v>1.4586257732886328E-5</v>
      </c>
      <c r="W124" s="63">
        <f>B124+([1]User!D$6-25)*[1]User!C$6*[1]Calc!V$6</f>
        <v>0.30457031560000003</v>
      </c>
      <c r="AH124" s="24"/>
    </row>
    <row r="125" spans="1:34">
      <c r="A125" s="5">
        <v>1.6938999999999999E-2</v>
      </c>
      <c r="B125" s="63">
        <v>0.30427199999999999</v>
      </c>
      <c r="C125" s="24">
        <v>-3.8312400000000001E-6</v>
      </c>
      <c r="D125" s="61">
        <f t="shared" si="18"/>
        <v>-4.5235337251600408E-5</v>
      </c>
      <c r="E125" s="49">
        <f t="shared" si="37"/>
        <v>-3</v>
      </c>
      <c r="F125" s="49">
        <f t="shared" si="36"/>
        <v>-3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7.6060941821100006E-3</v>
      </c>
      <c r="K125" s="5" t="str">
        <f t="shared" si="29"/>
        <v/>
      </c>
      <c r="L125" s="5" t="str">
        <f t="shared" si="30"/>
        <v/>
      </c>
      <c r="M125" s="24">
        <f t="shared" si="25"/>
        <v>-39185592703.81662</v>
      </c>
      <c r="N125" s="24">
        <f t="shared" si="26"/>
        <v>-4.5227804213259029E-5</v>
      </c>
      <c r="O125" s="24">
        <f t="shared" si="27"/>
        <v>6654404960.5</v>
      </c>
      <c r="P125" s="24">
        <f t="shared" si="28"/>
        <v>-2.8284433256467838E-5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9.1788130890949992E-4</v>
      </c>
      <c r="V125" s="24">
        <f t="shared" si="31"/>
        <v>1.4723183143988118E-5</v>
      </c>
      <c r="W125" s="63">
        <f>B125+([1]User!D$6-25)*[1]User!C$6*[1]Calc!V$6</f>
        <v>0.30454831560000001</v>
      </c>
      <c r="AH125" s="24"/>
    </row>
    <row r="126" spans="1:34">
      <c r="A126" s="5">
        <v>1.70844E-2</v>
      </c>
      <c r="B126" s="63">
        <v>0.30424600000000002</v>
      </c>
      <c r="C126" s="24">
        <v>-2.1293799999999999E-5</v>
      </c>
      <c r="D126" s="61">
        <f t="shared" si="18"/>
        <v>-2.5141526617182135E-4</v>
      </c>
      <c r="E126" s="49">
        <f t="shared" si="37"/>
        <v>-3</v>
      </c>
      <c r="F126" s="49">
        <f t="shared" si="36"/>
        <v>-3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7.605444832110001E-3</v>
      </c>
      <c r="K126" s="5" t="str">
        <f t="shared" si="29"/>
        <v/>
      </c>
      <c r="L126" s="5" t="str">
        <f t="shared" si="30"/>
        <v/>
      </c>
      <c r="M126" s="24">
        <f t="shared" si="25"/>
        <v>-46263406556.558838</v>
      </c>
      <c r="N126" s="24">
        <f t="shared" si="26"/>
        <v>-2.5140637249454489E-4</v>
      </c>
      <c r="O126" s="24">
        <f t="shared" si="27"/>
        <v>6647674496.75</v>
      </c>
      <c r="P126" s="24">
        <f t="shared" si="28"/>
        <v>-5.0832002887394954E-6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9.1744845799150514E-4</v>
      </c>
      <c r="V126" s="24">
        <f t="shared" si="31"/>
        <v>1.4885824989736309E-5</v>
      </c>
      <c r="W126" s="63">
        <f>B126+([1]User!D$6-25)*[1]User!C$6*[1]Calc!V$6</f>
        <v>0.30452231560000004</v>
      </c>
      <c r="AH126" s="24"/>
    </row>
    <row r="127" spans="1:34">
      <c r="A127" s="5">
        <v>1.72298E-2</v>
      </c>
      <c r="B127" s="63">
        <v>0.30425600000000003</v>
      </c>
      <c r="C127" s="24">
        <v>-7.8610699999999996E-6</v>
      </c>
      <c r="D127" s="61">
        <f t="shared" si="18"/>
        <v>-9.2815420753708565E-5</v>
      </c>
      <c r="E127" s="49">
        <f t="shared" si="37"/>
        <v>-3</v>
      </c>
      <c r="F127" s="49">
        <f t="shared" si="36"/>
        <v>-3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7.6056945821100013E-3</v>
      </c>
      <c r="K127" s="5" t="str">
        <f t="shared" si="29"/>
        <v/>
      </c>
      <c r="L127" s="5" t="str">
        <f t="shared" si="30"/>
        <v/>
      </c>
      <c r="M127" s="24">
        <f t="shared" si="25"/>
        <v>17800544649.390682</v>
      </c>
      <c r="N127" s="24">
        <f t="shared" si="26"/>
        <v>-9.2818842730411962E-5</v>
      </c>
      <c r="O127" s="24">
        <f t="shared" si="27"/>
        <v>6650262330.75</v>
      </c>
      <c r="P127" s="24">
        <f t="shared" si="28"/>
        <v>-1.3773565720664804E-5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9.1761491313941779E-4</v>
      </c>
      <c r="V127" s="24">
        <f t="shared" si="31"/>
        <v>1.4823165192847254E-5</v>
      </c>
      <c r="W127" s="63">
        <f>B127+([1]User!D$6-25)*[1]User!C$6*[1]Calc!V$6</f>
        <v>0.30453231560000005</v>
      </c>
      <c r="AH127" s="24"/>
    </row>
    <row r="128" spans="1:34">
      <c r="A128" s="5">
        <v>1.73752E-2</v>
      </c>
      <c r="B128" s="63">
        <v>0.30423800000000001</v>
      </c>
      <c r="C128" s="24">
        <v>-9.8759899999999993E-6</v>
      </c>
      <c r="D128" s="61">
        <f t="shared" si="18"/>
        <v>-1.1660552153961461E-4</v>
      </c>
      <c r="E128" s="49">
        <f t="shared" si="37"/>
        <v>-3</v>
      </c>
      <c r="F128" s="49">
        <f t="shared" si="36"/>
        <v>-3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7.6052450321100014E-3</v>
      </c>
      <c r="K128" s="5" t="str">
        <f t="shared" si="29"/>
        <v/>
      </c>
      <c r="L128" s="5" t="str">
        <f t="shared" si="30"/>
        <v/>
      </c>
      <c r="M128" s="24">
        <f t="shared" si="25"/>
        <v>-32018541214.947803</v>
      </c>
      <c r="N128" s="24">
        <f t="shared" si="26"/>
        <v>-1.1659936629525144E-4</v>
      </c>
      <c r="O128" s="24">
        <f t="shared" si="27"/>
        <v>6645604954.625</v>
      </c>
      <c r="P128" s="24">
        <f t="shared" si="28"/>
        <v>-1.0956758489082274E-5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9.1731531724475763E-4</v>
      </c>
      <c r="V128" s="24">
        <f t="shared" si="31"/>
        <v>1.4936047541227039E-5</v>
      </c>
      <c r="W128" s="63">
        <f>B128+([1]User!D$6-25)*[1]User!C$6*[1]Calc!V$6</f>
        <v>0.30451431560000003</v>
      </c>
      <c r="AH128" s="24"/>
    </row>
    <row r="129" spans="1:34">
      <c r="A129" s="5">
        <v>1.7520600000000001E-2</v>
      </c>
      <c r="B129" s="63">
        <v>0.30426999999999998</v>
      </c>
      <c r="C129" s="24">
        <v>-2.4879700000000002E-6</v>
      </c>
      <c r="D129" s="61">
        <f t="shared" si="18"/>
        <v>-2.9375388130700315E-5</v>
      </c>
      <c r="E129" s="49">
        <f t="shared" si="37"/>
        <v>-3</v>
      </c>
      <c r="F129" s="49">
        <f t="shared" si="36"/>
        <v>-3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7.6060442321100007E-3</v>
      </c>
      <c r="K129" s="5" t="str">
        <f t="shared" si="29"/>
        <v/>
      </c>
      <c r="L129" s="5" t="str">
        <f t="shared" si="30"/>
        <v/>
      </c>
      <c r="M129" s="24">
        <f t="shared" si="25"/>
        <v>56992789183.313904</v>
      </c>
      <c r="N129" s="24">
        <f t="shared" si="26"/>
        <v>-2.9386344424492917E-5</v>
      </c>
      <c r="O129" s="24">
        <f t="shared" si="27"/>
        <v>6653886990.75</v>
      </c>
      <c r="P129" s="24">
        <f t="shared" si="28"/>
        <v>-4.3528491214294759E-5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9.1784800489198392E-4</v>
      </c>
      <c r="V129" s="24">
        <f t="shared" si="31"/>
        <v>1.4735662482569301E-5</v>
      </c>
      <c r="W129" s="63">
        <f>B129+([1]User!D$6-25)*[1]User!C$6*[1]Calc!V$6</f>
        <v>0.30454631560000001</v>
      </c>
      <c r="AH129" s="24"/>
    </row>
    <row r="130" spans="1:34">
      <c r="A130" s="5">
        <v>1.7666000000000001E-2</v>
      </c>
      <c r="B130" s="63">
        <v>0.30424400000000001</v>
      </c>
      <c r="C130" s="24">
        <v>-6.5177999999999997E-6</v>
      </c>
      <c r="D130" s="61">
        <f t="shared" si="18"/>
        <v>-7.6955471632808475E-5</v>
      </c>
      <c r="E130" s="49">
        <f t="shared" si="37"/>
        <v>-3</v>
      </c>
      <c r="F130" s="49">
        <f t="shared" si="36"/>
        <v>-3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7.6053948821100011E-3</v>
      </c>
      <c r="K130" s="5" t="str">
        <f t="shared" si="29"/>
        <v/>
      </c>
      <c r="L130" s="5" t="str">
        <f t="shared" si="30"/>
        <v/>
      </c>
      <c r="M130" s="24">
        <f t="shared" si="25"/>
        <v>-46259805491.255234</v>
      </c>
      <c r="N130" s="24">
        <f t="shared" si="26"/>
        <v>-7.6946578647800836E-5</v>
      </c>
      <c r="O130" s="24">
        <f t="shared" si="27"/>
        <v>6647157050.75</v>
      </c>
      <c r="P130" s="24">
        <f t="shared" si="28"/>
        <v>-1.6606969327189197E-5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9.1741517085734399E-4</v>
      </c>
      <c r="V130" s="24">
        <f t="shared" si="31"/>
        <v>1.4898372734858883E-5</v>
      </c>
      <c r="W130" s="63">
        <f>B130+([1]User!D$6-25)*[1]User!C$6*[1]Calc!V$6</f>
        <v>0.30452031560000004</v>
      </c>
      <c r="AH130" s="24"/>
    </row>
    <row r="131" spans="1:34">
      <c r="A131" s="5">
        <v>1.7811400000000002E-2</v>
      </c>
      <c r="B131" s="63">
        <v>0.30420399999999997</v>
      </c>
      <c r="C131" s="24">
        <v>-1.14469E-6</v>
      </c>
      <c r="D131" s="61">
        <f t="shared" si="18"/>
        <v>-1.351532094009628E-5</v>
      </c>
      <c r="E131" s="49">
        <f t="shared" si="37"/>
        <v>-3</v>
      </c>
      <c r="F131" s="49">
        <f t="shared" si="36"/>
        <v>-3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7.6043958821100004E-3</v>
      </c>
      <c r="K131" s="5" t="str">
        <f t="shared" si="29"/>
        <v/>
      </c>
      <c r="L131" s="5" t="str">
        <f t="shared" si="30"/>
        <v/>
      </c>
      <c r="M131" s="24">
        <f t="shared" si="25"/>
        <v>-71058220029.153839</v>
      </c>
      <c r="N131" s="24">
        <f t="shared" si="26"/>
        <v>-1.3501660707877876E-5</v>
      </c>
      <c r="O131" s="24">
        <f t="shared" si="27"/>
        <v>6636816586.125</v>
      </c>
      <c r="P131" s="24">
        <f t="shared" si="28"/>
        <v>-9.4496643644158314E-5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9.1674970075784836E-4</v>
      </c>
      <c r="V131" s="24">
        <f t="shared" si="31"/>
        <v>1.5150432590102112E-5</v>
      </c>
      <c r="W131" s="63">
        <f>B131+([1]User!D$6-25)*[1]User!C$6*[1]Calc!V$6</f>
        <v>0.3044803156</v>
      </c>
      <c r="AH131" s="24"/>
    </row>
    <row r="132" spans="1:34">
      <c r="A132" s="5">
        <v>1.7956799999999998E-2</v>
      </c>
      <c r="B132" s="63">
        <v>0.30425600000000003</v>
      </c>
      <c r="C132" s="24">
        <v>-5.1745199999999999E-6</v>
      </c>
      <c r="D132" s="61">
        <f t="shared" si="18"/>
        <v>-6.1095404442204442E-5</v>
      </c>
      <c r="E132" s="49">
        <f t="shared" si="37"/>
        <v>-3</v>
      </c>
      <c r="F132" s="49">
        <f t="shared" si="36"/>
        <v>-3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7.6056945821100013E-3</v>
      </c>
      <c r="K132" s="5" t="str">
        <f t="shared" si="29"/>
        <v/>
      </c>
      <c r="M132" s="24">
        <f t="shared" si="25"/>
        <v>92562832176.83374</v>
      </c>
      <c r="N132" s="24">
        <f>IF($X$76,D132-1.602E-19*$P$6*M132/$B$6,D132)</f>
        <v>-6.1113198721062117E-5</v>
      </c>
      <c r="O132" s="24">
        <f t="shared" si="27"/>
        <v>6650262330.75</v>
      </c>
      <c r="P132" s="24">
        <f>O132/(($B$6*D132)/(1.602E-19*$P$6)-M132)</f>
        <v>-2.0919317875972588E-5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9.1761491313941779E-4</v>
      </c>
      <c r="V132" s="24">
        <f t="shared" si="31"/>
        <v>1.4823165192847254E-5</v>
      </c>
      <c r="W132" s="63">
        <f>B132+([1]User!D$6-25)*[1]User!C$6*[1]Calc!V$6</f>
        <v>0.30453231560000005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-3897477024.5101624</v>
      </c>
      <c r="N133" s="24">
        <f>IF($X$76,D133-1.602E-19*$P$6*M133/$B$6,D133)</f>
        <v>7.4925098319183345E-10</v>
      </c>
      <c r="O133" s="24">
        <f t="shared" si="27"/>
        <v>47857.25</v>
      </c>
      <c r="P133" s="24">
        <f>O133/(($B$6*D133)/(1.602E-19*$P$6)-M133)</f>
        <v>1.22790332563961E-5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0.84139461189742204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-0.29980499999999999</v>
      </c>
      <c r="D150" s="5" t="s">
        <v>104</v>
      </c>
      <c r="O150" s="66"/>
    </row>
    <row r="152" spans="1:15">
      <c r="A152" s="5" t="s">
        <v>105</v>
      </c>
      <c r="B152" s="5">
        <v>0.71335199999999999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-0.305537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H508"/>
  <sheetViews>
    <sheetView tabSelected="1" workbookViewId="0">
      <selection sqref="A1:XFD1048576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0.708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0.54805555555555552</v>
      </c>
      <c r="K3" s="21"/>
      <c r="M3" s="23"/>
      <c r="Q3" s="24">
        <f>100*(SUM(V22:V132))</f>
        <v>59212.920371134918</v>
      </c>
      <c r="R3" s="24">
        <f>100*SUM(V114:V132)</f>
        <v>314.41705729666165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1.4031172080738918</v>
      </c>
      <c r="D6" s="36">
        <f>INTERCEPT(K$15:K$102,H$15:H$102)</f>
        <v>0.55328990315598081</v>
      </c>
      <c r="E6" s="36">
        <f>INDEX(W9:W133,MATCH(O6,J9:J133,0))</f>
        <v>0.46199031560000003</v>
      </c>
      <c r="F6" s="36">
        <f>INDEX(I9:I133,MATCH(O6,J9:J133,0))</f>
        <v>2.3066920301350605E-2</v>
      </c>
      <c r="G6" s="37">
        <f>E6*F6/B6/D6</f>
        <v>0.77042387574072391</v>
      </c>
      <c r="H6" s="38">
        <f>1000*MAX(J20:J110)</f>
        <v>10.656693789941015</v>
      </c>
      <c r="I6" s="35">
        <f>-SLOPE(K20:K129,I20:I129)</f>
        <v>1.5395924181965539</v>
      </c>
      <c r="J6" s="39">
        <f>AVERAGE(L20:L131)/(0.025*$B$6)</f>
        <v>632.46130495999989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1.5684468528248166</v>
      </c>
      <c r="O6" s="42">
        <f>MAX(J16:J132)</f>
        <v>1.0656693789941014E-2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0.55333840199175899</v>
      </c>
      <c r="T6" s="44">
        <f>(LOG(0.1)-INTERCEPT(T25:T120,R25:R120))/SLOPE(T25:T120,R25:R120)</f>
        <v>0.47215296073263163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93837.734264628336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1.4031172080738918</v>
      </c>
      <c r="T7" s="49">
        <f>SLOPE(R25:R120, T25:T120)/0.06</f>
        <v>1.5684468528248166</v>
      </c>
      <c r="X7" s="47"/>
      <c r="Y7" s="5">
        <f>1/Y6</f>
        <v>1.0656693789941016E-5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0.61729599999999996</v>
      </c>
      <c r="C9" s="60">
        <v>0.56163399999999997</v>
      </c>
      <c r="D9" s="61">
        <f t="shared" ref="D9:D72" si="0">C9/$A$6</f>
        <v>6.6311960101599849</v>
      </c>
      <c r="E9" s="49">
        <f t="shared" ref="E9:E72" si="1">IF(D9&gt;0,LOG10(D9),-3)</f>
        <v>0.82159186532307105</v>
      </c>
      <c r="F9" s="49">
        <f t="shared" ref="F9:F72" si="2">IF($D9&gt;0,LOG10(D9),-3)</f>
        <v>0.82159186532307105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0.644872</v>
      </c>
      <c r="C10" s="60">
        <v>0.69217200000000001</v>
      </c>
      <c r="D10" s="61">
        <f t="shared" si="0"/>
        <v>8.1724543114278294</v>
      </c>
      <c r="E10" s="49">
        <f t="shared" si="1"/>
        <v>0.91235250131111023</v>
      </c>
      <c r="F10" s="49">
        <f t="shared" si="2"/>
        <v>0.91235250131111023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1779285376825741.5</v>
      </c>
      <c r="P10" s="24" t="e">
        <f>O10/(($B$6*D10)/(1.602E-19*$P$6)-M10)</f>
        <v>#DIV/0!</v>
      </c>
      <c r="W10" s="63">
        <f>B10+([1]User!D$6-25)*[1]User!C$6*[1]Calc!V$6</f>
        <v>0.64514831559999997</v>
      </c>
      <c r="AH10" s="24"/>
    </row>
    <row r="11" spans="1:34">
      <c r="A11" s="24">
        <v>3.634E-4</v>
      </c>
      <c r="B11" s="59">
        <v>0.64829499999999995</v>
      </c>
      <c r="C11" s="64">
        <v>0.70857199999999998</v>
      </c>
      <c r="D11" s="61">
        <f t="shared" si="0"/>
        <v>8.3660886258863982</v>
      </c>
      <c r="E11" s="49">
        <f t="shared" si="1"/>
        <v>0.92252246095337864</v>
      </c>
      <c r="F11" s="49">
        <f t="shared" si="2"/>
        <v>0.92252246095337864</v>
      </c>
      <c r="G11" s="49">
        <f t="shared" si="3"/>
        <v>8.1462017399040292</v>
      </c>
      <c r="H11" s="5" t="str">
        <f t="shared" si="6"/>
        <v/>
      </c>
      <c r="I11" s="24">
        <f t="shared" si="4"/>
        <v>-0.17865504349760075</v>
      </c>
      <c r="J11" s="24">
        <f t="shared" si="5"/>
        <v>-0.11587053659981413</v>
      </c>
      <c r="M11" s="24">
        <f t="shared" ref="M11:M74" si="7">2.88E+21*(EXP(38.921*W11)/SQRT($X$21^2+296000000000000000000*EXP(38.921*W11)))*SLOPE(W10:W11,A10:A11)</f>
        <v>1.1438144297876077E+18</v>
      </c>
      <c r="N11" s="24">
        <f t="shared" ref="N11:N74" si="8">IF($X$76,D11-1.602E-19*$P$6*M11/$B$6,D11)</f>
        <v>8.1462017399040292</v>
      </c>
      <c r="O11" s="24">
        <f t="shared" ref="O11:O74" si="9">(SQRT($X$21^2+296000000000000000000*EXP(38.921*W11))-$X$21)/2</f>
        <v>1939731905362564</v>
      </c>
      <c r="P11" s="24">
        <f t="shared" ref="P11:P74" si="10">O11/(($B$6*D11)/(1.602E-19*$P$6)-M11)</f>
        <v>4.5775205843514056E-5</v>
      </c>
      <c r="W11" s="63">
        <f>B11+([1]User!D$6-25)*[1]User!C$6*[1]Calc!V$6</f>
        <v>0.64857131559999992</v>
      </c>
      <c r="X11" s="5" t="s">
        <v>62</v>
      </c>
      <c r="AH11" s="24"/>
    </row>
    <row r="12" spans="1:34">
      <c r="A12" s="24">
        <v>5.0880000000000001E-4</v>
      </c>
      <c r="B12" s="59">
        <v>0.64687799999999995</v>
      </c>
      <c r="C12" s="64">
        <v>0.70803700000000003</v>
      </c>
      <c r="D12" s="61">
        <f t="shared" si="0"/>
        <v>8.3597718967257073</v>
      </c>
      <c r="E12" s="49">
        <f t="shared" si="1"/>
        <v>0.92219442751738501</v>
      </c>
      <c r="F12" s="49">
        <f t="shared" si="2"/>
        <v>0.92219442751738501</v>
      </c>
      <c r="G12" s="49">
        <f t="shared" si="3"/>
        <v>8.4481151311040641</v>
      </c>
      <c r="H12" s="5" t="str">
        <f t="shared" si="6"/>
        <v/>
      </c>
      <c r="I12" s="24">
        <f>B$6-G12*B$6</f>
        <v>-0.18620287827760162</v>
      </c>
      <c r="J12" s="24">
        <f t="shared" si="5"/>
        <v>-0.12050199625449137</v>
      </c>
      <c r="M12" s="24">
        <f t="shared" si="7"/>
        <v>-4.5954657916332205E+17</v>
      </c>
      <c r="N12" s="24">
        <f t="shared" si="8"/>
        <v>8.4481151311040641</v>
      </c>
      <c r="O12" s="24">
        <f t="shared" si="9"/>
        <v>1871900298253413</v>
      </c>
      <c r="P12" s="24">
        <f t="shared" si="10"/>
        <v>4.2595787078153556E-5</v>
      </c>
      <c r="W12" s="63">
        <f>B12+([1]User!D$6-25)*[1]User!C$6*[1]Calc!V$6</f>
        <v>0.64715431559999992</v>
      </c>
      <c r="X12" s="62">
        <f>MAX(B9:B133)</f>
        <v>0.64829499999999995</v>
      </c>
      <c r="AH12" s="24"/>
    </row>
    <row r="13" spans="1:34">
      <c r="A13" s="24">
        <v>6.5419999999999996E-4</v>
      </c>
      <c r="B13" s="59">
        <v>0.64485800000000004</v>
      </c>
      <c r="C13" s="64">
        <v>0.70319799999999999</v>
      </c>
      <c r="D13" s="61">
        <f t="shared" si="0"/>
        <v>8.3026379669900354</v>
      </c>
      <c r="E13" s="49">
        <f t="shared" si="1"/>
        <v>0.91921610110928054</v>
      </c>
      <c r="F13" s="49">
        <f t="shared" si="2"/>
        <v>0.91921610110928054</v>
      </c>
      <c r="G13" s="49">
        <f t="shared" si="3"/>
        <v>8.4232935277174796</v>
      </c>
      <c r="H13" s="5" t="str">
        <f t="shared" si="6"/>
        <v/>
      </c>
      <c r="I13" s="24">
        <f t="shared" si="4"/>
        <v>-0.18558233819293701</v>
      </c>
      <c r="J13" s="24">
        <f t="shared" si="5"/>
        <v>-0.11972553473754816</v>
      </c>
      <c r="M13" s="24">
        <f t="shared" si="7"/>
        <v>-6.2762984148691546E+17</v>
      </c>
      <c r="N13" s="24">
        <f t="shared" si="8"/>
        <v>8.4232935277174796</v>
      </c>
      <c r="O13" s="24">
        <f t="shared" si="9"/>
        <v>1778652771922522</v>
      </c>
      <c r="P13" s="24">
        <f t="shared" si="10"/>
        <v>4.0593172700113686E-5</v>
      </c>
      <c r="W13" s="63">
        <f>B13+([1]User!D$6-25)*[1]User!C$6*[1]Calc!V$6</f>
        <v>0.64513431560000001</v>
      </c>
      <c r="AH13" s="24"/>
    </row>
    <row r="14" spans="1:34">
      <c r="A14" s="24">
        <v>7.9960000000000003E-4</v>
      </c>
      <c r="B14" s="59">
        <v>0.64271199999999995</v>
      </c>
      <c r="C14" s="64">
        <v>0.69741399999999998</v>
      </c>
      <c r="D14" s="61">
        <f t="shared" si="0"/>
        <v>8.2343464502322092</v>
      </c>
      <c r="E14" s="49">
        <f t="shared" si="1"/>
        <v>0.91562913546433544</v>
      </c>
      <c r="F14" s="49">
        <f t="shared" si="2"/>
        <v>0.91562913546433544</v>
      </c>
      <c r="G14" s="49">
        <f t="shared" si="3"/>
        <v>8.356789209864564</v>
      </c>
      <c r="H14" s="5" t="str">
        <f t="shared" si="6"/>
        <v/>
      </c>
      <c r="I14" s="24">
        <f>B$6-G14*B$6</f>
        <v>-0.18391973024661412</v>
      </c>
      <c r="J14" s="24">
        <f t="shared" si="5"/>
        <v>-0.11825823755687677</v>
      </c>
      <c r="M14" s="24">
        <f t="shared" si="7"/>
        <v>-6.369265482332224E+17</v>
      </c>
      <c r="N14" s="24">
        <f t="shared" si="8"/>
        <v>8.356789209864564</v>
      </c>
      <c r="O14" s="24">
        <f t="shared" si="9"/>
        <v>1683882468891907</v>
      </c>
      <c r="P14" s="24">
        <f t="shared" si="10"/>
        <v>3.8736117148637094E-5</v>
      </c>
      <c r="W14" s="63">
        <f>B14+([1]User!D$6-25)*[1]User!C$6*[1]Calc!V$6</f>
        <v>0.64298831559999992</v>
      </c>
      <c r="X14" s="9" t="s">
        <v>63</v>
      </c>
      <c r="AH14" s="24"/>
    </row>
    <row r="15" spans="1:34">
      <c r="A15" s="24">
        <v>9.4499999999999998E-4</v>
      </c>
      <c r="B15" s="59">
        <v>0.64061800000000002</v>
      </c>
      <c r="C15" s="64">
        <v>0.69111900000000004</v>
      </c>
      <c r="D15" s="61">
        <f t="shared" si="0"/>
        <v>8.1600215716031421</v>
      </c>
      <c r="E15" s="49">
        <f t="shared" si="1"/>
        <v>0.9116913068440361</v>
      </c>
      <c r="F15" s="49">
        <f t="shared" si="2"/>
        <v>0.9116913068440361</v>
      </c>
      <c r="G15" s="49">
        <f>IF(N15&lt;0.001, 0.001, N15)</f>
        <v>8.2742403624041536</v>
      </c>
      <c r="H15" s="5" t="str">
        <f t="shared" si="6"/>
        <v/>
      </c>
      <c r="I15" s="24">
        <f t="shared" si="4"/>
        <v>-0.18185600906010385</v>
      </c>
      <c r="J15" s="24">
        <f t="shared" si="5"/>
        <v>-0.11655048246432266</v>
      </c>
      <c r="K15" s="5" t="str">
        <f t="shared" ref="K15:K78" si="11">IF(G15&gt;0.85,IF(G15&lt;1.1,W15,""),"")</f>
        <v/>
      </c>
      <c r="M15" s="24">
        <f t="shared" si="7"/>
        <v>-5.9414685185711155E+17</v>
      </c>
      <c r="N15" s="24">
        <f t="shared" si="8"/>
        <v>8.2742403624041536</v>
      </c>
      <c r="O15" s="24">
        <f t="shared" si="9"/>
        <v>1595513345625786</v>
      </c>
      <c r="P15" s="24">
        <f t="shared" si="10"/>
        <v>3.7069443493176509E-5</v>
      </c>
      <c r="W15" s="63">
        <f>B15+([1]User!D$6-25)*[1]User!C$6*[1]Calc!V$6</f>
        <v>0.64089431559999999</v>
      </c>
      <c r="X15" s="9">
        <f>AVERAGE(B9:B133)</f>
        <v>0.40479255120000024</v>
      </c>
      <c r="AH15" s="24"/>
    </row>
    <row r="16" spans="1:34">
      <c r="A16" s="24">
        <v>1.0904E-3</v>
      </c>
      <c r="B16" s="59">
        <v>0.63841099999999995</v>
      </c>
      <c r="C16" s="64">
        <v>0.68430199999999997</v>
      </c>
      <c r="D16" s="61">
        <f t="shared" si="0"/>
        <v>8.0795334544285033</v>
      </c>
      <c r="E16" s="49">
        <f t="shared" si="1"/>
        <v>0.90738628354474105</v>
      </c>
      <c r="F16" s="49">
        <f t="shared" si="2"/>
        <v>0.90738628354474105</v>
      </c>
      <c r="G16" s="49">
        <f t="shared" si="3"/>
        <v>8.1943000222792488</v>
      </c>
      <c r="H16" s="5" t="str">
        <f t="shared" si="6"/>
        <v/>
      </c>
      <c r="I16" s="24">
        <f t="shared" si="4"/>
        <v>-0.17985750055698124</v>
      </c>
      <c r="J16" s="24">
        <f t="shared" si="5"/>
        <v>-0.11487270422126383</v>
      </c>
      <c r="K16" s="5" t="str">
        <f t="shared" si="11"/>
        <v/>
      </c>
      <c r="M16" s="24">
        <f t="shared" si="7"/>
        <v>-5.9699629551989824E+17</v>
      </c>
      <c r="N16" s="24">
        <f t="shared" si="8"/>
        <v>8.1943000222792488</v>
      </c>
      <c r="O16" s="24">
        <f t="shared" si="9"/>
        <v>1506595734914857</v>
      </c>
      <c r="P16" s="24">
        <f t="shared" si="10"/>
        <v>3.534505245018743E-5</v>
      </c>
      <c r="W16" s="63">
        <f>B16+([1]User!D$6-25)*[1]User!C$6*[1]Calc!V$6</f>
        <v>0.63868731559999992</v>
      </c>
      <c r="AH16" s="24"/>
    </row>
    <row r="17" spans="1:34">
      <c r="A17" s="24">
        <v>1.2358E-3</v>
      </c>
      <c r="B17" s="59">
        <v>0.63622999999999996</v>
      </c>
      <c r="C17" s="64">
        <v>0.67695000000000005</v>
      </c>
      <c r="D17" s="61">
        <f t="shared" si="0"/>
        <v>7.9927286080931754</v>
      </c>
      <c r="E17" s="49">
        <f>IF(D17&gt;0,LOG10(D17),-3)</f>
        <v>0.90269506681592093</v>
      </c>
      <c r="F17" s="49">
        <f t="shared" si="2"/>
        <v>0.90269506681592093</v>
      </c>
      <c r="G17" s="49">
        <f t="shared" si="3"/>
        <v>8.1008727840336867</v>
      </c>
      <c r="H17" s="5" t="str">
        <f t="shared" si="6"/>
        <v/>
      </c>
      <c r="I17" s="24">
        <f t="shared" si="4"/>
        <v>-0.17752181960084218</v>
      </c>
      <c r="J17" s="24">
        <f t="shared" si="5"/>
        <v>-0.1129937593327399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-5.6254773169221363E+17</v>
      </c>
      <c r="N17" s="24">
        <f t="shared" si="8"/>
        <v>8.1008727840336867</v>
      </c>
      <c r="O17" s="24">
        <f t="shared" si="9"/>
        <v>1422816835207956</v>
      </c>
      <c r="P17" s="24">
        <f t="shared" si="10"/>
        <v>3.3764548054559354E-5</v>
      </c>
      <c r="W17" s="63">
        <f>B17+([1]User!D$6-25)*[1]User!C$6*[1]Calc!V$6</f>
        <v>0.63650631559999993</v>
      </c>
      <c r="AH17" s="24"/>
    </row>
    <row r="18" spans="1:34">
      <c r="A18" s="24">
        <v>1.3812E-3</v>
      </c>
      <c r="B18" s="59">
        <v>0.63403900000000002</v>
      </c>
      <c r="C18" s="64">
        <v>0.66897200000000001</v>
      </c>
      <c r="D18" s="61">
        <f t="shared" si="0"/>
        <v>7.8985325982913182</v>
      </c>
      <c r="E18" s="49">
        <f t="shared" si="1"/>
        <v>0.89754641487790965</v>
      </c>
      <c r="F18" s="49">
        <f t="shared" si="2"/>
        <v>0.89754641487790965</v>
      </c>
      <c r="G18" s="49">
        <f t="shared" si="3"/>
        <v>8.0020602390286264</v>
      </c>
      <c r="H18" s="5" t="str">
        <f t="shared" si="6"/>
        <v/>
      </c>
      <c r="I18" s="24">
        <f t="shared" si="4"/>
        <v>-0.17505150597571567</v>
      </c>
      <c r="J18" s="24">
        <f t="shared" si="5"/>
        <v>-0.11103785125924137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-5.385332955540345E+17</v>
      </c>
      <c r="N18" s="24">
        <f t="shared" si="8"/>
        <v>8.0020602390286264</v>
      </c>
      <c r="O18" s="24">
        <f t="shared" si="9"/>
        <v>1342589212874863.5</v>
      </c>
      <c r="P18" s="24">
        <f t="shared" si="10"/>
        <v>3.2254112387736101E-5</v>
      </c>
      <c r="U18" s="24">
        <f>(K$6*EXP(W18/0.02585)+L$6*EXP(W18/(2*0.02585))+W18/M$6)/B$6</f>
        <v>4.1196088294731386</v>
      </c>
      <c r="V18" s="24">
        <f t="shared" ref="V18:V81" si="13">((U18)-G18)*((U18)-G18)*U$22/U18</f>
        <v>11.018503158676893</v>
      </c>
      <c r="W18" s="63">
        <f>B18+([1]User!D$6-25)*[1]User!C$6*[1]Calc!V$6</f>
        <v>0.63431531559999998</v>
      </c>
      <c r="AH18" s="24"/>
    </row>
    <row r="19" spans="1:34" ht="15">
      <c r="A19" s="5">
        <v>1.5265999999999999E-3</v>
      </c>
      <c r="B19" s="59">
        <v>0.63194899999999998</v>
      </c>
      <c r="C19" s="64">
        <v>0.66023200000000004</v>
      </c>
      <c r="D19" s="61">
        <f t="shared" si="0"/>
        <v>7.7953396770493741</v>
      </c>
      <c r="E19" s="49">
        <f t="shared" si="1"/>
        <v>0.89183504404751379</v>
      </c>
      <c r="F19" s="49">
        <f t="shared" si="2"/>
        <v>0.89183504404751379</v>
      </c>
      <c r="G19" s="49">
        <f t="shared" si="3"/>
        <v>7.889619678671961</v>
      </c>
      <c r="H19" s="5" t="str">
        <f t="shared" si="6"/>
        <v/>
      </c>
      <c r="I19" s="24">
        <f t="shared" si="4"/>
        <v>-0.17224049196679905</v>
      </c>
      <c r="J19" s="24">
        <f t="shared" si="5"/>
        <v>-0.10889479939280879</v>
      </c>
      <c r="K19" s="5" t="str">
        <f t="shared" si="11"/>
        <v/>
      </c>
      <c r="L19" s="5" t="str">
        <f t="shared" si="12"/>
        <v/>
      </c>
      <c r="M19" s="24">
        <f t="shared" si="7"/>
        <v>-4.9042863931849056E+17</v>
      </c>
      <c r="N19" s="24">
        <f t="shared" si="8"/>
        <v>7.889619678671961</v>
      </c>
      <c r="O19" s="24">
        <f t="shared" si="9"/>
        <v>1269595219361296.5</v>
      </c>
      <c r="P19" s="24">
        <f t="shared" si="10"/>
        <v>3.0935202824770225E-5</v>
      </c>
      <c r="U19" s="24">
        <f t="shared" ref="U19:U82" si="14">(K$6*EXP(W19/0.02585)+L$6*EXP(W19/(2*0.02585))+W19/M$6)/B$6</f>
        <v>3.8181726760557946</v>
      </c>
      <c r="V19" s="24">
        <f t="shared" si="13"/>
        <v>13.074001465934584</v>
      </c>
      <c r="W19" s="63">
        <f>B19+([1]User!D$6-25)*[1]User!C$6*[1]Calc!V$6</f>
        <v>0.63222531559999995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0.62976200000000004</v>
      </c>
      <c r="C20" s="64">
        <v>0.65049299999999999</v>
      </c>
      <c r="D20" s="61">
        <f t="shared" si="0"/>
        <v>7.6803515923840076</v>
      </c>
      <c r="E20" s="49">
        <f t="shared" si="1"/>
        <v>0.8853811016899964</v>
      </c>
      <c r="F20" s="49">
        <f t="shared" si="2"/>
        <v>0.8853811016899964</v>
      </c>
      <c r="G20" s="49">
        <f t="shared" si="3"/>
        <v>7.7742926754970592</v>
      </c>
      <c r="H20" s="5" t="str">
        <f t="shared" si="6"/>
        <v/>
      </c>
      <c r="I20" s="24">
        <f t="shared" si="4"/>
        <v>-0.1693573168874265</v>
      </c>
      <c r="J20" s="24">
        <f t="shared" si="5"/>
        <v>-0.10670159866628963</v>
      </c>
      <c r="K20" s="5" t="str">
        <f t="shared" si="11"/>
        <v/>
      </c>
      <c r="L20" s="5" t="str">
        <f t="shared" si="12"/>
        <v/>
      </c>
      <c r="M20" s="24">
        <f t="shared" si="7"/>
        <v>-4.8866564249402643E+17</v>
      </c>
      <c r="N20" s="24">
        <f t="shared" si="8"/>
        <v>7.7742926754970592</v>
      </c>
      <c r="O20" s="24">
        <f t="shared" si="9"/>
        <v>1196768147930048</v>
      </c>
      <c r="P20" s="24">
        <f t="shared" si="10"/>
        <v>2.9593265697752082E-5</v>
      </c>
      <c r="U20" s="24">
        <f t="shared" si="14"/>
        <v>3.5269989856080564</v>
      </c>
      <c r="V20" s="24">
        <f t="shared" si="13"/>
        <v>15.402306900967742</v>
      </c>
      <c r="W20" s="63">
        <f>B20+([1]User!D$6-25)*[1]User!C$6*[1]Calc!V$6</f>
        <v>0.63003831560000001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0.62755499999999997</v>
      </c>
      <c r="C21" s="64">
        <v>0.63968199999999997</v>
      </c>
      <c r="D21" s="61">
        <f t="shared" si="0"/>
        <v>7.5527064354564715</v>
      </c>
      <c r="E21" s="49">
        <f t="shared" si="1"/>
        <v>0.87810260452517452</v>
      </c>
      <c r="F21" s="49">
        <f t="shared" si="2"/>
        <v>0.87810260452517452</v>
      </c>
      <c r="G21" s="49">
        <f t="shared" si="3"/>
        <v>7.6428921996235299</v>
      </c>
      <c r="H21" s="5" t="str">
        <f t="shared" si="6"/>
        <v/>
      </c>
      <c r="I21" s="24">
        <f t="shared" si="4"/>
        <v>-0.16607230499058825</v>
      </c>
      <c r="J21" s="24">
        <f t="shared" si="5"/>
        <v>-0.10426539372696546</v>
      </c>
      <c r="K21" s="5" t="str">
        <f t="shared" si="11"/>
        <v/>
      </c>
      <c r="L21" s="5" t="str">
        <f t="shared" si="12"/>
        <v/>
      </c>
      <c r="M21" s="24">
        <f t="shared" si="7"/>
        <v>-4.6913110781865466E+17</v>
      </c>
      <c r="N21" s="24">
        <f t="shared" si="8"/>
        <v>7.6428921996235299</v>
      </c>
      <c r="O21" s="24">
        <f t="shared" si="9"/>
        <v>1126819296832107</v>
      </c>
      <c r="P21" s="24">
        <f t="shared" si="10"/>
        <v>2.8342639928072569E-5</v>
      </c>
      <c r="Q21" s="5" t="str">
        <f>IF(G21&gt;0.85,IF(G21&lt;1.15,W21,""),"")</f>
        <v/>
      </c>
      <c r="U21" s="24">
        <f t="shared" si="14"/>
        <v>3.2563235734966582</v>
      </c>
      <c r="V21" s="24">
        <f t="shared" si="13"/>
        <v>17.79462440396388</v>
      </c>
      <c r="W21" s="63">
        <f>B21+([1]User!D$6-25)*[1]User!C$6*[1]Calc!V$6</f>
        <v>0.62783131559999994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0.62538800000000005</v>
      </c>
      <c r="C22" s="64">
        <v>0.627355</v>
      </c>
      <c r="D22" s="61">
        <f t="shared" si="0"/>
        <v>7.4071619114119125</v>
      </c>
      <c r="E22" s="49">
        <f t="shared" si="1"/>
        <v>0.869651837896393</v>
      </c>
      <c r="F22" s="49">
        <f t="shared" si="2"/>
        <v>0.869651837896393</v>
      </c>
      <c r="G22" s="49">
        <f t="shared" si="3"/>
        <v>7.4914368935946776</v>
      </c>
      <c r="H22" s="5" t="str">
        <f t="shared" si="6"/>
        <v/>
      </c>
      <c r="I22" s="24">
        <f t="shared" si="4"/>
        <v>-0.16228592233986697</v>
      </c>
      <c r="J22" s="24">
        <f t="shared" si="5"/>
        <v>-0.10153651053228761</v>
      </c>
      <c r="K22" s="5" t="str">
        <f t="shared" si="11"/>
        <v/>
      </c>
      <c r="L22" s="5" t="str">
        <f t="shared" si="12"/>
        <v/>
      </c>
      <c r="M22" s="24">
        <f t="shared" si="7"/>
        <v>-4.3838421859532262E+17</v>
      </c>
      <c r="N22" s="24">
        <f t="shared" si="8"/>
        <v>7.4914368935946776</v>
      </c>
      <c r="O22" s="24">
        <f t="shared" si="9"/>
        <v>1061468138061042.6</v>
      </c>
      <c r="P22" s="24">
        <f t="shared" si="10"/>
        <v>2.7238650977001114E-5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3.0113866631130803</v>
      </c>
      <c r="V22" s="24">
        <f t="shared" si="13"/>
        <v>20.070850067638208</v>
      </c>
      <c r="W22" s="63">
        <f>B22+([1]User!D$6-25)*[1]User!C$6*[1]Calc!V$6</f>
        <v>0.62566431560000002</v>
      </c>
      <c r="AH22" s="24"/>
    </row>
    <row r="23" spans="1:34">
      <c r="A23" s="5">
        <v>2.1082000000000002E-3</v>
      </c>
      <c r="B23" s="59">
        <v>0.62320299999999995</v>
      </c>
      <c r="C23" s="64">
        <v>0.61303700000000005</v>
      </c>
      <c r="D23" s="61">
        <f t="shared" si="0"/>
        <v>7.2381097093132674</v>
      </c>
      <c r="E23" s="49">
        <f t="shared" si="1"/>
        <v>0.8596251615005962</v>
      </c>
      <c r="F23" s="49">
        <f t="shared" si="2"/>
        <v>0.8596251615005962</v>
      </c>
      <c r="G23" s="49">
        <f t="shared" si="3"/>
        <v>7.3189049988577013</v>
      </c>
      <c r="H23" s="5" t="str">
        <f t="shared" si="6"/>
        <v/>
      </c>
      <c r="I23" s="24">
        <f t="shared" si="4"/>
        <v>-0.15797262497144254</v>
      </c>
      <c r="J23" s="24">
        <f t="shared" si="5"/>
        <v>-9.8492664100730459E-2</v>
      </c>
      <c r="K23" s="5" t="str">
        <f t="shared" si="11"/>
        <v/>
      </c>
      <c r="L23" s="5" t="str">
        <f t="shared" si="12"/>
        <v/>
      </c>
      <c r="M23" s="24">
        <f t="shared" si="7"/>
        <v>-4.202834454038391E+17</v>
      </c>
      <c r="N23" s="24">
        <f t="shared" si="8"/>
        <v>7.3189049988577013</v>
      </c>
      <c r="O23" s="24">
        <f t="shared" si="9"/>
        <v>998785343068796.37</v>
      </c>
      <c r="P23" s="24">
        <f t="shared" si="10"/>
        <v>2.6234319803510615E-5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2.7836505509190261</v>
      </c>
      <c r="V23" s="24">
        <f t="shared" si="13"/>
        <v>22.251286411342701</v>
      </c>
      <c r="W23" s="63">
        <f>B23+([1]User!D$6-25)*[1]User!C$6*[1]Calc!V$6</f>
        <v>0.62347931559999992</v>
      </c>
      <c r="AH23" s="24"/>
    </row>
    <row r="24" spans="1:34">
      <c r="A24" s="5">
        <v>2.2536000000000001E-3</v>
      </c>
      <c r="B24" s="59">
        <v>0.62102299999999999</v>
      </c>
      <c r="C24" s="64">
        <v>0.59604000000000001</v>
      </c>
      <c r="D24" s="61">
        <f t="shared" si="0"/>
        <v>7.0374266335295905</v>
      </c>
      <c r="E24" s="49">
        <f t="shared" si="1"/>
        <v>0.84741388028294196</v>
      </c>
      <c r="F24" s="49">
        <f t="shared" si="2"/>
        <v>0.84741388028294196</v>
      </c>
      <c r="G24" s="49">
        <f t="shared" si="3"/>
        <v>7.1140378914995726</v>
      </c>
      <c r="H24" s="5" t="str">
        <f t="shared" si="6"/>
        <v/>
      </c>
      <c r="I24" s="24">
        <f t="shared" si="4"/>
        <v>-0.15285094728748932</v>
      </c>
      <c r="J24" s="24">
        <f t="shared" si="5"/>
        <v>-9.4966188938528789E-2</v>
      </c>
      <c r="K24" s="5" t="str">
        <f t="shared" si="11"/>
        <v/>
      </c>
      <c r="L24" s="5" t="str">
        <f t="shared" si="12"/>
        <v/>
      </c>
      <c r="M24" s="24">
        <f t="shared" si="7"/>
        <v>-3.9851882006856864E+17</v>
      </c>
      <c r="N24" s="24">
        <f t="shared" si="8"/>
        <v>7.1140378914995726</v>
      </c>
      <c r="O24" s="24">
        <f t="shared" si="9"/>
        <v>939335137654550.62</v>
      </c>
      <c r="P24" s="24">
        <f t="shared" si="10"/>
        <v>2.5383304055560305E-5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2.5741583644219026</v>
      </c>
      <c r="V24" s="24">
        <f t="shared" si="13"/>
        <v>24.111260639109275</v>
      </c>
      <c r="W24" s="63">
        <f>B24+([1]User!D$6-25)*[1]User!C$6*[1]Calc!V$6</f>
        <v>0.62129931559999996</v>
      </c>
      <c r="X24" s="69"/>
      <c r="AH24" s="24"/>
    </row>
    <row r="25" spans="1:34">
      <c r="A25" s="5">
        <v>2.3990000000000001E-3</v>
      </c>
      <c r="B25" s="59">
        <v>0.61884499999999998</v>
      </c>
      <c r="C25" s="64">
        <v>0.57531299999999996</v>
      </c>
      <c r="D25" s="61">
        <f t="shared" si="0"/>
        <v>6.7927035581769832</v>
      </c>
      <c r="E25" s="49">
        <f t="shared" si="1"/>
        <v>0.8320426618662824</v>
      </c>
      <c r="F25" s="49">
        <f t="shared" si="2"/>
        <v>0.8320426618662824</v>
      </c>
      <c r="G25" s="49">
        <f t="shared" si="3"/>
        <v>6.8654078729384009</v>
      </c>
      <c r="H25" s="5" t="str">
        <f t="shared" si="6"/>
        <v/>
      </c>
      <c r="I25" s="24">
        <f t="shared" si="4"/>
        <v>-0.14663519682346005</v>
      </c>
      <c r="J25" s="24">
        <f t="shared" si="5"/>
        <v>-9.0784975970605516E-2</v>
      </c>
      <c r="K25" s="5" t="str">
        <f t="shared" si="11"/>
        <v/>
      </c>
      <c r="L25" s="5" t="str">
        <f t="shared" si="12"/>
        <v/>
      </c>
      <c r="M25" s="24">
        <f t="shared" si="7"/>
        <v>-3.7819556159705344E+17</v>
      </c>
      <c r="N25" s="24">
        <f t="shared" si="8"/>
        <v>6.8654078729384009</v>
      </c>
      <c r="O25" s="24">
        <f t="shared" si="9"/>
        <v>882901165283646.37</v>
      </c>
      <c r="P25" s="24">
        <f t="shared" si="10"/>
        <v>2.4722335971203415E-5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2.3811338916079903</v>
      </c>
      <c r="V25" s="24">
        <f t="shared" si="13"/>
        <v>25.431207700872363</v>
      </c>
      <c r="W25" s="63">
        <f>B25+([1]User!D$6-25)*[1]User!C$6*[1]Calc!V$6</f>
        <v>0.61912131559999994</v>
      </c>
      <c r="AH25" s="24"/>
    </row>
    <row r="26" spans="1:34">
      <c r="A26" s="5">
        <v>2.5444E-3</v>
      </c>
      <c r="B26" s="59">
        <v>0.61660199999999998</v>
      </c>
      <c r="C26" s="64">
        <v>0.54991900000000005</v>
      </c>
      <c r="D26" s="61">
        <f t="shared" si="0"/>
        <v>6.4928773519964418</v>
      </c>
      <c r="E26" s="49">
        <f t="shared" si="1"/>
        <v>0.81243719929132363</v>
      </c>
      <c r="F26" s="49">
        <f t="shared" si="2"/>
        <v>0.81243719929132363</v>
      </c>
      <c r="G26" s="49">
        <f t="shared" si="3"/>
        <v>6.5638434366528022</v>
      </c>
      <c r="H26" s="5" t="str">
        <f t="shared" si="6"/>
        <v/>
      </c>
      <c r="I26" s="24">
        <f t="shared" si="4"/>
        <v>-0.13909608591632008</v>
      </c>
      <c r="J26" s="24">
        <f t="shared" si="5"/>
        <v>-8.5805359186612404E-2</v>
      </c>
      <c r="K26" s="5" t="str">
        <f t="shared" si="11"/>
        <v/>
      </c>
      <c r="L26" s="5" t="str">
        <f t="shared" si="12"/>
        <v/>
      </c>
      <c r="M26" s="24">
        <f t="shared" si="7"/>
        <v>-3.6915358227403277E+17</v>
      </c>
      <c r="N26" s="24">
        <f t="shared" si="8"/>
        <v>6.5638434366528022</v>
      </c>
      <c r="O26" s="24">
        <f t="shared" si="9"/>
        <v>827755502626697.87</v>
      </c>
      <c r="P26" s="24">
        <f t="shared" si="10"/>
        <v>2.4243070292685519E-5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2.1979932096222385</v>
      </c>
      <c r="V26" s="24">
        <f t="shared" si="13"/>
        <v>26.114267115629143</v>
      </c>
      <c r="W26" s="63">
        <f>B26+([1]User!D$6-25)*[1]User!C$6*[1]Calc!V$6</f>
        <v>0.61687831559999995</v>
      </c>
      <c r="AH26" s="24"/>
    </row>
    <row r="27" spans="1:34">
      <c r="A27" s="5">
        <v>2.6898E-3</v>
      </c>
      <c r="B27" s="59">
        <v>0.61438400000000004</v>
      </c>
      <c r="C27" s="64">
        <v>0.51950399999999997</v>
      </c>
      <c r="D27" s="61">
        <f t="shared" si="0"/>
        <v>6.1337683474685525</v>
      </c>
      <c r="E27" s="49">
        <f t="shared" si="1"/>
        <v>0.78772737006252913</v>
      </c>
      <c r="F27" s="49">
        <f t="shared" si="2"/>
        <v>0.78772737006252913</v>
      </c>
      <c r="G27" s="49">
        <f t="shared" si="3"/>
        <v>6.2002755445220794</v>
      </c>
      <c r="H27" s="5" t="str">
        <f t="shared" si="6"/>
        <v/>
      </c>
      <c r="I27" s="24">
        <f t="shared" si="4"/>
        <v>-0.13000688861305201</v>
      </c>
      <c r="J27" s="24">
        <f t="shared" si="5"/>
        <v>-7.9910075185072593E-2</v>
      </c>
      <c r="K27" s="5" t="str">
        <f t="shared" si="11"/>
        <v/>
      </c>
      <c r="L27" s="5" t="str">
        <f t="shared" si="12"/>
        <v/>
      </c>
      <c r="M27" s="24">
        <f t="shared" si="7"/>
        <v>-3.4595920231755808E+17</v>
      </c>
      <c r="N27" s="24">
        <f t="shared" si="8"/>
        <v>6.2002755445220794</v>
      </c>
      <c r="O27" s="24">
        <f t="shared" si="9"/>
        <v>776072617309944.62</v>
      </c>
      <c r="P27" s="24">
        <f t="shared" si="10"/>
        <v>2.4062188668933345E-5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2.0312501118524033</v>
      </c>
      <c r="V27" s="24">
        <f t="shared" si="13"/>
        <v>25.767495532328656</v>
      </c>
      <c r="W27" s="63">
        <f>B27+([1]User!D$6-25)*[1]User!C$6*[1]Calc!V$6</f>
        <v>0.61466031560000001</v>
      </c>
      <c r="AH27" s="24"/>
    </row>
    <row r="28" spans="1:34">
      <c r="A28" s="5">
        <v>2.8352E-3</v>
      </c>
      <c r="B28" s="59">
        <v>0.61216999999999999</v>
      </c>
      <c r="C28" s="64">
        <v>0.48616700000000002</v>
      </c>
      <c r="D28" s="61">
        <f t="shared" si="0"/>
        <v>5.7401593754499372</v>
      </c>
      <c r="E28" s="49">
        <f t="shared" si="1"/>
        <v>0.75892395074598062</v>
      </c>
      <c r="F28" s="49">
        <f t="shared" si="2"/>
        <v>0.75892395074598062</v>
      </c>
      <c r="G28" s="49">
        <f t="shared" si="3"/>
        <v>5.8030387664657441</v>
      </c>
      <c r="H28" s="5" t="str">
        <f t="shared" si="6"/>
        <v/>
      </c>
      <c r="I28" s="24">
        <f t="shared" si="4"/>
        <v>-0.12007596916164362</v>
      </c>
      <c r="J28" s="24">
        <f t="shared" si="5"/>
        <v>-7.3540084905147851E-2</v>
      </c>
      <c r="K28" s="5" t="str">
        <f t="shared" si="11"/>
        <v/>
      </c>
      <c r="L28" s="5" t="str">
        <f t="shared" si="12"/>
        <v/>
      </c>
      <c r="M28" s="24">
        <f t="shared" si="7"/>
        <v>-3.2708796824702061E+17</v>
      </c>
      <c r="N28" s="24">
        <f t="shared" si="8"/>
        <v>5.8030387664657441</v>
      </c>
      <c r="O28" s="24">
        <f t="shared" si="9"/>
        <v>727193926247311.62</v>
      </c>
      <c r="P28" s="24">
        <f t="shared" si="10"/>
        <v>2.4090095897622913E-5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1.8778964462482455</v>
      </c>
      <c r="V28" s="24">
        <f t="shared" si="13"/>
        <v>24.706185571662893</v>
      </c>
      <c r="W28" s="63">
        <f>B28+([1]User!D$6-25)*[1]User!C$6*[1]Calc!V$6</f>
        <v>0.61244631559999996</v>
      </c>
      <c r="AH28" s="24"/>
    </row>
    <row r="29" spans="1:34">
      <c r="A29" s="5">
        <v>2.9805999999999999E-3</v>
      </c>
      <c r="B29" s="59">
        <v>0.60995299999999997</v>
      </c>
      <c r="C29" s="64">
        <v>0.45269399999999999</v>
      </c>
      <c r="D29" s="61">
        <f t="shared" si="0"/>
        <v>5.3449446554577618</v>
      </c>
      <c r="E29" s="49">
        <f t="shared" si="1"/>
        <v>0.72794321264044937</v>
      </c>
      <c r="F29" s="49">
        <f t="shared" si="2"/>
        <v>0.72794321264044937</v>
      </c>
      <c r="G29" s="49">
        <f t="shared" si="3"/>
        <v>5.4045343136160673</v>
      </c>
      <c r="H29" s="5" t="str">
        <f t="shared" si="6"/>
        <v/>
      </c>
      <c r="I29" s="24">
        <f t="shared" si="4"/>
        <v>-0.11011335784040169</v>
      </c>
      <c r="J29" s="24">
        <f t="shared" si="5"/>
        <v>-6.7194398993366211E-2</v>
      </c>
      <c r="K29" s="5" t="str">
        <f t="shared" si="11"/>
        <v/>
      </c>
      <c r="L29" s="5" t="str">
        <f t="shared" si="12"/>
        <v/>
      </c>
      <c r="M29" s="24">
        <f t="shared" si="7"/>
        <v>-3.0997533374066394E+17</v>
      </c>
      <c r="N29" s="24">
        <f t="shared" si="8"/>
        <v>5.4045343136160673</v>
      </c>
      <c r="O29" s="24">
        <f t="shared" si="9"/>
        <v>680853565540362.87</v>
      </c>
      <c r="P29" s="24">
        <f t="shared" si="10"/>
        <v>2.4218051333252662E-5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1.7363864126344288</v>
      </c>
      <c r="V29" s="24">
        <f t="shared" si="13"/>
        <v>23.335323201409683</v>
      </c>
      <c r="W29" s="63">
        <f>B29+([1]User!D$6-25)*[1]User!C$6*[1]Calc!V$6</f>
        <v>0.61022931559999993</v>
      </c>
      <c r="AH29" s="24"/>
    </row>
    <row r="30" spans="1:34">
      <c r="A30" s="5">
        <v>3.1259999999999999E-3</v>
      </c>
      <c r="B30" s="59">
        <v>0.60771900000000001</v>
      </c>
      <c r="C30" s="64">
        <v>0.421014</v>
      </c>
      <c r="D30" s="61">
        <f t="shared" si="0"/>
        <v>4.9708998333816972</v>
      </c>
      <c r="E30" s="49">
        <f t="shared" si="1"/>
        <v>0.69643501193242285</v>
      </c>
      <c r="F30" s="49">
        <f t="shared" si="2"/>
        <v>0.69643501193242285</v>
      </c>
      <c r="G30" s="49">
        <f t="shared" si="3"/>
        <v>5.0276602711920253</v>
      </c>
      <c r="H30" s="5" t="str">
        <f t="shared" si="6"/>
        <v/>
      </c>
      <c r="I30" s="24">
        <f t="shared" si="4"/>
        <v>-0.10069150677980065</v>
      </c>
      <c r="J30" s="24">
        <f t="shared" si="5"/>
        <v>-6.1219964442824439E-2</v>
      </c>
      <c r="K30" s="5" t="str">
        <f t="shared" si="11"/>
        <v/>
      </c>
      <c r="L30" s="5" t="str">
        <f t="shared" si="12"/>
        <v/>
      </c>
      <c r="M30" s="24">
        <f t="shared" si="7"/>
        <v>-2.9525820750274746E+17</v>
      </c>
      <c r="N30" s="24">
        <f t="shared" si="8"/>
        <v>5.0276602711920253</v>
      </c>
      <c r="O30" s="24">
        <f t="shared" si="9"/>
        <v>636686691263340.62</v>
      </c>
      <c r="P30" s="24">
        <f t="shared" si="10"/>
        <v>2.4344653959573359E-5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1.6050092663805238</v>
      </c>
      <c r="V30" s="24">
        <f t="shared" si="13"/>
        <v>21.979318101470902</v>
      </c>
      <c r="W30" s="63">
        <f>B30+([1]User!D$6-25)*[1]User!C$6*[1]Calc!V$6</f>
        <v>0.60799531559999997</v>
      </c>
      <c r="AH30" s="24"/>
    </row>
    <row r="31" spans="1:34">
      <c r="A31" s="5">
        <v>3.2713999999999998E-3</v>
      </c>
      <c r="B31" s="59">
        <v>0.60547099999999998</v>
      </c>
      <c r="C31" s="64">
        <v>0.391372</v>
      </c>
      <c r="D31" s="61">
        <f t="shared" si="0"/>
        <v>4.620917616968228</v>
      </c>
      <c r="E31" s="49">
        <f t="shared" si="1"/>
        <v>0.66472822586234626</v>
      </c>
      <c r="F31" s="49">
        <f t="shared" si="2"/>
        <v>0.66472822586234626</v>
      </c>
      <c r="G31" s="49">
        <f t="shared" si="3"/>
        <v>4.674845415999453</v>
      </c>
      <c r="H31" s="5" t="str">
        <f t="shared" si="6"/>
        <v/>
      </c>
      <c r="I31" s="24">
        <f t="shared" si="4"/>
        <v>-9.1871135399986342E-2</v>
      </c>
      <c r="J31" s="24">
        <f t="shared" si="5"/>
        <v>-5.5650693649665857E-2</v>
      </c>
      <c r="K31" s="5" t="str">
        <f t="shared" si="11"/>
        <v/>
      </c>
      <c r="L31" s="5" t="str">
        <f t="shared" si="12"/>
        <v/>
      </c>
      <c r="M31" s="24">
        <f t="shared" si="7"/>
        <v>-2.8052329916367456E+17</v>
      </c>
      <c r="N31" s="24">
        <f t="shared" si="8"/>
        <v>4.674845415999453</v>
      </c>
      <c r="O31" s="24">
        <f t="shared" si="9"/>
        <v>594699275789532.87</v>
      </c>
      <c r="P31" s="24">
        <f t="shared" si="10"/>
        <v>2.4455351697086613E-5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1.4832584170010936</v>
      </c>
      <c r="V31" s="24">
        <f t="shared" si="13"/>
        <v>20.680597195128527</v>
      </c>
      <c r="W31" s="63">
        <f>B31+([1]User!D$6-25)*[1]User!C$6*[1]Calc!V$6</f>
        <v>0.60574731559999995</v>
      </c>
      <c r="AH31" s="24"/>
    </row>
    <row r="32" spans="1:34">
      <c r="A32" s="5">
        <v>3.4167999999999998E-3</v>
      </c>
      <c r="B32" s="59">
        <v>0.60324999999999995</v>
      </c>
      <c r="C32" s="64">
        <v>0.36396099999999998</v>
      </c>
      <c r="D32" s="61">
        <f t="shared" si="0"/>
        <v>4.297276751503361</v>
      </c>
      <c r="E32" s="49">
        <f t="shared" si="1"/>
        <v>0.63319332384457749</v>
      </c>
      <c r="F32" s="49">
        <f t="shared" si="2"/>
        <v>0.63319332384457749</v>
      </c>
      <c r="G32" s="49">
        <f t="shared" si="3"/>
        <v>4.3475760386364781</v>
      </c>
      <c r="H32" s="5" t="str">
        <f t="shared" si="6"/>
        <v/>
      </c>
      <c r="I32" s="24">
        <f t="shared" si="4"/>
        <v>-8.3689400965911959E-2</v>
      </c>
      <c r="J32" s="24">
        <f t="shared" si="5"/>
        <v>-5.050875581972792E-2</v>
      </c>
      <c r="K32" s="5" t="str">
        <f t="shared" si="11"/>
        <v/>
      </c>
      <c r="L32" s="5" t="str">
        <f t="shared" si="12"/>
        <v/>
      </c>
      <c r="M32" s="24">
        <f t="shared" si="7"/>
        <v>-2.6164839332665843E+17</v>
      </c>
      <c r="N32" s="24">
        <f t="shared" si="8"/>
        <v>4.3475760386364781</v>
      </c>
      <c r="O32" s="24">
        <f t="shared" si="9"/>
        <v>555534357974578.87</v>
      </c>
      <c r="P32" s="24">
        <f t="shared" si="10"/>
        <v>2.4564475475057419E-5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1.3724336018140537</v>
      </c>
      <c r="V32" s="24">
        <f t="shared" si="13"/>
        <v>19.421854914179907</v>
      </c>
      <c r="W32" s="63">
        <f>B32+([1]User!D$6-25)*[1]User!C$6*[1]Calc!V$6</f>
        <v>0.60352631559999992</v>
      </c>
      <c r="AH32" s="24"/>
    </row>
    <row r="33" spans="1:34">
      <c r="A33" s="5">
        <v>3.5622000000000002E-3</v>
      </c>
      <c r="B33" s="59">
        <v>0.60102900000000004</v>
      </c>
      <c r="C33" s="64">
        <v>0.338613</v>
      </c>
      <c r="D33" s="61">
        <f t="shared" si="0"/>
        <v>3.9979936659609341</v>
      </c>
      <c r="E33" s="49">
        <f t="shared" si="1"/>
        <v>0.6018421017279727</v>
      </c>
      <c r="F33" s="49">
        <f t="shared" si="2"/>
        <v>0.6018421017279727</v>
      </c>
      <c r="G33" s="49">
        <f t="shared" si="3"/>
        <v>4.0454390347618405</v>
      </c>
      <c r="H33" s="5" t="str">
        <f t="shared" si="6"/>
        <v/>
      </c>
      <c r="I33" s="24">
        <f t="shared" si="4"/>
        <v>-7.6135975869046024E-2</v>
      </c>
      <c r="J33" s="24">
        <f t="shared" si="5"/>
        <v>-4.5780966998450703E-2</v>
      </c>
      <c r="K33" s="5" t="str">
        <f t="shared" si="11"/>
        <v/>
      </c>
      <c r="L33" s="5" t="str">
        <f t="shared" si="12"/>
        <v/>
      </c>
      <c r="M33" s="24">
        <f t="shared" si="7"/>
        <v>-2.4680279234762038E+17</v>
      </c>
      <c r="N33" s="24">
        <f t="shared" si="8"/>
        <v>4.0454390347618405</v>
      </c>
      <c r="O33" s="24">
        <f t="shared" si="9"/>
        <v>518575864960178.62</v>
      </c>
      <c r="P33" s="24">
        <f t="shared" si="10"/>
        <v>2.4642819586036264E-5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1.2702587195329391</v>
      </c>
      <c r="V33" s="24">
        <f t="shared" si="13"/>
        <v>18.258149153136817</v>
      </c>
      <c r="W33" s="63">
        <f>B33+([1]User!D$6-25)*[1]User!C$6*[1]Calc!V$6</f>
        <v>0.6013053156</v>
      </c>
      <c r="AH33" s="24"/>
    </row>
    <row r="34" spans="1:34">
      <c r="A34" s="70">
        <v>3.7076000000000001E-3</v>
      </c>
      <c r="B34" s="59">
        <v>0.598777</v>
      </c>
      <c r="C34" s="64">
        <v>0.31524799999999997</v>
      </c>
      <c r="D34" s="61">
        <f t="shared" si="0"/>
        <v>3.7221238027094423</v>
      </c>
      <c r="E34" s="49">
        <f t="shared" si="1"/>
        <v>0.57079081423788847</v>
      </c>
      <c r="F34" s="49">
        <f t="shared" si="2"/>
        <v>0.57079081423788847</v>
      </c>
      <c r="G34" s="49">
        <f t="shared" si="3"/>
        <v>3.7674249589326299</v>
      </c>
      <c r="H34" s="5" t="str">
        <f t="shared" si="6"/>
        <v/>
      </c>
      <c r="I34" s="24">
        <f t="shared" si="4"/>
        <v>-6.9185623973315763E-2</v>
      </c>
      <c r="J34" s="24">
        <f t="shared" si="5"/>
        <v>-4.1445877433069649E-2</v>
      </c>
      <c r="K34" s="5" t="str">
        <f t="shared" si="11"/>
        <v/>
      </c>
      <c r="L34" s="5" t="str">
        <f t="shared" si="12"/>
        <v/>
      </c>
      <c r="M34" s="24">
        <f t="shared" si="7"/>
        <v>-2.3564896079477517E+17</v>
      </c>
      <c r="N34" s="24">
        <f t="shared" si="8"/>
        <v>3.7674249589326299</v>
      </c>
      <c r="O34" s="24">
        <f t="shared" si="9"/>
        <v>483257289993486.12</v>
      </c>
      <c r="P34" s="24">
        <f t="shared" si="10"/>
        <v>2.4659119276703032E-5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1.1747797314558222</v>
      </c>
      <c r="V34" s="24">
        <f t="shared" si="13"/>
        <v>17.230435853129261</v>
      </c>
      <c r="W34" s="63">
        <f>B34+([1]User!D$6-25)*[1]User!C$6*[1]Calc!V$6</f>
        <v>0.59905331559999997</v>
      </c>
      <c r="AH34" s="24"/>
    </row>
    <row r="35" spans="1:34">
      <c r="A35" s="70">
        <v>3.8530000000000001E-3</v>
      </c>
      <c r="B35" s="59">
        <v>0.59653599999999996</v>
      </c>
      <c r="C35" s="64">
        <v>0.293688</v>
      </c>
      <c r="D35" s="61">
        <f t="shared" si="0"/>
        <v>3.4675655210187881</v>
      </c>
      <c r="E35" s="49">
        <f t="shared" si="1"/>
        <v>0.54002467598845683</v>
      </c>
      <c r="F35" s="49">
        <f t="shared" si="2"/>
        <v>0.54002467598845683</v>
      </c>
      <c r="G35" s="49">
        <f t="shared" si="3"/>
        <v>3.5099898654238775</v>
      </c>
      <c r="H35" s="5" t="str">
        <f t="shared" si="6"/>
        <v/>
      </c>
      <c r="I35" s="24">
        <f t="shared" si="4"/>
        <v>-6.2749746635596931E-2</v>
      </c>
      <c r="J35" s="24">
        <f t="shared" si="5"/>
        <v>-3.7449821592903908E-2</v>
      </c>
      <c r="K35" s="5" t="str">
        <f t="shared" si="11"/>
        <v/>
      </c>
      <c r="L35" s="5" t="str">
        <f t="shared" si="12"/>
        <v/>
      </c>
      <c r="M35" s="24">
        <f t="shared" si="7"/>
        <v>-2.2068427177012806E+17</v>
      </c>
      <c r="N35" s="24">
        <f t="shared" si="8"/>
        <v>3.5099898654238775</v>
      </c>
      <c r="O35" s="24">
        <f t="shared" si="9"/>
        <v>450171437420910.87</v>
      </c>
      <c r="P35" s="24">
        <f t="shared" si="10"/>
        <v>2.4655614531053618E-5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1.0872319738932026</v>
      </c>
      <c r="V35" s="24">
        <f t="shared" si="13"/>
        <v>16.257895977331259</v>
      </c>
      <c r="W35" s="63">
        <f>B35+([1]User!D$6-25)*[1]User!C$6*[1]Calc!V$6</f>
        <v>0.59681231559999992</v>
      </c>
      <c r="AH35" s="24"/>
    </row>
    <row r="36" spans="1:34">
      <c r="A36" s="70">
        <v>3.9984E-3</v>
      </c>
      <c r="B36" s="59">
        <v>0.59427300000000005</v>
      </c>
      <c r="C36" s="64">
        <v>0.273613</v>
      </c>
      <c r="D36" s="61">
        <f t="shared" si="0"/>
        <v>3.2305405903629483</v>
      </c>
      <c r="E36" s="49">
        <f t="shared" si="1"/>
        <v>0.50927520213517274</v>
      </c>
      <c r="F36" s="49">
        <f t="shared" si="2"/>
        <v>0.50927520213517274</v>
      </c>
      <c r="G36" s="49">
        <f t="shared" si="3"/>
        <v>3.2707963724338298</v>
      </c>
      <c r="H36" s="5" t="str">
        <f t="shared" si="6"/>
        <v/>
      </c>
      <c r="I36" s="24">
        <f t="shared" si="4"/>
        <v>-5.6769909310845752E-2</v>
      </c>
      <c r="J36" s="24">
        <f t="shared" si="5"/>
        <v>-3.3752510727437408E-2</v>
      </c>
      <c r="K36" s="5" t="str">
        <f t="shared" si="11"/>
        <v/>
      </c>
      <c r="L36" s="5" t="str">
        <f t="shared" si="12"/>
        <v/>
      </c>
      <c r="M36" s="24">
        <f t="shared" si="7"/>
        <v>-2.0940377689805251E+17</v>
      </c>
      <c r="N36" s="24">
        <f t="shared" si="8"/>
        <v>3.2707963724338298</v>
      </c>
      <c r="O36" s="24">
        <f t="shared" si="9"/>
        <v>418752532173241.87</v>
      </c>
      <c r="P36" s="24">
        <f t="shared" si="10"/>
        <v>2.4612044780116492E-5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1.0057700658637732</v>
      </c>
      <c r="V36" s="24">
        <f t="shared" si="13"/>
        <v>15.360817082785863</v>
      </c>
      <c r="W36" s="63">
        <f>B36+([1]User!D$6-25)*[1]User!C$6*[1]Calc!V$6</f>
        <v>0.59454931560000002</v>
      </c>
      <c r="AH36" s="24"/>
    </row>
    <row r="37" spans="1:34">
      <c r="A37" s="70">
        <v>4.1437999999999996E-3</v>
      </c>
      <c r="B37" s="59">
        <v>0.59201899999999996</v>
      </c>
      <c r="C37" s="64">
        <v>0.25512200000000002</v>
      </c>
      <c r="D37" s="61">
        <f t="shared" si="0"/>
        <v>3.0122179008109122</v>
      </c>
      <c r="E37" s="49">
        <f t="shared" si="1"/>
        <v>0.47888638509070364</v>
      </c>
      <c r="F37" s="49">
        <f t="shared" si="2"/>
        <v>0.47888638509070364</v>
      </c>
      <c r="G37" s="49">
        <f t="shared" si="3"/>
        <v>3.0498680528729523</v>
      </c>
      <c r="H37" s="5" t="str">
        <f t="shared" si="6"/>
        <v/>
      </c>
      <c r="I37" s="24">
        <f t="shared" si="4"/>
        <v>-5.1246701321823816E-2</v>
      </c>
      <c r="J37" s="24">
        <f t="shared" si="5"/>
        <v>-3.035318113286857E-2</v>
      </c>
      <c r="K37" s="5" t="str">
        <f t="shared" si="11"/>
        <v/>
      </c>
      <c r="L37" s="5" t="str">
        <f t="shared" si="12"/>
        <v/>
      </c>
      <c r="M37" s="24">
        <f t="shared" si="7"/>
        <v>-1.9584972982750637E+17</v>
      </c>
      <c r="N37" s="24">
        <f t="shared" si="8"/>
        <v>3.0498680528729523</v>
      </c>
      <c r="O37" s="24">
        <f t="shared" si="9"/>
        <v>389356959060909.87</v>
      </c>
      <c r="P37" s="24">
        <f t="shared" si="10"/>
        <v>2.4542039364411588E-5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0.93100914747014107</v>
      </c>
      <c r="V37" s="24">
        <f t="shared" si="13"/>
        <v>14.52167292002745</v>
      </c>
      <c r="W37" s="63">
        <f>B37+([1]User!D$6-25)*[1]User!C$6*[1]Calc!V$6</f>
        <v>0.59229531559999993</v>
      </c>
      <c r="AH37" s="24"/>
    </row>
    <row r="38" spans="1:34">
      <c r="A38" s="71">
        <v>4.2892E-3</v>
      </c>
      <c r="B38" s="59">
        <v>0.58974599999999999</v>
      </c>
      <c r="C38" s="64">
        <v>0.23799400000000001</v>
      </c>
      <c r="D38" s="61">
        <f t="shared" si="0"/>
        <v>2.8099881119056462</v>
      </c>
      <c r="E38" s="49">
        <f t="shared" si="1"/>
        <v>0.44870448255821177</v>
      </c>
      <c r="F38" s="49">
        <f t="shared" si="2"/>
        <v>0.44870448255821177</v>
      </c>
      <c r="G38" s="49">
        <f t="shared" si="3"/>
        <v>2.8455867209740133</v>
      </c>
      <c r="H38" s="5" t="str">
        <f t="shared" si="6"/>
        <v/>
      </c>
      <c r="I38" s="24">
        <f t="shared" si="4"/>
        <v>-4.6139668024350329E-2</v>
      </c>
      <c r="J38" s="24">
        <f t="shared" si="5"/>
        <v>-2.7223433768742457E-2</v>
      </c>
      <c r="K38" s="5" t="str">
        <f t="shared" si="11"/>
        <v/>
      </c>
      <c r="L38" s="5" t="str">
        <f t="shared" si="12"/>
        <v/>
      </c>
      <c r="M38" s="24">
        <f t="shared" si="7"/>
        <v>-1.8517794979383546E+17</v>
      </c>
      <c r="N38" s="24">
        <f t="shared" si="8"/>
        <v>2.8455867209740133</v>
      </c>
      <c r="O38" s="24">
        <f t="shared" si="9"/>
        <v>361542107267574.87</v>
      </c>
      <c r="P38" s="24">
        <f t="shared" si="10"/>
        <v>2.4424788810276892E-5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0.8615405539186618</v>
      </c>
      <c r="V38" s="24">
        <f t="shared" si="13"/>
        <v>13.75923679049024</v>
      </c>
      <c r="W38" s="63">
        <f>B38+([1]User!D$6-25)*[1]User!C$6*[1]Calc!V$6</f>
        <v>0.59002231559999996</v>
      </c>
      <c r="X38" s="72" t="s">
        <v>67</v>
      </c>
      <c r="AH38" s="24"/>
    </row>
    <row r="39" spans="1:34">
      <c r="A39" s="70">
        <v>4.4346000000000003E-3</v>
      </c>
      <c r="B39" s="59">
        <v>0.58745700000000001</v>
      </c>
      <c r="C39" s="64">
        <v>0.22209100000000001</v>
      </c>
      <c r="D39" s="61">
        <f t="shared" si="0"/>
        <v>2.6222218617328039</v>
      </c>
      <c r="E39" s="49">
        <f t="shared" si="1"/>
        <v>0.41866943382624006</v>
      </c>
      <c r="F39" s="49">
        <f t="shared" si="2"/>
        <v>0.41866943382624006</v>
      </c>
      <c r="G39" s="49">
        <f t="shared" si="3"/>
        <v>2.6557860221518568</v>
      </c>
      <c r="H39" s="5" t="str">
        <f t="shared" si="6"/>
        <v/>
      </c>
      <c r="I39" s="24">
        <f t="shared" si="4"/>
        <v>-4.1394650553796423E-2</v>
      </c>
      <c r="J39" s="24">
        <f t="shared" si="5"/>
        <v>-2.4329015218086145E-2</v>
      </c>
      <c r="K39" s="5" t="str">
        <f t="shared" si="11"/>
        <v/>
      </c>
      <c r="L39" s="5" t="str">
        <f t="shared" si="12"/>
        <v/>
      </c>
      <c r="M39" s="24">
        <f t="shared" si="7"/>
        <v>-1.7459509165133648E+17</v>
      </c>
      <c r="N39" s="24">
        <f t="shared" si="8"/>
        <v>2.6557860221518568</v>
      </c>
      <c r="O39" s="24">
        <f t="shared" si="9"/>
        <v>335297759428275.62</v>
      </c>
      <c r="P39" s="24">
        <f t="shared" si="10"/>
        <v>2.4270645577185747E-5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0.7971049769368943</v>
      </c>
      <c r="V39" s="24">
        <f t="shared" si="13"/>
        <v>13.051509443862846</v>
      </c>
      <c r="W39" s="63">
        <f>B39+([1]User!D$6-25)*[1]User!C$6*[1]Calc!V$6</f>
        <v>0.58773331559999997</v>
      </c>
      <c r="X39" s="9" t="s">
        <v>68</v>
      </c>
      <c r="AH39" s="24"/>
    </row>
    <row r="40" spans="1:34">
      <c r="A40" s="70">
        <v>4.5799999999999999E-3</v>
      </c>
      <c r="B40" s="59">
        <v>0.58518099999999995</v>
      </c>
      <c r="C40" s="64">
        <v>0.20727200000000001</v>
      </c>
      <c r="D40" s="61">
        <f t="shared" si="0"/>
        <v>2.447254367466857</v>
      </c>
      <c r="E40" s="49">
        <f t="shared" si="1"/>
        <v>0.3886791122393618</v>
      </c>
      <c r="F40" s="49">
        <f t="shared" si="2"/>
        <v>0.3886791122393618</v>
      </c>
      <c r="G40" s="49">
        <f t="shared" si="3"/>
        <v>2.4784816515772343</v>
      </c>
      <c r="H40" s="5" t="str">
        <f t="shared" si="6"/>
        <v/>
      </c>
      <c r="I40" s="24">
        <f t="shared" si="4"/>
        <v>-3.6962041289430862E-2</v>
      </c>
      <c r="J40" s="24">
        <f t="shared" si="5"/>
        <v>-2.1639697472406551E-2</v>
      </c>
      <c r="K40" s="5" t="str">
        <f t="shared" si="11"/>
        <v/>
      </c>
      <c r="L40" s="5" t="str">
        <f t="shared" si="12"/>
        <v/>
      </c>
      <c r="M40" s="24">
        <f t="shared" si="7"/>
        <v>-1.6243905592164749E+17</v>
      </c>
      <c r="N40" s="24">
        <f t="shared" si="8"/>
        <v>2.4784816515772343</v>
      </c>
      <c r="O40" s="24">
        <f t="shared" si="9"/>
        <v>310873154403248.87</v>
      </c>
      <c r="P40" s="24">
        <f t="shared" si="10"/>
        <v>2.4112446087486498E-5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0.73808248032632107</v>
      </c>
      <c r="V40" s="24">
        <f t="shared" si="13"/>
        <v>12.35831787023408</v>
      </c>
      <c r="W40" s="63">
        <f>B40+([1]User!D$6-25)*[1]User!C$6*[1]Calc!V$6</f>
        <v>0.58545731559999992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0.58289000000000002</v>
      </c>
      <c r="C41" s="64">
        <v>0.19361600000000001</v>
      </c>
      <c r="D41" s="61">
        <f t="shared" si="0"/>
        <v>2.2860183797689171</v>
      </c>
      <c r="E41" s="49">
        <f t="shared" si="1"/>
        <v>0.35907971783534798</v>
      </c>
      <c r="F41" s="49">
        <f t="shared" si="2"/>
        <v>0.35907971783534798</v>
      </c>
      <c r="G41" s="49">
        <f t="shared" si="3"/>
        <v>2.3153880396997546</v>
      </c>
      <c r="H41" s="5" t="str">
        <f t="shared" si="6"/>
        <v/>
      </c>
      <c r="I41" s="24">
        <f t="shared" si="4"/>
        <v>-3.2884700992493868E-2</v>
      </c>
      <c r="J41" s="24">
        <f t="shared" si="5"/>
        <v>-1.9177249917400312E-2</v>
      </c>
      <c r="K41" s="5" t="str">
        <f t="shared" si="11"/>
        <v/>
      </c>
      <c r="L41" s="5" t="str">
        <f t="shared" si="12"/>
        <v/>
      </c>
      <c r="M41" s="24">
        <f t="shared" si="7"/>
        <v>-1.5277600879545056E+17</v>
      </c>
      <c r="N41" s="24">
        <f t="shared" si="8"/>
        <v>2.3153880396997546</v>
      </c>
      <c r="O41" s="24">
        <f t="shared" si="9"/>
        <v>287884891106905.75</v>
      </c>
      <c r="P41" s="24">
        <f t="shared" si="10"/>
        <v>2.3902253323191606E-5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0.68333957334357565</v>
      </c>
      <c r="V41" s="24">
        <f t="shared" si="13"/>
        <v>11.73805266904937</v>
      </c>
      <c r="W41" s="63">
        <f>B41+([1]User!D$6-25)*[1]User!C$6*[1]Calc!V$6</f>
        <v>0.58316631559999998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0.58057599999999998</v>
      </c>
      <c r="C42" s="64">
        <v>0.180896</v>
      </c>
      <c r="D42" s="61">
        <f t="shared" si="0"/>
        <v>2.135833716359588</v>
      </c>
      <c r="E42" s="49">
        <f t="shared" si="1"/>
        <v>0.32956743802011845</v>
      </c>
      <c r="F42" s="49">
        <f t="shared" si="2"/>
        <v>0.32956743802011845</v>
      </c>
      <c r="G42" s="49">
        <f t="shared" si="3"/>
        <v>2.1635042190121463</v>
      </c>
      <c r="H42" s="5" t="str">
        <f t="shared" si="6"/>
        <v/>
      </c>
      <c r="I42" s="24">
        <f t="shared" si="4"/>
        <v>-2.908760547530366E-2</v>
      </c>
      <c r="J42" s="24">
        <f t="shared" si="5"/>
        <v>-1.6895602995589367E-2</v>
      </c>
      <c r="K42" s="5" t="str">
        <f t="shared" si="11"/>
        <v/>
      </c>
      <c r="L42" s="5" t="str">
        <f t="shared" si="12"/>
        <v/>
      </c>
      <c r="M42" s="24">
        <f t="shared" si="7"/>
        <v>-1.4393727971576243E+17</v>
      </c>
      <c r="N42" s="24">
        <f t="shared" si="8"/>
        <v>2.1635042190121463</v>
      </c>
      <c r="O42" s="24">
        <f t="shared" si="9"/>
        <v>266208100089200.62</v>
      </c>
      <c r="P42" s="24">
        <f t="shared" si="10"/>
        <v>2.3654146227879673E-5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0.63241375901126906</v>
      </c>
      <c r="V42" s="24">
        <f t="shared" si="13"/>
        <v>11.162639866468608</v>
      </c>
      <c r="W42" s="63">
        <f>B42+([1]User!D$6-25)*[1]User!C$6*[1]Calc!V$6</f>
        <v>0.58085231559999995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0.57828999999999997</v>
      </c>
      <c r="C43" s="64">
        <v>0.16909099999999999</v>
      </c>
      <c r="D43" s="61">
        <f t="shared" si="0"/>
        <v>1.9964524308605998</v>
      </c>
      <c r="E43" s="49">
        <f t="shared" si="1"/>
        <v>0.3002589667913792</v>
      </c>
      <c r="F43" s="49">
        <f t="shared" si="2"/>
        <v>0.3002589667913792</v>
      </c>
      <c r="G43" s="49">
        <f t="shared" si="3"/>
        <v>2.0219470597061115</v>
      </c>
      <c r="H43" s="5" t="str">
        <f t="shared" si="6"/>
        <v/>
      </c>
      <c r="I43" s="24">
        <f t="shared" si="4"/>
        <v>-2.5548676492652793E-2</v>
      </c>
      <c r="J43" s="24">
        <f t="shared" si="5"/>
        <v>-1.4781603626810455E-2</v>
      </c>
      <c r="K43" s="5" t="str">
        <f t="shared" si="11"/>
        <v/>
      </c>
      <c r="L43" s="5" t="str">
        <f t="shared" si="12"/>
        <v/>
      </c>
      <c r="M43" s="24">
        <f t="shared" si="7"/>
        <v>-1.3261875179729362E+17</v>
      </c>
      <c r="N43" s="24">
        <f t="shared" si="8"/>
        <v>2.0219470597061115</v>
      </c>
      <c r="O43" s="24">
        <f t="shared" si="9"/>
        <v>246234502077155.25</v>
      </c>
      <c r="P43" s="24">
        <f t="shared" si="10"/>
        <v>2.341115730606349E-5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0.58606171529123452</v>
      </c>
      <c r="V43" s="24">
        <f t="shared" si="13"/>
        <v>10.594066542830873</v>
      </c>
      <c r="W43" s="63">
        <f>B43+([1]User!D$6-25)*[1]User!C$6*[1]Calc!V$6</f>
        <v>0.57856631559999994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0.57594999999999996</v>
      </c>
      <c r="C44" s="64">
        <v>0.15807099999999999</v>
      </c>
      <c r="D44" s="61">
        <f t="shared" si="0"/>
        <v>1.8663396171207567</v>
      </c>
      <c r="E44" s="49">
        <f t="shared" si="1"/>
        <v>0.27099067500586749</v>
      </c>
      <c r="F44" s="49">
        <f t="shared" si="2"/>
        <v>0.27099067500586749</v>
      </c>
      <c r="G44" s="49">
        <f t="shared" si="3"/>
        <v>1.8906145353211246</v>
      </c>
      <c r="H44" s="5" t="str">
        <f t="shared" si="6"/>
        <v/>
      </c>
      <c r="I44" s="24">
        <f t="shared" si="4"/>
        <v>-2.2265363383028113E-2</v>
      </c>
      <c r="J44" s="24">
        <f t="shared" si="5"/>
        <v>-1.282988830769744E-2</v>
      </c>
      <c r="K44" s="5" t="str">
        <f t="shared" si="11"/>
        <v/>
      </c>
      <c r="L44" s="5" t="str">
        <f t="shared" si="12"/>
        <v/>
      </c>
      <c r="M44" s="24">
        <f t="shared" si="7"/>
        <v>-1.2627402309804307E+17</v>
      </c>
      <c r="N44" s="24">
        <f t="shared" si="8"/>
        <v>1.8906145353211246</v>
      </c>
      <c r="O44" s="24">
        <f t="shared" si="9"/>
        <v>227190947399365.12</v>
      </c>
      <c r="P44" s="24">
        <f t="shared" si="10"/>
        <v>2.3101053605639202E-5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0.54235462877802898</v>
      </c>
      <c r="V44" s="24">
        <f t="shared" si="13"/>
        <v>10.093235619088274</v>
      </c>
      <c r="W44" s="63">
        <f>B44+([1]User!D$6-25)*[1]User!C$6*[1]Calc!V$6</f>
        <v>0.57622631559999993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0.57356300000000005</v>
      </c>
      <c r="C45" s="64">
        <v>0.147787</v>
      </c>
      <c r="D45" s="61">
        <f t="shared" si="0"/>
        <v>1.7449167335907616</v>
      </c>
      <c r="E45" s="49">
        <f t="shared" si="1"/>
        <v>0.24177470751017602</v>
      </c>
      <c r="F45" s="49">
        <f t="shared" si="2"/>
        <v>0.24177470751017602</v>
      </c>
      <c r="G45" s="49">
        <f t="shared" si="3"/>
        <v>1.7678934194907534</v>
      </c>
      <c r="H45" s="5" t="str">
        <f t="shared" si="6"/>
        <v/>
      </c>
      <c r="I45" s="24">
        <f t="shared" si="4"/>
        <v>-1.9197335487268839E-2</v>
      </c>
      <c r="J45" s="24">
        <f t="shared" si="5"/>
        <v>-1.1016185857357943E-2</v>
      </c>
      <c r="K45" s="5" t="str">
        <f t="shared" si="11"/>
        <v/>
      </c>
      <c r="L45" s="5" t="str">
        <f t="shared" si="12"/>
        <v/>
      </c>
      <c r="M45" s="24">
        <f t="shared" si="7"/>
        <v>-1.1952083801493869E+17</v>
      </c>
      <c r="N45" s="24">
        <f t="shared" si="8"/>
        <v>1.7678934194907534</v>
      </c>
      <c r="O45" s="24">
        <f t="shared" si="9"/>
        <v>209143191276839.5</v>
      </c>
      <c r="P45" s="24">
        <f t="shared" si="10"/>
        <v>2.2742144208354469E-5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0.50134576202412695</v>
      </c>
      <c r="V45" s="24">
        <f t="shared" si="13"/>
        <v>9.6354554229565395</v>
      </c>
      <c r="W45" s="63">
        <f>B45+([1]User!D$6-25)*[1]User!C$6*[1]Calc!V$6</f>
        <v>0.57383931560000001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0.57125300000000001</v>
      </c>
      <c r="C46" s="64">
        <v>0.13827600000000001</v>
      </c>
      <c r="D46" s="61">
        <f t="shared" si="0"/>
        <v>1.6326206381751858</v>
      </c>
      <c r="E46" s="49">
        <f t="shared" si="1"/>
        <v>0.21288528217255726</v>
      </c>
      <c r="F46" s="49">
        <f t="shared" si="2"/>
        <v>0.21288528217255726</v>
      </c>
      <c r="G46" s="49">
        <f t="shared" si="3"/>
        <v>1.6532824879384254</v>
      </c>
      <c r="H46" s="5" t="str">
        <f t="shared" si="6"/>
        <v/>
      </c>
      <c r="I46" s="24">
        <f t="shared" si="4"/>
        <v>-1.6332062198460638E-2</v>
      </c>
      <c r="J46" s="24">
        <f t="shared" si="5"/>
        <v>-9.3342523306228393E-3</v>
      </c>
      <c r="K46" s="5" t="str">
        <f t="shared" si="11"/>
        <v/>
      </c>
      <c r="L46" s="5" t="str">
        <f t="shared" si="12"/>
        <v/>
      </c>
      <c r="M46" s="24">
        <f t="shared" si="7"/>
        <v>-1.0747945153578693E+17</v>
      </c>
      <c r="N46" s="24">
        <f t="shared" si="8"/>
        <v>1.6532824879384254</v>
      </c>
      <c r="O46" s="24">
        <f t="shared" si="9"/>
        <v>192925709546791.25</v>
      </c>
      <c r="P46" s="24">
        <f t="shared" si="10"/>
        <v>2.2432971179367166E-5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0.46481382231931662</v>
      </c>
      <c r="V46" s="24">
        <f t="shared" si="13"/>
        <v>9.1508821037861203</v>
      </c>
      <c r="W46" s="63">
        <f>B46+([1]User!D$6-25)*[1]User!C$6*[1]Calc!V$6</f>
        <v>0.57152931559999998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0.56884999999999997</v>
      </c>
      <c r="C47" s="64">
        <v>0.12939400000000001</v>
      </c>
      <c r="D47" s="61">
        <f t="shared" si="0"/>
        <v>1.5277511271373194</v>
      </c>
      <c r="E47" s="49">
        <f t="shared" si="1"/>
        <v>0.18405261280380172</v>
      </c>
      <c r="F47" s="49">
        <f t="shared" si="2"/>
        <v>0.18405261280380172</v>
      </c>
      <c r="G47" s="49">
        <f t="shared" si="3"/>
        <v>1.5476451514092662</v>
      </c>
      <c r="H47" s="5" t="str">
        <f t="shared" si="6"/>
        <v/>
      </c>
      <c r="I47" s="24">
        <f t="shared" si="4"/>
        <v>-1.3691128785231654E-2</v>
      </c>
      <c r="J47" s="24">
        <f t="shared" si="5"/>
        <v>-7.7919816819439942E-3</v>
      </c>
      <c r="K47" s="5" t="str">
        <f t="shared" si="11"/>
        <v/>
      </c>
      <c r="L47" s="5" t="str">
        <f t="shared" si="12"/>
        <v/>
      </c>
      <c r="M47" s="24">
        <f t="shared" si="7"/>
        <v>-1.0348535305839979E+17</v>
      </c>
      <c r="N47" s="24">
        <f t="shared" si="8"/>
        <v>1.5476451514092662</v>
      </c>
      <c r="O47" s="24">
        <f t="shared" si="9"/>
        <v>177279658598796.25</v>
      </c>
      <c r="P47" s="24">
        <f t="shared" si="10"/>
        <v>2.202070774298588E-5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0.42982900803090146</v>
      </c>
      <c r="V47" s="24">
        <f t="shared" si="13"/>
        <v>8.7541010580542284</v>
      </c>
      <c r="W47" s="63">
        <f>B47+([1]User!D$6-25)*[1]User!C$6*[1]Calc!V$6</f>
        <v>0.56912631559999993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0.56649799999999995</v>
      </c>
      <c r="C48" s="64">
        <v>0.12112199999999999</v>
      </c>
      <c r="D48" s="61">
        <f t="shared" si="0"/>
        <v>1.4300838680396801</v>
      </c>
      <c r="E48" s="49">
        <f t="shared" si="1"/>
        <v>0.15536150764602999</v>
      </c>
      <c r="F48" s="49">
        <f t="shared" si="2"/>
        <v>0.15536150764602999</v>
      </c>
      <c r="G48" s="49">
        <f t="shared" si="3"/>
        <v>1.4481190515030995</v>
      </c>
      <c r="H48" s="5" t="str">
        <f t="shared" si="6"/>
        <v/>
      </c>
      <c r="I48" s="24">
        <f t="shared" si="4"/>
        <v>-1.1202976287577486E-2</v>
      </c>
      <c r="J48" s="24">
        <f t="shared" si="5"/>
        <v>-6.3495592180747573E-3</v>
      </c>
      <c r="K48" s="5" t="str">
        <f t="shared" si="11"/>
        <v/>
      </c>
      <c r="L48" s="5" t="str">
        <f t="shared" si="12"/>
        <v/>
      </c>
      <c r="M48" s="24">
        <f t="shared" si="7"/>
        <v>-9.3815977233767152E+16</v>
      </c>
      <c r="N48" s="24">
        <f t="shared" si="8"/>
        <v>1.4481190515030995</v>
      </c>
      <c r="O48" s="24">
        <f t="shared" si="9"/>
        <v>163100618609237.87</v>
      </c>
      <c r="P48" s="24">
        <f t="shared" si="10"/>
        <v>2.1651854444491279E-5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0.39832024351091383</v>
      </c>
      <c r="V48" s="24">
        <f t="shared" si="13"/>
        <v>8.3319430822144547</v>
      </c>
      <c r="W48" s="63">
        <f>B48+([1]User!D$6-25)*[1]User!C$6*[1]Calc!V$6</f>
        <v>0.56677431559999991</v>
      </c>
      <c r="AH48" s="24"/>
    </row>
    <row r="49" spans="1:34">
      <c r="A49" s="64">
        <v>5.8885999999999999E-3</v>
      </c>
      <c r="B49" s="59">
        <v>0.56417499999999998</v>
      </c>
      <c r="C49" s="64">
        <v>0.113436</v>
      </c>
      <c r="D49" s="61">
        <f t="shared" si="0"/>
        <v>1.3393354935928168</v>
      </c>
      <c r="E49" s="49">
        <f t="shared" si="1"/>
        <v>0.12688937818138066</v>
      </c>
      <c r="F49" s="49">
        <f t="shared" si="2"/>
        <v>0.12688937818138066</v>
      </c>
      <c r="G49" s="49">
        <f t="shared" si="3"/>
        <v>1.35583502122649</v>
      </c>
      <c r="H49" s="5" t="str">
        <f t="shared" si="6"/>
        <v/>
      </c>
      <c r="I49" s="24">
        <f t="shared" si="4"/>
        <v>-8.8958755306622478E-3</v>
      </c>
      <c r="J49" s="24">
        <f t="shared" si="5"/>
        <v>-5.0212886466961537E-3</v>
      </c>
      <c r="K49" s="5" t="str">
        <f t="shared" si="11"/>
        <v/>
      </c>
      <c r="L49" s="5" t="str">
        <f t="shared" si="12"/>
        <v/>
      </c>
      <c r="M49" s="24">
        <f t="shared" si="7"/>
        <v>-8.5827755064883776E+16</v>
      </c>
      <c r="N49" s="24">
        <f t="shared" si="8"/>
        <v>1.35583502122649</v>
      </c>
      <c r="O49" s="24">
        <f t="shared" si="9"/>
        <v>150129322018222.5</v>
      </c>
      <c r="P49" s="24">
        <f t="shared" si="10"/>
        <v>2.1286410524103087E-5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0.36963475470561702</v>
      </c>
      <c r="V49" s="24">
        <f t="shared" si="13"/>
        <v>7.9236257560877714</v>
      </c>
      <c r="W49" s="63">
        <f>B49+([1]User!D$6-25)*[1]User!C$6*[1]Calc!V$6</f>
        <v>0.56445131559999995</v>
      </c>
      <c r="AH49" s="24"/>
    </row>
    <row r="50" spans="1:34">
      <c r="A50" s="64">
        <v>6.0340000000000003E-3</v>
      </c>
      <c r="B50" s="59">
        <v>0.56174000000000002</v>
      </c>
      <c r="C50" s="64">
        <v>0.10625</v>
      </c>
      <c r="D50" s="61">
        <f t="shared" si="0"/>
        <v>1.2544906043428612</v>
      </c>
      <c r="E50" s="49">
        <f t="shared" si="1"/>
        <v>9.8467412962442949E-2</v>
      </c>
      <c r="F50" s="49">
        <f t="shared" si="2"/>
        <v>9.8467412962442949E-2</v>
      </c>
      <c r="G50" s="49">
        <f t="shared" si="3"/>
        <v>1.2704368945271343</v>
      </c>
      <c r="H50" s="5" t="str">
        <f t="shared" si="6"/>
        <v/>
      </c>
      <c r="I50" s="24">
        <f t="shared" si="4"/>
        <v>-6.760922363178358E-3</v>
      </c>
      <c r="J50" s="24">
        <f t="shared" si="5"/>
        <v>-3.7997486766111459E-3</v>
      </c>
      <c r="K50" s="5" t="str">
        <f t="shared" si="11"/>
        <v/>
      </c>
      <c r="L50" s="5" t="str">
        <f t="shared" si="12"/>
        <v/>
      </c>
      <c r="M50" s="24">
        <f t="shared" si="7"/>
        <v>-8.294990732559816E+16</v>
      </c>
      <c r="N50" s="24">
        <f t="shared" si="8"/>
        <v>1.2704368945271343</v>
      </c>
      <c r="O50" s="24">
        <f t="shared" si="9"/>
        <v>137563617459352.25</v>
      </c>
      <c r="P50" s="24">
        <f t="shared" si="10"/>
        <v>2.0815854714475194E-5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0.34194844045617706</v>
      </c>
      <c r="V50" s="24">
        <f t="shared" si="13"/>
        <v>7.5920473922465712</v>
      </c>
      <c r="W50" s="63">
        <f>B50+([1]User!D$6-25)*[1]User!C$6*[1]Calc!V$6</f>
        <v>0.56201631559999998</v>
      </c>
      <c r="AH50" s="24"/>
    </row>
    <row r="51" spans="1:34">
      <c r="A51" s="64">
        <v>6.1793999999999998E-3</v>
      </c>
      <c r="B51" s="59">
        <v>0.55934099999999998</v>
      </c>
      <c r="C51" s="64">
        <v>9.9556800000000001E-2</v>
      </c>
      <c r="D51" s="61">
        <f t="shared" si="0"/>
        <v>1.1754641901029774</v>
      </c>
      <c r="E51" s="49">
        <f t="shared" si="1"/>
        <v>7.0209403109988897E-2</v>
      </c>
      <c r="F51" s="49">
        <f t="shared" si="2"/>
        <v>7.0209403109988897E-2</v>
      </c>
      <c r="G51" s="49">
        <f t="shared" si="3"/>
        <v>1.1899542003616685</v>
      </c>
      <c r="H51" s="5" t="str">
        <f t="shared" si="6"/>
        <v/>
      </c>
      <c r="I51" s="24">
        <f t="shared" si="4"/>
        <v>-4.748855009041715E-3</v>
      </c>
      <c r="J51" s="24">
        <f t="shared" si="5"/>
        <v>-2.6575414923335379E-3</v>
      </c>
      <c r="K51" s="5" t="str">
        <f t="shared" si="11"/>
        <v/>
      </c>
      <c r="L51" s="5" t="str">
        <f t="shared" si="12"/>
        <v/>
      </c>
      <c r="M51" s="24">
        <f t="shared" si="7"/>
        <v>-7.5374585199184336E+16</v>
      </c>
      <c r="N51" s="24">
        <f t="shared" si="8"/>
        <v>1.1899542003616685</v>
      </c>
      <c r="O51" s="24">
        <f t="shared" si="9"/>
        <v>126147380919837.37</v>
      </c>
      <c r="P51" s="24">
        <f t="shared" si="10"/>
        <v>2.0379416704154614E-5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0.31685752149617841</v>
      </c>
      <c r="V51" s="24">
        <f t="shared" si="13"/>
        <v>7.2448129034778095</v>
      </c>
      <c r="W51" s="63">
        <f>B51+([1]User!D$6-25)*[1]User!C$6*[1]Calc!V$6</f>
        <v>0.55961731559999994</v>
      </c>
      <c r="AH51" s="24"/>
    </row>
    <row r="52" spans="1:34">
      <c r="A52" s="64">
        <v>6.3248000000000002E-3</v>
      </c>
      <c r="B52" s="59">
        <v>0.55700300000000003</v>
      </c>
      <c r="C52" s="64">
        <v>9.3215199999999998E-2</v>
      </c>
      <c r="D52" s="61">
        <f t="shared" si="0"/>
        <v>1.1005891066535591</v>
      </c>
      <c r="E52" s="49">
        <f t="shared" si="1"/>
        <v>4.1625209961907321E-2</v>
      </c>
      <c r="F52" s="49">
        <f t="shared" si="2"/>
        <v>4.1625209961907321E-2</v>
      </c>
      <c r="G52" s="49">
        <f t="shared" si="3"/>
        <v>1.113629911110162</v>
      </c>
      <c r="H52" s="5" t="str">
        <f t="shared" si="6"/>
        <v/>
      </c>
      <c r="I52" s="24">
        <f t="shared" si="4"/>
        <v>-2.8407477777540498E-3</v>
      </c>
      <c r="J52" s="24">
        <f t="shared" si="5"/>
        <v>-1.5830899773789978E-3</v>
      </c>
      <c r="K52" s="5" t="str">
        <f t="shared" si="11"/>
        <v/>
      </c>
      <c r="L52" s="5" t="str">
        <f t="shared" si="12"/>
        <v/>
      </c>
      <c r="M52" s="24">
        <f t="shared" si="7"/>
        <v>-6.7836061467971256E+16</v>
      </c>
      <c r="N52" s="24">
        <f t="shared" si="8"/>
        <v>1.113629911110162</v>
      </c>
      <c r="O52" s="24">
        <f t="shared" si="9"/>
        <v>115879511388235.62</v>
      </c>
      <c r="P52" s="24">
        <f t="shared" si="10"/>
        <v>2.0003662839001068E-5</v>
      </c>
      <c r="Q52" s="5">
        <f t="shared" si="15"/>
        <v>0.55727931559999999</v>
      </c>
      <c r="R52" s="5" t="str">
        <f t="shared" si="16"/>
        <v/>
      </c>
      <c r="S52" s="5">
        <f t="shared" si="17"/>
        <v>4.6740887187137356E-2</v>
      </c>
      <c r="T52" s="5" t="str">
        <f t="shared" si="17"/>
        <v/>
      </c>
      <c r="U52" s="24">
        <f t="shared" si="14"/>
        <v>0.29431860854560438</v>
      </c>
      <c r="V52" s="24">
        <f t="shared" si="13"/>
        <v>6.868259463353394</v>
      </c>
      <c r="W52" s="63">
        <f>B52+([1]User!D$6-25)*[1]User!C$6*[1]Calc!V$6</f>
        <v>0.55727931559999999</v>
      </c>
      <c r="AH52" s="24"/>
    </row>
    <row r="53" spans="1:34">
      <c r="A53" s="64">
        <v>6.4701999999999997E-3</v>
      </c>
      <c r="B53" s="59">
        <v>0.55462</v>
      </c>
      <c r="C53" s="64">
        <v>8.7342400000000001E-2</v>
      </c>
      <c r="D53" s="61">
        <f t="shared" si="0"/>
        <v>1.0312491309247616</v>
      </c>
      <c r="E53" s="49">
        <f t="shared" si="1"/>
        <v>1.3363595560658395E-2</v>
      </c>
      <c r="F53" s="49">
        <f t="shared" si="2"/>
        <v>1.3363595560658395E-2</v>
      </c>
      <c r="G53" s="49">
        <f t="shared" si="3"/>
        <v>1.0434953185317339</v>
      </c>
      <c r="H53" s="5">
        <f t="shared" si="6"/>
        <v>-1.0873829632933492E-3</v>
      </c>
      <c r="I53" s="24">
        <f t="shared" si="4"/>
        <v>-1.0873829632933492E-3</v>
      </c>
      <c r="J53" s="24">
        <f t="shared" si="5"/>
        <v>-6.0338479997768945E-4</v>
      </c>
      <c r="K53" s="5">
        <f t="shared" si="11"/>
        <v>0.55489631559999997</v>
      </c>
      <c r="L53" s="5" t="str">
        <f t="shared" si="12"/>
        <v/>
      </c>
      <c r="M53" s="24">
        <f t="shared" si="7"/>
        <v>-6.3702598871059504E+16</v>
      </c>
      <c r="N53" s="24">
        <f t="shared" si="8"/>
        <v>1.0434953185317339</v>
      </c>
      <c r="O53" s="24">
        <f t="shared" si="9"/>
        <v>106225993920097.37</v>
      </c>
      <c r="P53" s="24">
        <f t="shared" si="10"/>
        <v>1.9569694955539457E-5</v>
      </c>
      <c r="Q53" s="5">
        <f t="shared" si="15"/>
        <v>0.55489631559999997</v>
      </c>
      <c r="R53" s="5" t="str">
        <f t="shared" si="16"/>
        <v/>
      </c>
      <c r="S53" s="5">
        <f t="shared" si="17"/>
        <v>1.849050501585155E-2</v>
      </c>
      <c r="T53" s="5" t="str">
        <f t="shared" si="17"/>
        <v/>
      </c>
      <c r="U53" s="24">
        <f t="shared" si="14"/>
        <v>0.27312993674302111</v>
      </c>
      <c r="V53" s="24">
        <f t="shared" si="13"/>
        <v>6.5432081408013509</v>
      </c>
      <c r="W53" s="63">
        <f>B53+([1]User!D$6-25)*[1]User!C$6*[1]Calc!V$6</f>
        <v>0.55489631559999997</v>
      </c>
      <c r="AH53" s="24"/>
    </row>
    <row r="54" spans="1:34">
      <c r="A54" s="64">
        <v>6.6156000000000001E-3</v>
      </c>
      <c r="B54" s="59">
        <v>0.55224700000000004</v>
      </c>
      <c r="C54" s="64">
        <v>8.1860500000000003E-2</v>
      </c>
      <c r="D54" s="61">
        <f t="shared" si="0"/>
        <v>0.96652449992290623</v>
      </c>
      <c r="E54" s="49">
        <f t="shared" si="1"/>
        <v>-1.4787132792729888E-2</v>
      </c>
      <c r="F54" s="49">
        <f t="shared" si="2"/>
        <v>-1.4787132792729888E-2</v>
      </c>
      <c r="G54" s="49">
        <f t="shared" si="3"/>
        <v>0.97775546862550022</v>
      </c>
      <c r="H54" s="5">
        <f t="shared" si="6"/>
        <v>5.561132843624958E-4</v>
      </c>
      <c r="I54" s="24">
        <f t="shared" si="4"/>
        <v>5.561132843624958E-4</v>
      </c>
      <c r="J54" s="24">
        <f t="shared" si="5"/>
        <v>3.0726555572517181E-4</v>
      </c>
      <c r="K54" s="5">
        <f t="shared" si="11"/>
        <v>0.55252331560000001</v>
      </c>
      <c r="L54" s="5" t="str">
        <f t="shared" si="12"/>
        <v/>
      </c>
      <c r="M54" s="24">
        <f t="shared" si="7"/>
        <v>-5.842160165727232E+16</v>
      </c>
      <c r="N54" s="24">
        <f t="shared" si="8"/>
        <v>0.97775546862550022</v>
      </c>
      <c r="O54" s="24">
        <f t="shared" si="9"/>
        <v>97370991685509.375</v>
      </c>
      <c r="P54" s="24">
        <f t="shared" si="10"/>
        <v>1.9144458959596895E-5</v>
      </c>
      <c r="Q54" s="5">
        <f t="shared" si="15"/>
        <v>0.55252331560000001</v>
      </c>
      <c r="R54" s="5" t="str">
        <f t="shared" si="16"/>
        <v/>
      </c>
      <c r="S54" s="5">
        <f t="shared" si="17"/>
        <v>-9.7697463426058093E-3</v>
      </c>
      <c r="T54" s="5" t="str">
        <f t="shared" si="17"/>
        <v/>
      </c>
      <c r="U54" s="24">
        <f t="shared" si="14"/>
        <v>0.25367336704426374</v>
      </c>
      <c r="V54" s="24">
        <f t="shared" si="13"/>
        <v>6.2239668955780099</v>
      </c>
      <c r="W54" s="63">
        <f>B54+([1]User!D$6-25)*[1]User!C$6*[1]Calc!V$6</f>
        <v>0.55252331560000001</v>
      </c>
      <c r="AH54" s="24"/>
    </row>
    <row r="55" spans="1:34">
      <c r="A55" s="64">
        <v>6.7609999999999996E-3</v>
      </c>
      <c r="B55" s="59">
        <v>0.54983700000000002</v>
      </c>
      <c r="C55" s="64">
        <v>7.6747300000000004E-2</v>
      </c>
      <c r="D55" s="61">
        <f t="shared" si="0"/>
        <v>0.90615309890525053</v>
      </c>
      <c r="E55" s="49">
        <f t="shared" si="1"/>
        <v>-4.2798419991490901E-2</v>
      </c>
      <c r="F55" s="49">
        <f t="shared" si="2"/>
        <v>-4.2798419991490901E-2</v>
      </c>
      <c r="G55" s="49">
        <f t="shared" si="3"/>
        <v>0.91663663809166007</v>
      </c>
      <c r="H55" s="5">
        <f t="shared" si="6"/>
        <v>2.0840840477084968E-3</v>
      </c>
      <c r="I55" s="24">
        <f t="shared" si="4"/>
        <v>2.0840840477084968E-3</v>
      </c>
      <c r="J55" s="24">
        <f t="shared" si="5"/>
        <v>1.1464823854739896E-3</v>
      </c>
      <c r="K55" s="5">
        <f t="shared" si="11"/>
        <v>0.55011331559999999</v>
      </c>
      <c r="L55" s="5" t="str">
        <f t="shared" si="12"/>
        <v/>
      </c>
      <c r="M55" s="24">
        <f t="shared" si="7"/>
        <v>-5.4533599596387376E+16</v>
      </c>
      <c r="N55" s="24">
        <f t="shared" si="8"/>
        <v>0.91663663809166007</v>
      </c>
      <c r="O55" s="24">
        <f t="shared" si="9"/>
        <v>89096897967868.125</v>
      </c>
      <c r="P55" s="24">
        <f t="shared" si="10"/>
        <v>1.8685689567244022E-5</v>
      </c>
      <c r="Q55" s="5">
        <f t="shared" si="15"/>
        <v>0.55011331559999999</v>
      </c>
      <c r="R55" s="5" t="str">
        <f t="shared" si="16"/>
        <v/>
      </c>
      <c r="S55" s="5">
        <f t="shared" si="17"/>
        <v>-3.7802787934528764E-2</v>
      </c>
      <c r="T55" s="5" t="str">
        <f t="shared" si="17"/>
        <v/>
      </c>
      <c r="U55" s="24">
        <f t="shared" si="14"/>
        <v>0.23545332730845484</v>
      </c>
      <c r="V55" s="24">
        <f t="shared" si="13"/>
        <v>5.9345759017150126</v>
      </c>
      <c r="W55" s="63">
        <f>B55+([1]User!D$6-25)*[1]User!C$6*[1]Calc!V$6</f>
        <v>0.55011331559999999</v>
      </c>
      <c r="X55" s="74" t="s">
        <v>77</v>
      </c>
      <c r="Y55" s="66"/>
      <c r="AH55" s="24"/>
    </row>
    <row r="56" spans="1:34">
      <c r="A56" s="64">
        <v>6.9064E-3</v>
      </c>
      <c r="B56" s="59">
        <v>0.54752900000000004</v>
      </c>
      <c r="C56" s="64">
        <v>7.1961899999999995E-2</v>
      </c>
      <c r="D56" s="61">
        <f t="shared" si="0"/>
        <v>0.84965202278268737</v>
      </c>
      <c r="E56" s="49">
        <f t="shared" si="1"/>
        <v>-7.0758904318434818E-2</v>
      </c>
      <c r="F56" s="49">
        <f t="shared" si="2"/>
        <v>-7.0758904318434818E-2</v>
      </c>
      <c r="G56" s="49">
        <f t="shared" si="3"/>
        <v>0.85890683974013537</v>
      </c>
      <c r="H56" s="5">
        <f t="shared" si="6"/>
        <v>3.5273290064966149E-3</v>
      </c>
      <c r="I56" s="24">
        <f t="shared" si="4"/>
        <v>3.5273290064966149E-3</v>
      </c>
      <c r="J56" s="24">
        <f t="shared" si="5"/>
        <v>1.9322895796289126E-3</v>
      </c>
      <c r="K56" s="5">
        <f t="shared" si="11"/>
        <v>0.54780531560000001</v>
      </c>
      <c r="L56" s="5" t="str">
        <f t="shared" si="12"/>
        <v/>
      </c>
      <c r="M56" s="24">
        <f t="shared" si="7"/>
        <v>-4.8141994160674088E+16</v>
      </c>
      <c r="N56" s="24">
        <f t="shared" si="8"/>
        <v>0.85890683974013537</v>
      </c>
      <c r="O56" s="24">
        <f t="shared" si="9"/>
        <v>81803443130302.375</v>
      </c>
      <c r="P56" s="24">
        <f t="shared" si="10"/>
        <v>1.8309196271073166E-5</v>
      </c>
      <c r="Q56" s="5">
        <f t="shared" si="15"/>
        <v>0.54780531560000001</v>
      </c>
      <c r="R56" s="5" t="str">
        <f t="shared" si="16"/>
        <v/>
      </c>
      <c r="S56" s="5">
        <f t="shared" si="17"/>
        <v>-6.6053938824030503E-2</v>
      </c>
      <c r="T56" s="5" t="str">
        <f t="shared" si="17"/>
        <v/>
      </c>
      <c r="U56" s="24">
        <f t="shared" si="14"/>
        <v>0.21934067230805585</v>
      </c>
      <c r="V56" s="24">
        <f t="shared" si="13"/>
        <v>5.6158864240039215</v>
      </c>
      <c r="W56" s="63">
        <f>B56+([1]User!D$6-25)*[1]User!C$6*[1]Calc!V$6</f>
        <v>0.54780531560000001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0.54512099999999997</v>
      </c>
      <c r="C57" s="64">
        <v>6.7459199999999997E-2</v>
      </c>
      <c r="D57" s="61">
        <f t="shared" si="0"/>
        <v>0.79648877719045585</v>
      </c>
      <c r="E57" s="49">
        <f t="shared" si="1"/>
        <v>-9.8820339183119041E-2</v>
      </c>
      <c r="F57" s="49">
        <f t="shared" si="2"/>
        <v>-9.8820339183119041E-2</v>
      </c>
      <c r="G57" s="49">
        <f t="shared" si="3"/>
        <v>0.80535260953941512</v>
      </c>
      <c r="H57" s="5" t="str">
        <f t="shared" si="6"/>
        <v/>
      </c>
      <c r="I57" s="24">
        <f t="shared" si="4"/>
        <v>4.8661847615146213E-3</v>
      </c>
      <c r="J57" s="24">
        <f t="shared" si="5"/>
        <v>2.6540041061437003E-3</v>
      </c>
      <c r="K57" s="5" t="str">
        <f t="shared" si="11"/>
        <v/>
      </c>
      <c r="L57" s="5" t="str">
        <f t="shared" si="12"/>
        <v/>
      </c>
      <c r="M57" s="24">
        <f t="shared" si="7"/>
        <v>-4.6108158286305136E+16</v>
      </c>
      <c r="N57" s="24">
        <f t="shared" si="8"/>
        <v>0.80535260953941512</v>
      </c>
      <c r="O57" s="24">
        <f t="shared" si="9"/>
        <v>74803343345969.875</v>
      </c>
      <c r="P57" s="24">
        <f t="shared" si="10"/>
        <v>1.785577466875453E-5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0.20380980670097507</v>
      </c>
      <c r="V57" s="24">
        <f t="shared" si="13"/>
        <v>5.3465608709106256</v>
      </c>
      <c r="W57" s="63">
        <f>B57+([1]User!D$6-25)*[1]User!C$6*[1]Calc!V$6</f>
        <v>0.54539731559999993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0.54276100000000005</v>
      </c>
      <c r="C58" s="64">
        <v>6.3250100000000004E-2</v>
      </c>
      <c r="D58" s="61">
        <f t="shared" si="0"/>
        <v>0.74679205810584859</v>
      </c>
      <c r="E58" s="49">
        <f t="shared" si="1"/>
        <v>-0.12680030928100147</v>
      </c>
      <c r="F58" s="49">
        <f t="shared" si="2"/>
        <v>-0.12680030928100147</v>
      </c>
      <c r="G58" s="49">
        <f t="shared" si="3"/>
        <v>0.75477555665030749</v>
      </c>
      <c r="H58" s="5" t="str">
        <f t="shared" si="6"/>
        <v/>
      </c>
      <c r="I58" s="24">
        <f t="shared" si="4"/>
        <v>6.1306110837423128E-3</v>
      </c>
      <c r="J58" s="24">
        <f t="shared" si="5"/>
        <v>3.3291505859030326E-3</v>
      </c>
      <c r="K58" s="5" t="str">
        <f t="shared" si="11"/>
        <v/>
      </c>
      <c r="L58" s="5" t="str">
        <f t="shared" si="12"/>
        <v/>
      </c>
      <c r="M58" s="24">
        <f t="shared" si="7"/>
        <v>-4.152881057250804E+16</v>
      </c>
      <c r="N58" s="24">
        <f t="shared" si="8"/>
        <v>0.75477555665030749</v>
      </c>
      <c r="O58" s="24">
        <f t="shared" si="9"/>
        <v>68502064122521.875</v>
      </c>
      <c r="P58" s="24">
        <f t="shared" si="10"/>
        <v>1.7447354635273134E-5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0.1897543609105514</v>
      </c>
      <c r="V58" s="24">
        <f t="shared" si="13"/>
        <v>5.0664555510279552</v>
      </c>
      <c r="W58" s="63">
        <f>B58+([1]User!D$6-25)*[1]User!C$6*[1]Calc!V$6</f>
        <v>0.54303731560000001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0.54044700000000001</v>
      </c>
      <c r="C59" s="64">
        <v>5.9316300000000002E-2</v>
      </c>
      <c r="D59" s="61">
        <f t="shared" si="0"/>
        <v>0.70034579797065843</v>
      </c>
      <c r="E59" s="49">
        <f t="shared" si="1"/>
        <v>-0.15468747274440539</v>
      </c>
      <c r="F59" s="49">
        <f t="shared" si="2"/>
        <v>-0.15468747274440539</v>
      </c>
      <c r="G59" s="49">
        <f t="shared" si="3"/>
        <v>0.70754763165817613</v>
      </c>
      <c r="H59" s="5" t="str">
        <f t="shared" si="6"/>
        <v/>
      </c>
      <c r="I59" s="24">
        <f t="shared" si="4"/>
        <v>7.3113092085455959E-3</v>
      </c>
      <c r="J59" s="24">
        <f t="shared" si="5"/>
        <v>3.9533953566215866E-3</v>
      </c>
      <c r="K59" s="5" t="str">
        <f t="shared" si="11"/>
        <v/>
      </c>
      <c r="L59" s="5" t="str">
        <f t="shared" si="12"/>
        <v/>
      </c>
      <c r="M59" s="24">
        <f t="shared" si="7"/>
        <v>-3.7462722053254736E+16</v>
      </c>
      <c r="N59" s="24">
        <f t="shared" si="8"/>
        <v>0.70754763165817613</v>
      </c>
      <c r="O59" s="24">
        <f t="shared" si="9"/>
        <v>62820969212236.125</v>
      </c>
      <c r="P59" s="24">
        <f t="shared" si="10"/>
        <v>1.7068395936903733E-5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0.1770031500240502</v>
      </c>
      <c r="V59" s="24">
        <f t="shared" si="13"/>
        <v>4.7888268074603788</v>
      </c>
      <c r="W59" s="63">
        <f>B59+([1]User!D$6-25)*[1]User!C$6*[1]Calc!V$6</f>
        <v>0.54072331559999998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0.53818100000000002</v>
      </c>
      <c r="C60" s="64">
        <v>5.5646399999999999E-2</v>
      </c>
      <c r="D60" s="61">
        <f t="shared" si="0"/>
        <v>0.65701539732239611</v>
      </c>
      <c r="E60" s="49">
        <f t="shared" si="1"/>
        <v>-0.18242445251967637</v>
      </c>
      <c r="F60" s="49">
        <f t="shared" si="2"/>
        <v>-0.18242445251967637</v>
      </c>
      <c r="G60" s="49">
        <f t="shared" si="3"/>
        <v>0.66351189688789636</v>
      </c>
      <c r="H60" s="5" t="str">
        <f t="shared" si="6"/>
        <v/>
      </c>
      <c r="I60" s="24">
        <f t="shared" si="4"/>
        <v>8.4122025778025911E-3</v>
      </c>
      <c r="J60" s="24">
        <f t="shared" si="5"/>
        <v>4.5296120183269829E-3</v>
      </c>
      <c r="K60" s="5" t="str">
        <f t="shared" si="11"/>
        <v/>
      </c>
      <c r="L60" s="5" t="str">
        <f t="shared" si="12"/>
        <v/>
      </c>
      <c r="M60" s="24">
        <f t="shared" si="7"/>
        <v>-3.3793693120579708E+16</v>
      </c>
      <c r="N60" s="24">
        <f t="shared" si="8"/>
        <v>0.66351189688789636</v>
      </c>
      <c r="O60" s="24">
        <f t="shared" si="9"/>
        <v>57699528701890.75</v>
      </c>
      <c r="P60" s="24">
        <f t="shared" si="10"/>
        <v>1.6717345159412492E-5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0.16542717003751559</v>
      </c>
      <c r="V60" s="24">
        <f t="shared" si="13"/>
        <v>4.5161268500993197</v>
      </c>
      <c r="W60" s="63">
        <f>B60+([1]User!D$6-25)*[1]User!C$6*[1]Calc!V$6</f>
        <v>0.53845731559999999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0.53581299999999998</v>
      </c>
      <c r="C61" s="64">
        <v>5.2174699999999997E-2</v>
      </c>
      <c r="D61" s="61">
        <f t="shared" si="0"/>
        <v>0.61602513820618798</v>
      </c>
      <c r="E61" s="49">
        <f t="shared" si="1"/>
        <v>-0.21040156517084094</v>
      </c>
      <c r="F61" s="49">
        <f t="shared" si="2"/>
        <v>-0.21040156517084094</v>
      </c>
      <c r="G61" s="49">
        <f t="shared" si="3"/>
        <v>0.62225284458714913</v>
      </c>
      <c r="H61" s="5" t="str">
        <f t="shared" si="6"/>
        <v/>
      </c>
      <c r="I61" s="24">
        <f t="shared" si="4"/>
        <v>9.4436788853212716E-3</v>
      </c>
      <c r="J61" s="24">
        <f t="shared" si="5"/>
        <v>5.0626553503780513E-3</v>
      </c>
      <c r="K61" s="5" t="str">
        <f t="shared" si="11"/>
        <v/>
      </c>
      <c r="L61" s="5" t="str">
        <f t="shared" si="12"/>
        <v/>
      </c>
      <c r="M61" s="24">
        <f t="shared" si="7"/>
        <v>-3.2395476388687036E+16</v>
      </c>
      <c r="N61" s="24">
        <f t="shared" si="8"/>
        <v>0.62225284458714913</v>
      </c>
      <c r="O61" s="24">
        <f t="shared" si="9"/>
        <v>52779582416852.875</v>
      </c>
      <c r="P61" s="24">
        <f t="shared" si="10"/>
        <v>1.6305826501360021E-5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0.15421740169748199</v>
      </c>
      <c r="V61" s="24">
        <f t="shared" si="13"/>
        <v>4.2775059779579943</v>
      </c>
      <c r="W61" s="63">
        <f>B61+([1]User!D$6-25)*[1]User!C$6*[1]Calc!V$6</f>
        <v>0.53608931559999995</v>
      </c>
      <c r="X61" s="75"/>
      <c r="Y61" s="66"/>
      <c r="AH61" s="24"/>
    </row>
    <row r="62" spans="1:34">
      <c r="A62" s="64">
        <v>7.7787999999999998E-3</v>
      </c>
      <c r="B62" s="59">
        <v>0.53353799999999996</v>
      </c>
      <c r="C62" s="64">
        <v>4.89133E-2</v>
      </c>
      <c r="D62" s="61">
        <f t="shared" si="0"/>
        <v>0.5775178849637993</v>
      </c>
      <c r="E62" s="49">
        <f t="shared" si="1"/>
        <v>-0.23843456170280733</v>
      </c>
      <c r="F62" s="49">
        <f t="shared" si="2"/>
        <v>-0.23843456170280733</v>
      </c>
      <c r="G62" s="49">
        <f t="shared" si="3"/>
        <v>0.58302265854924762</v>
      </c>
      <c r="H62" s="5" t="str">
        <f t="shared" si="6"/>
        <v/>
      </c>
      <c r="I62" s="24">
        <f t="shared" si="4"/>
        <v>1.0424433536268811E-2</v>
      </c>
      <c r="J62" s="24">
        <f t="shared" si="5"/>
        <v>5.5647118536810225E-3</v>
      </c>
      <c r="K62" s="5" t="str">
        <f t="shared" si="11"/>
        <v/>
      </c>
      <c r="L62" s="5" t="str">
        <f t="shared" si="12"/>
        <v/>
      </c>
      <c r="M62" s="24">
        <f t="shared" si="7"/>
        <v>-2.8634902129881196E+16</v>
      </c>
      <c r="N62" s="24">
        <f t="shared" si="8"/>
        <v>0.58302265854924762</v>
      </c>
      <c r="O62" s="24">
        <f t="shared" si="9"/>
        <v>48437301622820.25</v>
      </c>
      <c r="P62" s="24">
        <f t="shared" si="10"/>
        <v>1.5971226379333624E-5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0.14423544709506786</v>
      </c>
      <c r="V62" s="24">
        <f t="shared" si="13"/>
        <v>4.0197814389623723</v>
      </c>
      <c r="W62" s="63">
        <f>B62+([1]User!D$6-25)*[1]User!C$6*[1]Calc!V$6</f>
        <v>0.53381431559999992</v>
      </c>
      <c r="X62" s="75"/>
      <c r="Y62" s="66"/>
      <c r="AH62" s="24"/>
    </row>
    <row r="63" spans="1:34">
      <c r="A63" s="64">
        <v>7.9241999999999993E-3</v>
      </c>
      <c r="B63" s="59">
        <v>0.53124199999999999</v>
      </c>
      <c r="C63" s="64">
        <v>4.5851299999999998E-2</v>
      </c>
      <c r="D63" s="61">
        <f t="shared" si="0"/>
        <v>0.54136494161793725</v>
      </c>
      <c r="E63" s="49">
        <f t="shared" si="1"/>
        <v>-0.2665098722353772</v>
      </c>
      <c r="F63" s="49">
        <f t="shared" si="2"/>
        <v>-0.2665098722353772</v>
      </c>
      <c r="G63" s="49">
        <f t="shared" si="3"/>
        <v>0.5464703922090175</v>
      </c>
      <c r="H63" s="5" t="str">
        <f t="shared" si="6"/>
        <v/>
      </c>
      <c r="I63" s="24">
        <f t="shared" si="4"/>
        <v>1.1338240194774564E-2</v>
      </c>
      <c r="J63" s="24">
        <f t="shared" si="5"/>
        <v>6.0264823301947913E-3</v>
      </c>
      <c r="K63" s="5" t="str">
        <f t="shared" si="11"/>
        <v/>
      </c>
      <c r="L63" s="5" t="str">
        <f t="shared" si="12"/>
        <v/>
      </c>
      <c r="M63" s="24">
        <f t="shared" si="7"/>
        <v>-2.6557691380983212E+16</v>
      </c>
      <c r="N63" s="24">
        <f t="shared" si="8"/>
        <v>0.5464703922090175</v>
      </c>
      <c r="O63" s="24">
        <f t="shared" si="9"/>
        <v>44407635248392.625</v>
      </c>
      <c r="P63" s="24">
        <f t="shared" si="10"/>
        <v>1.5621932902241739E-5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0.13488285549621079</v>
      </c>
      <c r="V63" s="24">
        <f t="shared" si="13"/>
        <v>3.7821104020487075</v>
      </c>
      <c r="W63" s="63">
        <f>B63+([1]User!D$6-25)*[1]User!C$6*[1]Calc!V$6</f>
        <v>0.53151831559999996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0.52896100000000001</v>
      </c>
      <c r="C64" s="64">
        <v>4.3018300000000002E-2</v>
      </c>
      <c r="D64" s="61">
        <f t="shared" si="0"/>
        <v>0.50791579449225888</v>
      </c>
      <c r="E64" s="49">
        <f t="shared" si="1"/>
        <v>-0.29420828184716885</v>
      </c>
      <c r="F64" s="49">
        <f t="shared" si="2"/>
        <v>-0.29420828184716885</v>
      </c>
      <c r="G64" s="49">
        <f t="shared" si="3"/>
        <v>0.512577774359399</v>
      </c>
      <c r="H64" s="5" t="str">
        <f t="shared" si="6"/>
        <v/>
      </c>
      <c r="I64" s="24">
        <f t="shared" si="4"/>
        <v>1.2185555641015026E-2</v>
      </c>
      <c r="J64" s="24">
        <f t="shared" si="5"/>
        <v>6.4490507565452297E-3</v>
      </c>
      <c r="K64" s="5" t="str">
        <f t="shared" si="11"/>
        <v/>
      </c>
      <c r="L64" s="5" t="str">
        <f t="shared" si="12"/>
        <v/>
      </c>
      <c r="M64" s="24">
        <f t="shared" si="7"/>
        <v>-2.4250831601852352E+16</v>
      </c>
      <c r="N64" s="24">
        <f t="shared" si="8"/>
        <v>0.512577774359399</v>
      </c>
      <c r="O64" s="24">
        <f t="shared" si="9"/>
        <v>40728342543863</v>
      </c>
      <c r="P64" s="24">
        <f t="shared" si="10"/>
        <v>1.5274982572971276E-5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0.12625402809407393</v>
      </c>
      <c r="V64" s="24">
        <f t="shared" si="13"/>
        <v>3.5597876116396812</v>
      </c>
      <c r="W64" s="63">
        <f>B64+([1]User!D$6-25)*[1]User!C$6*[1]Calc!V$6</f>
        <v>0.52923731559999998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0.52671900000000005</v>
      </c>
      <c r="C65" s="64">
        <v>4.0335099999999999E-2</v>
      </c>
      <c r="D65" s="61">
        <f t="shared" si="0"/>
        <v>0.47623533153157399</v>
      </c>
      <c r="E65" s="49">
        <f t="shared" si="1"/>
        <v>-0.32217838776357233</v>
      </c>
      <c r="F65" s="49">
        <f t="shared" si="2"/>
        <v>-0.32217838776357233</v>
      </c>
      <c r="G65" s="49">
        <f t="shared" si="3"/>
        <v>0.48045175310326971</v>
      </c>
      <c r="H65" s="5" t="str">
        <f t="shared" si="6"/>
        <v/>
      </c>
      <c r="I65" s="24">
        <f t="shared" si="4"/>
        <v>1.2988706172418258E-2</v>
      </c>
      <c r="J65" s="24">
        <f t="shared" si="5"/>
        <v>6.8449873085692278E-3</v>
      </c>
      <c r="K65" s="5" t="str">
        <f t="shared" si="11"/>
        <v/>
      </c>
      <c r="L65" s="5" t="str">
        <f t="shared" si="12"/>
        <v/>
      </c>
      <c r="M65" s="24">
        <f t="shared" si="7"/>
        <v>-2.1933112628462988E+16</v>
      </c>
      <c r="N65" s="24">
        <f t="shared" si="8"/>
        <v>0.48045175310326971</v>
      </c>
      <c r="O65" s="24">
        <f t="shared" si="9"/>
        <v>37402565508592.375</v>
      </c>
      <c r="P65" s="24">
        <f t="shared" si="10"/>
        <v>1.4965642537319039E-5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0.11836739985970125</v>
      </c>
      <c r="V65" s="24">
        <f t="shared" si="13"/>
        <v>3.3354461314925805</v>
      </c>
      <c r="W65" s="63">
        <f>B65+([1]User!D$6-25)*[1]User!C$6*[1]Calc!V$6</f>
        <v>0.52699531560000001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0.52446899999999996</v>
      </c>
      <c r="C66" s="64">
        <v>3.7819800000000001E-2</v>
      </c>
      <c r="D66" s="61">
        <f t="shared" si="0"/>
        <v>0.44653725890001073</v>
      </c>
      <c r="E66" s="49">
        <f t="shared" si="1"/>
        <v>-0.35014229789620643</v>
      </c>
      <c r="F66" s="49">
        <f t="shared" si="2"/>
        <v>-0.35014229789620643</v>
      </c>
      <c r="G66" s="49">
        <f t="shared" si="3"/>
        <v>0.45042851783659277</v>
      </c>
      <c r="H66" s="5" t="str">
        <f t="shared" si="6"/>
        <v/>
      </c>
      <c r="I66" s="24">
        <f t="shared" si="4"/>
        <v>1.3739287054085182E-2</v>
      </c>
      <c r="J66" s="24">
        <f t="shared" si="5"/>
        <v>7.209626521314922E-3</v>
      </c>
      <c r="K66" s="5" t="str">
        <f t="shared" si="11"/>
        <v/>
      </c>
      <c r="L66" s="5" t="str">
        <f t="shared" si="12"/>
        <v/>
      </c>
      <c r="M66" s="24">
        <f t="shared" si="7"/>
        <v>-2.0241671538608112E+16</v>
      </c>
      <c r="N66" s="24">
        <f t="shared" si="8"/>
        <v>0.45042851783659277</v>
      </c>
      <c r="O66" s="24">
        <f t="shared" si="9"/>
        <v>34332324960351.25</v>
      </c>
      <c r="P66" s="24">
        <f t="shared" si="10"/>
        <v>1.465281590534705E-5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0.11100068751822348</v>
      </c>
      <c r="V66" s="24">
        <f t="shared" si="13"/>
        <v>3.1256169259334241</v>
      </c>
      <c r="W66" s="63">
        <f>B66+([1]User!D$6-25)*[1]User!C$6*[1]Calc!V$6</f>
        <v>0.52474531559999993</v>
      </c>
      <c r="Y66" s="66"/>
      <c r="AH66" s="24"/>
    </row>
    <row r="67" spans="1:34">
      <c r="A67" s="64">
        <v>8.5058000000000009E-3</v>
      </c>
      <c r="B67" s="59">
        <v>0.52211300000000005</v>
      </c>
      <c r="C67" s="64">
        <v>3.5446900000000003E-2</v>
      </c>
      <c r="D67" s="61">
        <f t="shared" si="0"/>
        <v>0.41852049885252679</v>
      </c>
      <c r="E67" s="49">
        <f t="shared" si="1"/>
        <v>-0.37828326569816684</v>
      </c>
      <c r="F67" s="49">
        <f t="shared" si="2"/>
        <v>-0.37828326569816684</v>
      </c>
      <c r="G67" s="49">
        <f t="shared" si="3"/>
        <v>0.42225156006804199</v>
      </c>
      <c r="H67" s="5" t="str">
        <f t="shared" si="6"/>
        <v/>
      </c>
      <c r="I67" s="24">
        <f t="shared" si="4"/>
        <v>1.4443710998298951E-2</v>
      </c>
      <c r="J67" s="24">
        <f t="shared" si="5"/>
        <v>7.5452403031255819E-3</v>
      </c>
      <c r="K67" s="5" t="str">
        <f t="shared" si="11"/>
        <v/>
      </c>
      <c r="L67" s="5" t="str">
        <f t="shared" si="12"/>
        <v/>
      </c>
      <c r="M67" s="24">
        <f t="shared" si="7"/>
        <v>-1.9408350059900224E+16</v>
      </c>
      <c r="N67" s="24">
        <f t="shared" si="8"/>
        <v>0.42225156006804199</v>
      </c>
      <c r="O67" s="24">
        <f t="shared" si="9"/>
        <v>31382114888304.375</v>
      </c>
      <c r="P67" s="24">
        <f t="shared" si="10"/>
        <v>1.4287449323231597E-5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0.10383076537234757</v>
      </c>
      <c r="V67" s="24">
        <f t="shared" si="13"/>
        <v>2.9406498226840885</v>
      </c>
      <c r="W67" s="63">
        <f>B67+([1]User!D$6-25)*[1]User!C$6*[1]Calc!V$6</f>
        <v>0.52238931560000001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0.51991799999999999</v>
      </c>
      <c r="C68" s="64">
        <v>3.3166000000000001E-2</v>
      </c>
      <c r="D68" s="61">
        <f t="shared" si="0"/>
        <v>0.39158998008127371</v>
      </c>
      <c r="E68" s="49">
        <f t="shared" si="1"/>
        <v>-0.40716842935890313</v>
      </c>
      <c r="F68" s="49">
        <f t="shared" si="2"/>
        <v>-0.40716842935890313</v>
      </c>
      <c r="G68" s="49">
        <f t="shared" si="3"/>
        <v>0.39479137863944774</v>
      </c>
      <c r="H68" s="5" t="str">
        <f t="shared" si="6"/>
        <v/>
      </c>
      <c r="I68" s="24">
        <f t="shared" si="4"/>
        <v>1.5130215534013808E-2</v>
      </c>
      <c r="J68" s="24">
        <f t="shared" si="5"/>
        <v>7.8706521145968013E-3</v>
      </c>
      <c r="K68" s="5" t="str">
        <f t="shared" si="11"/>
        <v/>
      </c>
      <c r="L68" s="5" t="str">
        <f t="shared" si="12"/>
        <v/>
      </c>
      <c r="M68" s="24">
        <f t="shared" si="7"/>
        <v>-1.6653134405815794E+16</v>
      </c>
      <c r="N68" s="24">
        <f t="shared" si="8"/>
        <v>0.39479137863944774</v>
      </c>
      <c r="O68" s="24">
        <f t="shared" si="9"/>
        <v>28858104787570.75</v>
      </c>
      <c r="P68" s="24">
        <f t="shared" si="10"/>
        <v>1.4052186457265947E-5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9.7613880528182734E-2</v>
      </c>
      <c r="V68" s="24">
        <f t="shared" si="13"/>
        <v>2.7244998536818192</v>
      </c>
      <c r="W68" s="63">
        <f>B68+([1]User!D$6-25)*[1]User!C$6*[1]Calc!V$6</f>
        <v>0.52019431559999996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0.51762399999999997</v>
      </c>
      <c r="C69" s="64">
        <v>3.10275E-2</v>
      </c>
      <c r="D69" s="61">
        <f t="shared" si="0"/>
        <v>0.36634077389409997</v>
      </c>
      <c r="E69" s="49">
        <f t="shared" si="1"/>
        <v>-0.43611474147269402</v>
      </c>
      <c r="F69" s="49">
        <f t="shared" si="2"/>
        <v>-0.43611474147269402</v>
      </c>
      <c r="G69" s="49">
        <f t="shared" si="3"/>
        <v>0.36940996655602626</v>
      </c>
      <c r="H69" s="5" t="str">
        <f t="shared" si="6"/>
        <v/>
      </c>
      <c r="I69" s="24">
        <f t="shared" si="4"/>
        <v>1.5764750836099344E-2</v>
      </c>
      <c r="J69" s="24">
        <f t="shared" si="5"/>
        <v>8.1645694333712122E-3</v>
      </c>
      <c r="K69" s="5" t="str">
        <f t="shared" si="11"/>
        <v/>
      </c>
      <c r="L69" s="5" t="str">
        <f t="shared" si="12"/>
        <v/>
      </c>
      <c r="M69" s="24">
        <f t="shared" si="7"/>
        <v>-1.5965421670444834E+16</v>
      </c>
      <c r="N69" s="24">
        <f t="shared" si="8"/>
        <v>0.36940996655602626</v>
      </c>
      <c r="O69" s="24">
        <f t="shared" si="9"/>
        <v>26433454990775.25</v>
      </c>
      <c r="P69" s="24">
        <f t="shared" si="10"/>
        <v>1.375590224270774E-5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9.1558077508631527E-2</v>
      </c>
      <c r="V69" s="24">
        <f t="shared" si="13"/>
        <v>2.539197987783715</v>
      </c>
      <c r="W69" s="63">
        <f>B69+([1]User!D$6-25)*[1]User!C$6*[1]Calc!V$6</f>
        <v>0.51790031559999994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0.51542200000000005</v>
      </c>
      <c r="C70" s="64">
        <v>2.90522E-2</v>
      </c>
      <c r="D70" s="61">
        <f t="shared" si="0"/>
        <v>0.34301846527519692</v>
      </c>
      <c r="E70" s="49">
        <f t="shared" si="1"/>
        <v>-0.46468250050745458</v>
      </c>
      <c r="F70" s="49">
        <f t="shared" si="2"/>
        <v>-0.46468250050745458</v>
      </c>
      <c r="G70" s="49">
        <f t="shared" si="3"/>
        <v>0.34572976960337798</v>
      </c>
      <c r="H70" s="5" t="str">
        <f t="shared" si="6"/>
        <v/>
      </c>
      <c r="I70" s="24">
        <f t="shared" si="4"/>
        <v>1.6356755759915551E-2</v>
      </c>
      <c r="J70" s="24">
        <f t="shared" si="5"/>
        <v>8.4351513940690483E-3</v>
      </c>
      <c r="K70" s="5" t="str">
        <f t="shared" si="11"/>
        <v/>
      </c>
      <c r="L70" s="5" t="str">
        <f t="shared" si="12"/>
        <v/>
      </c>
      <c r="M70" s="24">
        <f t="shared" si="7"/>
        <v>-1.4103747025494502E+16</v>
      </c>
      <c r="N70" s="24">
        <f t="shared" si="8"/>
        <v>0.34572976960337798</v>
      </c>
      <c r="O70" s="24">
        <f t="shared" si="9"/>
        <v>24295051982699.5</v>
      </c>
      <c r="P70" s="24">
        <f t="shared" si="10"/>
        <v>1.3509050142000031E-5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8.6138497334744199E-2</v>
      </c>
      <c r="V70" s="24">
        <f t="shared" si="13"/>
        <v>2.3558596030625467</v>
      </c>
      <c r="W70" s="63">
        <f>B70+([1]User!D$6-25)*[1]User!C$6*[1]Calc!V$6</f>
        <v>0.51569831560000001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0.51318699999999995</v>
      </c>
      <c r="C71" s="64">
        <v>2.7190499999999999E-2</v>
      </c>
      <c r="D71" s="61">
        <f t="shared" si="0"/>
        <v>0.32103742849303119</v>
      </c>
      <c r="E71" s="49">
        <f t="shared" si="1"/>
        <v>-0.49344433195525267</v>
      </c>
      <c r="F71" s="49">
        <f t="shared" si="2"/>
        <v>-0.49344433195525267</v>
      </c>
      <c r="G71" s="49">
        <f t="shared" si="3"/>
        <v>0.32356635972449921</v>
      </c>
      <c r="H71" s="5" t="str">
        <f t="shared" si="6"/>
        <v/>
      </c>
      <c r="I71" s="24">
        <f t="shared" si="4"/>
        <v>1.6910841006887521E-2</v>
      </c>
      <c r="J71" s="24">
        <f t="shared" si="5"/>
        <v>8.6830964929809074E-3</v>
      </c>
      <c r="K71" s="5" t="str">
        <f t="shared" si="11"/>
        <v/>
      </c>
      <c r="L71" s="5" t="str">
        <f t="shared" si="12"/>
        <v/>
      </c>
      <c r="M71" s="24">
        <f t="shared" si="7"/>
        <v>-1.315507298932587E+16</v>
      </c>
      <c r="N71" s="24">
        <f t="shared" si="8"/>
        <v>0.32356635972449921</v>
      </c>
      <c r="O71" s="24">
        <f t="shared" si="9"/>
        <v>22299016729061.875</v>
      </c>
      <c r="P71" s="24">
        <f t="shared" si="10"/>
        <v>1.3248481639577187E-5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8.1002814299981726E-2</v>
      </c>
      <c r="V71" s="24">
        <f t="shared" si="13"/>
        <v>2.1873459604238041</v>
      </c>
      <c r="W71" s="63">
        <f>B71+([1]User!D$6-25)*[1]User!C$6*[1]Calc!V$6</f>
        <v>0.51346331559999991</v>
      </c>
      <c r="AH71" s="24"/>
    </row>
    <row r="72" spans="1:34">
      <c r="A72" s="64">
        <v>9.2327999999999993E-3</v>
      </c>
      <c r="B72" s="59">
        <v>0.51093</v>
      </c>
      <c r="C72" s="64">
        <v>2.54711E-2</v>
      </c>
      <c r="D72" s="61">
        <f t="shared" si="0"/>
        <v>0.30073652359790543</v>
      </c>
      <c r="E72" s="49">
        <f t="shared" si="1"/>
        <v>-0.521813824863256</v>
      </c>
      <c r="F72" s="49">
        <f t="shared" si="2"/>
        <v>-0.521813824863256</v>
      </c>
      <c r="G72" s="49">
        <f t="shared" si="3"/>
        <v>0.30308097947255519</v>
      </c>
      <c r="H72" s="5" t="str">
        <f t="shared" si="6"/>
        <v/>
      </c>
      <c r="I72" s="24">
        <f t="shared" si="4"/>
        <v>1.7422975513186122E-2</v>
      </c>
      <c r="J72" s="24">
        <f t="shared" si="5"/>
        <v>8.9067351188848957E-3</v>
      </c>
      <c r="K72" s="5" t="str">
        <f t="shared" si="11"/>
        <v/>
      </c>
      <c r="L72" s="5" t="str">
        <f t="shared" si="12"/>
        <v/>
      </c>
      <c r="M72" s="24">
        <f t="shared" si="7"/>
        <v>-1.2195463351278484E+16</v>
      </c>
      <c r="N72" s="24">
        <f t="shared" si="8"/>
        <v>0.30308097947255519</v>
      </c>
      <c r="O72" s="24">
        <f t="shared" si="9"/>
        <v>20447618821026.125</v>
      </c>
      <c r="P72" s="24">
        <f t="shared" si="10"/>
        <v>1.296963685743272E-5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7.6162759483011405E-2</v>
      </c>
      <c r="V72" s="24">
        <f t="shared" si="13"/>
        <v>2.0359288110945561</v>
      </c>
      <c r="W72" s="63">
        <f>B72+([1]User!D$6-25)*[1]User!C$6*[1]Calc!V$6</f>
        <v>0.51120631559999996</v>
      </c>
      <c r="AH72" s="24"/>
    </row>
    <row r="73" spans="1:34">
      <c r="A73" s="64">
        <v>9.3781999999999997E-3</v>
      </c>
      <c r="B73" s="59">
        <v>0.50873100000000004</v>
      </c>
      <c r="C73" s="64">
        <v>2.38517E-2</v>
      </c>
      <c r="D73" s="61">
        <f t="shared" ref="D73:D133" si="18">C73/$A$6</f>
        <v>0.28161631574216117</v>
      </c>
      <c r="E73" s="49">
        <f t="shared" ref="E73:E104" si="19">IF(D73&gt;0,LOG10(D73),-3)</f>
        <v>-0.55034218748616826</v>
      </c>
      <c r="F73" s="49">
        <f t="shared" ref="F73:F103" si="20">IF($D73&gt;0,LOG10(D73),-3)</f>
        <v>-0.55034218748616826</v>
      </c>
      <c r="G73" s="49">
        <f t="shared" ref="G73:G133" si="21">IF(N73&lt;0.001, 0.001, N73)</f>
        <v>0.28371750056129014</v>
      </c>
      <c r="H73" s="5" t="str">
        <f t="shared" si="6"/>
        <v/>
      </c>
      <c r="I73" s="24">
        <f t="shared" ref="I73:I133" si="22">B$6-G73*B$6</f>
        <v>1.7907062485967747E-2</v>
      </c>
      <c r="J73" s="24">
        <f t="shared" ref="J73:J133" si="23">W73*I73</f>
        <v>9.1148258062639063E-3</v>
      </c>
      <c r="K73" s="5" t="str">
        <f t="shared" si="11"/>
        <v/>
      </c>
      <c r="L73" s="5" t="str">
        <f t="shared" si="12"/>
        <v/>
      </c>
      <c r="M73" s="24">
        <f t="shared" si="7"/>
        <v>-1.0930008422435244E+16</v>
      </c>
      <c r="N73" s="24">
        <f t="shared" si="8"/>
        <v>0.28371750056129014</v>
      </c>
      <c r="O73" s="24">
        <f t="shared" si="9"/>
        <v>18790032409489.625</v>
      </c>
      <c r="P73" s="24">
        <f t="shared" si="10"/>
        <v>1.2731663796748976E-5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7.1757488790521365E-2</v>
      </c>
      <c r="V73" s="24">
        <f t="shared" si="13"/>
        <v>1.885415880546379</v>
      </c>
      <c r="W73" s="63">
        <f>B73+([1]User!D$6-25)*[1]User!C$6*[1]Calc!V$6</f>
        <v>0.50900731560000001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0.50654200000000005</v>
      </c>
      <c r="C74" s="64">
        <v>2.2345899999999998E-2</v>
      </c>
      <c r="D74" s="61">
        <f t="shared" si="18"/>
        <v>0.26383737972315424</v>
      </c>
      <c r="E74" s="49">
        <f t="shared" si="19"/>
        <v>-0.57866367483413039</v>
      </c>
      <c r="F74" s="49">
        <f t="shared" si="20"/>
        <v>-0.57866367483413039</v>
      </c>
      <c r="G74" s="49">
        <f t="shared" si="21"/>
        <v>0.26576183711933943</v>
      </c>
      <c r="H74" s="5" t="str">
        <f t="shared" ref="H74:H133" si="24">IF(K74="","",I74)</f>
        <v/>
      </c>
      <c r="I74" s="24">
        <f t="shared" si="22"/>
        <v>1.8355954072016515E-2</v>
      </c>
      <c r="J74" s="24">
        <f t="shared" si="23"/>
        <v>9.3031337240103706E-3</v>
      </c>
      <c r="K74" s="5" t="str">
        <f t="shared" si="11"/>
        <v/>
      </c>
      <c r="L74" s="5" t="str">
        <f t="shared" si="12"/>
        <v/>
      </c>
      <c r="M74" s="24">
        <f t="shared" si="7"/>
        <v>-1.0010702227346884E+16</v>
      </c>
      <c r="N74" s="24">
        <f t="shared" si="8"/>
        <v>0.26576183711933943</v>
      </c>
      <c r="O74" s="24">
        <f t="shared" si="9"/>
        <v>17272033142796.625</v>
      </c>
      <c r="P74" s="24">
        <f t="shared" si="10"/>
        <v>1.2493801545630569E-5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6.7654787874942682E-2</v>
      </c>
      <c r="V74" s="24">
        <f t="shared" si="13"/>
        <v>1.7468991946044887</v>
      </c>
      <c r="W74" s="63">
        <f>B74+([1]User!D$6-25)*[1]User!C$6*[1]Calc!V$6</f>
        <v>0.50681831560000001</v>
      </c>
      <c r="AH74" s="24"/>
    </row>
    <row r="75" spans="1:34">
      <c r="A75" s="64">
        <v>9.6690000000000005E-3</v>
      </c>
      <c r="B75" s="59">
        <v>0.50427699999999998</v>
      </c>
      <c r="C75" s="64">
        <v>2.08804E-2</v>
      </c>
      <c r="D75" s="61">
        <f t="shared" si="18"/>
        <v>0.24653426461101816</v>
      </c>
      <c r="E75" s="49">
        <f t="shared" si="19"/>
        <v>-0.60812271169171139</v>
      </c>
      <c r="F75" s="49">
        <f t="shared" si="20"/>
        <v>-0.60812271169171139</v>
      </c>
      <c r="G75" s="49">
        <f t="shared" si="21"/>
        <v>0.24836080942236674</v>
      </c>
      <c r="H75" s="5" t="str">
        <f t="shared" si="24"/>
        <v/>
      </c>
      <c r="I75" s="24">
        <f t="shared" si="22"/>
        <v>1.8790979764440833E-2</v>
      </c>
      <c r="J75" s="24">
        <f t="shared" si="23"/>
        <v>9.481051143521128E-3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-9501377503894030</v>
      </c>
      <c r="N75" s="24">
        <f t="shared" ref="N75:N131" si="26">IF($X$76,D75-1.602E-19*$P$6*M75/$B$6,D75)</f>
        <v>0.24836080942236674</v>
      </c>
      <c r="O75" s="24">
        <f t="shared" ref="O75:O133" si="27">(SQRT($X$21^2+296000000000000000000*EXP(38.921*W75))-$X$21)/2</f>
        <v>15829038055052.625</v>
      </c>
      <c r="P75" s="24">
        <f t="shared" ref="P75:P131" si="28">O75/(($B$6*D75)/(1.602E-19*$P$6)-M75)</f>
        <v>1.2252232076311125E-5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6.3685269552070545E-2</v>
      </c>
      <c r="V75" s="24">
        <f t="shared" si="13"/>
        <v>1.6126728923903171</v>
      </c>
      <c r="W75" s="63">
        <f>B75+([1]User!D$6-25)*[1]User!C$6*[1]Calc!V$6</f>
        <v>0.50455331559999994</v>
      </c>
      <c r="X75" s="9" t="s">
        <v>91</v>
      </c>
      <c r="AH75" s="24"/>
    </row>
    <row r="76" spans="1:34">
      <c r="A76" s="64">
        <v>9.8143999999999992E-3</v>
      </c>
      <c r="B76" s="59">
        <v>0.50208299999999995</v>
      </c>
      <c r="C76" s="64">
        <v>1.9522999999999999E-2</v>
      </c>
      <c r="D76" s="61">
        <f t="shared" si="18"/>
        <v>0.23050748299845342</v>
      </c>
      <c r="E76" s="49">
        <f t="shared" si="19"/>
        <v>-0.63731497147959959</v>
      </c>
      <c r="F76" s="49">
        <f t="shared" si="20"/>
        <v>-0.63731497147959959</v>
      </c>
      <c r="G76" s="49">
        <f t="shared" si="21"/>
        <v>0.23213457831633774</v>
      </c>
      <c r="H76" s="5" t="str">
        <f t="shared" si="24"/>
        <v/>
      </c>
      <c r="I76" s="24">
        <f t="shared" si="22"/>
        <v>1.9196635542091556E-2</v>
      </c>
      <c r="J76" s="24">
        <f t="shared" si="23"/>
        <v>9.6436086927477477E-3</v>
      </c>
      <c r="K76" s="5" t="str">
        <f t="shared" si="11"/>
        <v/>
      </c>
      <c r="L76" s="5" t="str">
        <f t="shared" si="12"/>
        <v/>
      </c>
      <c r="M76" s="24">
        <f t="shared" si="25"/>
        <v>-8463874936976241</v>
      </c>
      <c r="N76" s="24">
        <f t="shared" si="26"/>
        <v>0.23213457831633774</v>
      </c>
      <c r="O76" s="24">
        <f t="shared" si="27"/>
        <v>14545284837420.875</v>
      </c>
      <c r="P76" s="24">
        <f t="shared" si="28"/>
        <v>1.2045536590999948E-5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6.0088547158610429E-2</v>
      </c>
      <c r="V76" s="24">
        <f t="shared" si="13"/>
        <v>1.4834200208961226</v>
      </c>
      <c r="W76" s="63">
        <f>B76+([1]User!D$6-25)*[1]User!C$6*[1]Calc!V$6</f>
        <v>0.50235931559999991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0.49984600000000001</v>
      </c>
      <c r="C77" s="64">
        <v>1.8267100000000001E-2</v>
      </c>
      <c r="D77" s="61">
        <f t="shared" si="18"/>
        <v>0.215679108880861</v>
      </c>
      <c r="E77" s="49">
        <f t="shared" si="19"/>
        <v>-0.66619191951107748</v>
      </c>
      <c r="F77" s="49">
        <f t="shared" si="20"/>
        <v>-0.66619191951107748</v>
      </c>
      <c r="G77" s="49">
        <f t="shared" si="21"/>
        <v>0.21720206218945243</v>
      </c>
      <c r="H77" s="5" t="str">
        <f t="shared" si="24"/>
        <v/>
      </c>
      <c r="I77" s="24">
        <f t="shared" si="22"/>
        <v>1.9569948445263691E-2</v>
      </c>
      <c r="J77" s="24">
        <f t="shared" si="23"/>
        <v>9.787367932617896E-3</v>
      </c>
      <c r="K77" s="5" t="str">
        <f t="shared" si="11"/>
        <v/>
      </c>
      <c r="L77" s="5" t="str">
        <f t="shared" si="12"/>
        <v/>
      </c>
      <c r="M77" s="24">
        <f t="shared" si="25"/>
        <v>-7922145799997054</v>
      </c>
      <c r="N77" s="24">
        <f t="shared" si="26"/>
        <v>0.21720206218945243</v>
      </c>
      <c r="O77" s="24">
        <f t="shared" si="27"/>
        <v>13342617864081.125</v>
      </c>
      <c r="P77" s="24">
        <f t="shared" si="28"/>
        <v>1.1809210429842381E-5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5.6655127583102746E-2</v>
      </c>
      <c r="V77" s="24">
        <f t="shared" si="13"/>
        <v>1.3700339724015218</v>
      </c>
      <c r="W77" s="63">
        <f>B77+([1]User!D$6-25)*[1]User!C$6*[1]Calc!V$6</f>
        <v>0.50012231559999998</v>
      </c>
      <c r="AH77" s="24"/>
    </row>
    <row r="78" spans="1:34">
      <c r="A78" s="64">
        <v>1.01052E-2</v>
      </c>
      <c r="B78" s="59">
        <v>0.49757000000000001</v>
      </c>
      <c r="C78" s="64">
        <v>1.7068900000000001E-2</v>
      </c>
      <c r="D78" s="61">
        <f t="shared" si="18"/>
        <v>0.20153199695499166</v>
      </c>
      <c r="E78" s="49">
        <f t="shared" si="19"/>
        <v>-0.69565599171741332</v>
      </c>
      <c r="F78" s="49">
        <f t="shared" si="20"/>
        <v>-0.69565599171741332</v>
      </c>
      <c r="G78" s="49">
        <f t="shared" si="21"/>
        <v>0.20295214933628766</v>
      </c>
      <c r="H78" s="5" t="str">
        <f t="shared" si="24"/>
        <v/>
      </c>
      <c r="I78" s="24">
        <f t="shared" si="22"/>
        <v>1.9926196266592811E-2</v>
      </c>
      <c r="J78" s="24">
        <f t="shared" si="23"/>
        <v>9.9201833952457068E-3</v>
      </c>
      <c r="K78" s="5" t="str">
        <f t="shared" si="11"/>
        <v/>
      </c>
      <c r="L78" s="5" t="str">
        <f t="shared" si="12"/>
        <v/>
      </c>
      <c r="M78" s="24">
        <f t="shared" si="25"/>
        <v>-7387392744985390</v>
      </c>
      <c r="N78" s="24">
        <f t="shared" si="26"/>
        <v>0.20295214933628766</v>
      </c>
      <c r="O78" s="24">
        <f t="shared" si="27"/>
        <v>12220212699001</v>
      </c>
      <c r="P78" s="24">
        <f t="shared" si="28"/>
        <v>1.1575209707995513E-5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5.3387005374915926E-2</v>
      </c>
      <c r="V78" s="24">
        <f t="shared" si="13"/>
        <v>1.2618035605665212</v>
      </c>
      <c r="W78" s="63">
        <f>B78+([1]User!D$6-25)*[1]User!C$6*[1]Calc!V$6</f>
        <v>0.49784631560000003</v>
      </c>
      <c r="AH78" s="24"/>
    </row>
    <row r="79" spans="1:34">
      <c r="A79" s="64">
        <v>1.02506E-2</v>
      </c>
      <c r="B79" s="59">
        <v>0.49528</v>
      </c>
      <c r="C79" s="64">
        <v>1.5959999999999998E-2</v>
      </c>
      <c r="D79" s="61">
        <f t="shared" si="18"/>
        <v>0.18843924748529001</v>
      </c>
      <c r="E79" s="49">
        <f t="shared" si="19"/>
        <v>-0.72482863874519565</v>
      </c>
      <c r="F79" s="49">
        <f t="shared" si="20"/>
        <v>-0.72482863874519565</v>
      </c>
      <c r="G79" s="49">
        <f t="shared" si="21"/>
        <v>0.18974799667144579</v>
      </c>
      <c r="H79" s="5" t="str">
        <f t="shared" si="24"/>
        <v/>
      </c>
      <c r="I79" s="24">
        <f t="shared" si="22"/>
        <v>2.0256300083213857E-2</v>
      </c>
      <c r="J79" s="24">
        <f t="shared" si="23"/>
        <v>1.0038137436925432E-2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-6807892146045483</v>
      </c>
      <c r="N79" s="24">
        <f t="shared" si="26"/>
        <v>0.18974799667144579</v>
      </c>
      <c r="O79" s="24">
        <f t="shared" si="27"/>
        <v>11185511819878.5</v>
      </c>
      <c r="P79" s="24">
        <f t="shared" si="28"/>
        <v>1.1332413674842402E-5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5.0311650667481389E-2</v>
      </c>
      <c r="V79" s="24">
        <f t="shared" si="13"/>
        <v>1.1637238715086298</v>
      </c>
      <c r="W79" s="63">
        <f>B79+([1]User!D$6-25)*[1]User!C$6*[1]Calc!V$6</f>
        <v>0.49555631560000002</v>
      </c>
      <c r="AH79" s="24"/>
    </row>
    <row r="80" spans="1:34">
      <c r="A80" s="64">
        <v>1.0396000000000001E-2</v>
      </c>
      <c r="B80" s="59">
        <v>0.49296499999999999</v>
      </c>
      <c r="C80" s="64">
        <v>1.4913600000000001E-2</v>
      </c>
      <c r="D80" s="61">
        <f t="shared" si="18"/>
        <v>0.17608443366520185</v>
      </c>
      <c r="E80" s="49">
        <f t="shared" si="19"/>
        <v>-0.75427903512934447</v>
      </c>
      <c r="F80" s="49">
        <f t="shared" si="20"/>
        <v>-0.75427903512934447</v>
      </c>
      <c r="G80" s="49">
        <f t="shared" si="21"/>
        <v>0.17729493710212862</v>
      </c>
      <c r="H80" s="5" t="str">
        <f t="shared" si="24"/>
        <v/>
      </c>
      <c r="I80" s="24">
        <f t="shared" si="22"/>
        <v>2.0567626572446786E-2</v>
      </c>
      <c r="J80" s="24">
        <f t="shared" si="23"/>
        <v>1.0144803189363172E-2</v>
      </c>
      <c r="K80" s="5" t="str">
        <f t="shared" si="29"/>
        <v/>
      </c>
      <c r="L80" s="5" t="str">
        <f t="shared" si="12"/>
        <v/>
      </c>
      <c r="M80" s="24">
        <f t="shared" si="25"/>
        <v>-6296834357713195</v>
      </c>
      <c r="N80" s="24">
        <f t="shared" si="26"/>
        <v>0.17729493710212862</v>
      </c>
      <c r="O80" s="24">
        <f t="shared" si="27"/>
        <v>10227965765730</v>
      </c>
      <c r="P80" s="24">
        <f t="shared" si="28"/>
        <v>1.1090131342393127E-5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4.7404204642307865E-2</v>
      </c>
      <c r="V80" s="24">
        <f t="shared" si="13"/>
        <v>1.0717808424944728</v>
      </c>
      <c r="W80" s="63">
        <f>B80+([1]User!D$6-25)*[1]User!C$6*[1]Calc!V$6</f>
        <v>0.49324131560000001</v>
      </c>
      <c r="AH80" s="24"/>
    </row>
    <row r="81" spans="1:34">
      <c r="A81" s="64">
        <v>1.0541399999999999E-2</v>
      </c>
      <c r="B81" s="59">
        <v>0.49063600000000002</v>
      </c>
      <c r="C81" s="64">
        <v>1.3928299999999999E-2</v>
      </c>
      <c r="D81" s="61">
        <f t="shared" si="18"/>
        <v>0.16445102573617573</v>
      </c>
      <c r="E81" s="49">
        <f t="shared" si="19"/>
        <v>-0.78396341333260822</v>
      </c>
      <c r="F81" s="49">
        <f t="shared" si="20"/>
        <v>-0.78396341333260822</v>
      </c>
      <c r="G81" s="49">
        <f t="shared" si="21"/>
        <v>0.1655645524186794</v>
      </c>
      <c r="H81" s="5" t="str">
        <f t="shared" si="24"/>
        <v/>
      </c>
      <c r="I81" s="24">
        <f t="shared" si="22"/>
        <v>2.0860886189533016E-2</v>
      </c>
      <c r="J81" s="24">
        <f t="shared" si="23"/>
        <v>1.0240865944771714E-2</v>
      </c>
      <c r="K81" s="5" t="str">
        <f t="shared" si="29"/>
        <v/>
      </c>
      <c r="L81" s="5" t="str">
        <f t="shared" si="12"/>
        <v/>
      </c>
      <c r="M81" s="24">
        <f t="shared" si="25"/>
        <v>-5792377665957489</v>
      </c>
      <c r="N81" s="24">
        <f t="shared" si="26"/>
        <v>0.1655645524186794</v>
      </c>
      <c r="O81" s="24">
        <f t="shared" si="27"/>
        <v>9346845770492.375</v>
      </c>
      <c r="P81" s="24">
        <f t="shared" si="28"/>
        <v>1.0852791884917572E-5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4.4668922149433972E-2</v>
      </c>
      <c r="V81" s="24">
        <f t="shared" si="13"/>
        <v>0.9853312503863243</v>
      </c>
      <c r="W81" s="63">
        <f>B81+([1]User!D$6-25)*[1]User!C$6*[1]Calc!V$6</f>
        <v>0.49091231560000004</v>
      </c>
      <c r="AH81" s="24"/>
    </row>
    <row r="82" spans="1:34">
      <c r="A82" s="64">
        <v>1.06868E-2</v>
      </c>
      <c r="B82" s="59">
        <v>0.48829299999999998</v>
      </c>
      <c r="C82" s="64">
        <v>1.29947E-2</v>
      </c>
      <c r="D82" s="61">
        <f t="shared" si="18"/>
        <v>0.15342803817650991</v>
      </c>
      <c r="E82" s="49">
        <f t="shared" si="19"/>
        <v>-0.81409526807512567</v>
      </c>
      <c r="F82" s="49">
        <f t="shared" si="20"/>
        <v>-0.81409526807512567</v>
      </c>
      <c r="G82" s="49">
        <f t="shared" si="21"/>
        <v>0.15445167162768297</v>
      </c>
      <c r="H82" s="5" t="str">
        <f t="shared" si="24"/>
        <v/>
      </c>
      <c r="I82" s="24">
        <f t="shared" si="22"/>
        <v>2.1138708209307928E-2</v>
      </c>
      <c r="J82" s="24">
        <f t="shared" si="23"/>
        <v>1.0327724202489676E-2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-5324768264529095</v>
      </c>
      <c r="N82" s="24">
        <f t="shared" si="26"/>
        <v>0.15445167162768297</v>
      </c>
      <c r="O82" s="24">
        <f t="shared" si="27"/>
        <v>8536597272471.125</v>
      </c>
      <c r="P82" s="24">
        <f t="shared" si="28"/>
        <v>1.0625171242016604E-5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4.2095431390045665E-2</v>
      </c>
      <c r="V82" s="24">
        <f t="shared" ref="V82:V145" si="31">((U82)-G82)*((U82)-G82)*U$22/U82</f>
        <v>0.90307943840095528</v>
      </c>
      <c r="W82" s="63">
        <f>B82+([1]User!D$6-25)*[1]User!C$6*[1]Calc!V$6</f>
        <v>0.4885693156</v>
      </c>
      <c r="AH82" s="24"/>
    </row>
    <row r="83" spans="1:34">
      <c r="A83" s="64">
        <v>1.08322E-2</v>
      </c>
      <c r="B83" s="59">
        <v>0.48590499999999998</v>
      </c>
      <c r="C83" s="64">
        <v>1.21531E-2</v>
      </c>
      <c r="D83" s="61">
        <f t="shared" si="18"/>
        <v>0.14349129189307508</v>
      </c>
      <c r="E83" s="49">
        <f t="shared" si="19"/>
        <v>-0.84317445431353744</v>
      </c>
      <c r="F83" s="49">
        <f t="shared" si="20"/>
        <v>-0.84317445431353744</v>
      </c>
      <c r="G83" s="49">
        <f t="shared" si="21"/>
        <v>0.14444289613518307</v>
      </c>
      <c r="H83" s="5" t="str">
        <f t="shared" si="24"/>
        <v/>
      </c>
      <c r="I83" s="24">
        <f t="shared" si="22"/>
        <v>2.1388927596620425E-2</v>
      </c>
      <c r="J83" s="24">
        <f t="shared" si="23"/>
        <v>1.0398896958198064E-2</v>
      </c>
      <c r="K83" s="5" t="str">
        <f t="shared" si="29"/>
        <v/>
      </c>
      <c r="L83" s="5" t="str">
        <f t="shared" si="30"/>
        <v/>
      </c>
      <c r="M83" s="24">
        <f t="shared" si="25"/>
        <v>-4950084488701539</v>
      </c>
      <c r="N83" s="24">
        <f t="shared" si="26"/>
        <v>0.14444289613518307</v>
      </c>
      <c r="O83" s="24">
        <f t="shared" si="27"/>
        <v>7782666335204.375</v>
      </c>
      <c r="P83" s="24">
        <f t="shared" si="28"/>
        <v>1.0358001786944665E-5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3.9643190376239229E-2</v>
      </c>
      <c r="V83" s="24">
        <f t="shared" si="31"/>
        <v>0.83429194627828651</v>
      </c>
      <c r="W83" s="63">
        <f>B83+([1]User!D$6-25)*[1]User!C$6*[1]Calc!V$6</f>
        <v>0.4861813156</v>
      </c>
      <c r="AH83" s="24"/>
    </row>
    <row r="84" spans="1:34">
      <c r="A84" s="64">
        <v>1.0977600000000001E-2</v>
      </c>
      <c r="B84" s="59">
        <v>0.48346800000000001</v>
      </c>
      <c r="C84" s="64">
        <v>1.1355199999999999E-2</v>
      </c>
      <c r="D84" s="61">
        <f t="shared" si="18"/>
        <v>0.13407051021584995</v>
      </c>
      <c r="E84" s="49">
        <f t="shared" si="19"/>
        <v>-0.87266673787509452</v>
      </c>
      <c r="F84" s="49">
        <f t="shared" si="20"/>
        <v>-0.87266673787509452</v>
      </c>
      <c r="G84" s="49">
        <f t="shared" si="21"/>
        <v>0.13495454730604059</v>
      </c>
      <c r="H84" s="5" t="str">
        <f t="shared" si="24"/>
        <v/>
      </c>
      <c r="I84" s="24">
        <f t="shared" si="22"/>
        <v>2.1626136317348985E-2</v>
      </c>
      <c r="J84" s="24">
        <f t="shared" si="23"/>
        <v>1.046152051190829E-2</v>
      </c>
      <c r="K84" s="5" t="str">
        <f t="shared" si="29"/>
        <v/>
      </c>
      <c r="L84" s="5" t="str">
        <f t="shared" si="30"/>
        <v/>
      </c>
      <c r="M84" s="24">
        <f t="shared" si="25"/>
        <v>-4598611580267566</v>
      </c>
      <c r="N84" s="24">
        <f t="shared" si="26"/>
        <v>0.13495454730604059</v>
      </c>
      <c r="O84" s="24">
        <f t="shared" si="27"/>
        <v>7081565239033.75</v>
      </c>
      <c r="P84" s="24">
        <f t="shared" si="28"/>
        <v>1.0087545241915042E-5</v>
      </c>
      <c r="Q84" s="5" t="str">
        <f t="shared" si="15"/>
        <v/>
      </c>
      <c r="R84" s="5">
        <f t="shared" si="16"/>
        <v>0.48374431560000003</v>
      </c>
      <c r="S84" s="5" t="str">
        <f t="shared" si="17"/>
        <v/>
      </c>
      <c r="T84" s="5">
        <f t="shared" si="17"/>
        <v>-0.86981247726790278</v>
      </c>
      <c r="U84" s="24">
        <f t="shared" si="32"/>
        <v>3.7305344374602062E-2</v>
      </c>
      <c r="V84" s="24">
        <f t="shared" si="31"/>
        <v>0.76972018327684322</v>
      </c>
      <c r="W84" s="63">
        <f>B84+([1]User!D$6-25)*[1]User!C$6*[1]Calc!V$6</f>
        <v>0.48374431560000003</v>
      </c>
      <c r="AH84" s="24"/>
    </row>
    <row r="85" spans="1:34">
      <c r="A85" s="64">
        <v>1.1122999999999999E-2</v>
      </c>
      <c r="B85" s="59">
        <v>0.48100100000000001</v>
      </c>
      <c r="C85" s="64">
        <v>1.05976E-2</v>
      </c>
      <c r="D85" s="61">
        <f t="shared" si="18"/>
        <v>0.12512554944549559</v>
      </c>
      <c r="E85" s="49">
        <f t="shared" si="19"/>
        <v>-0.9026540024546994</v>
      </c>
      <c r="F85" s="49">
        <f t="shared" si="20"/>
        <v>-0.9026540024546994</v>
      </c>
      <c r="G85" s="49">
        <f t="shared" si="21"/>
        <v>0.12593920336518974</v>
      </c>
      <c r="H85" s="5" t="str">
        <f t="shared" si="24"/>
        <v/>
      </c>
      <c r="I85" s="24">
        <f t="shared" si="22"/>
        <v>2.1851519915870258E-2</v>
      </c>
      <c r="J85" s="24">
        <f t="shared" si="23"/>
        <v>1.0516640846889976E-2</v>
      </c>
      <c r="K85" s="5" t="str">
        <f t="shared" si="29"/>
        <v/>
      </c>
      <c r="L85" s="5" t="str">
        <f t="shared" si="30"/>
        <v/>
      </c>
      <c r="M85" s="24">
        <f t="shared" si="25"/>
        <v>-4232490218966655</v>
      </c>
      <c r="N85" s="24">
        <f t="shared" si="26"/>
        <v>0.12593920336518974</v>
      </c>
      <c r="O85" s="24">
        <f t="shared" si="27"/>
        <v>6435877458777</v>
      </c>
      <c r="P85" s="24">
        <f t="shared" si="28"/>
        <v>9.824050411750247E-6</v>
      </c>
      <c r="Q85" s="5" t="str">
        <f t="shared" si="15"/>
        <v/>
      </c>
      <c r="R85" s="5">
        <f t="shared" si="16"/>
        <v>0.48127731560000003</v>
      </c>
      <c r="S85" s="5" t="str">
        <f t="shared" si="17"/>
        <v/>
      </c>
      <c r="T85" s="5">
        <f t="shared" si="17"/>
        <v>-0.8998390581770116</v>
      </c>
      <c r="U85" s="24">
        <f t="shared" si="32"/>
        <v>3.5095732376495568E-2</v>
      </c>
      <c r="V85" s="24">
        <f t="shared" si="31"/>
        <v>0.70810824652415494</v>
      </c>
      <c r="W85" s="63">
        <f>B85+([1]User!D$6-25)*[1]User!C$6*[1]Calc!V$6</f>
        <v>0.48127731560000003</v>
      </c>
      <c r="AH85" s="24"/>
    </row>
    <row r="86" spans="1:34">
      <c r="A86" s="64">
        <v>1.12684E-2</v>
      </c>
      <c r="B86" s="59">
        <v>0.47845199999999999</v>
      </c>
      <c r="C86" s="64">
        <v>9.9004699999999998E-3</v>
      </c>
      <c r="D86" s="61">
        <f t="shared" si="18"/>
        <v>0.11689455617485521</v>
      </c>
      <c r="E86" s="49">
        <f t="shared" si="19"/>
        <v>-0.93220571363090043</v>
      </c>
      <c r="F86" s="49">
        <f t="shared" si="20"/>
        <v>-0.93220571363090043</v>
      </c>
      <c r="G86" s="49">
        <f t="shared" si="21"/>
        <v>0.11765643892236829</v>
      </c>
      <c r="H86" s="5" t="str">
        <f t="shared" si="24"/>
        <v/>
      </c>
      <c r="I86" s="24">
        <f t="shared" si="22"/>
        <v>2.2058589026940793E-2</v>
      </c>
      <c r="J86" s="24">
        <f t="shared" si="23"/>
        <v>1.0560071169380009E-2</v>
      </c>
      <c r="K86" s="5" t="str">
        <f t="shared" si="29"/>
        <v/>
      </c>
      <c r="L86" s="5" t="str">
        <f t="shared" si="30"/>
        <v/>
      </c>
      <c r="M86" s="24">
        <f t="shared" si="25"/>
        <v>-3963185328303611.5</v>
      </c>
      <c r="N86" s="24">
        <f t="shared" si="26"/>
        <v>0.11765643892236829</v>
      </c>
      <c r="O86" s="24">
        <f t="shared" si="27"/>
        <v>5830276988010.125</v>
      </c>
      <c r="P86" s="24">
        <f t="shared" si="28"/>
        <v>9.5261462818418049E-6</v>
      </c>
      <c r="Q86" s="5" t="str">
        <f t="shared" ref="Q86:Q132" si="33">IF(G86&gt;0.85,IF(G86&lt;1.15,W86,""),"")</f>
        <v/>
      </c>
      <c r="R86" s="5">
        <f t="shared" si="16"/>
        <v>0.47872831560000001</v>
      </c>
      <c r="S86" s="5" t="str">
        <f t="shared" si="17"/>
        <v/>
      </c>
      <c r="T86" s="5">
        <f t="shared" si="17"/>
        <v>-0.92938430043071962</v>
      </c>
      <c r="U86" s="24">
        <f t="shared" si="32"/>
        <v>3.2966240133886368E-2</v>
      </c>
      <c r="V86" s="24">
        <f t="shared" si="31"/>
        <v>0.65518419044089415</v>
      </c>
      <c r="W86" s="63">
        <f>B86+([1]User!D$6-25)*[1]User!C$6*[1]Calc!V$6</f>
        <v>0.47872831560000001</v>
      </c>
      <c r="AH86" s="24"/>
    </row>
    <row r="87" spans="1:34">
      <c r="A87" s="64">
        <v>1.14138E-2</v>
      </c>
      <c r="B87" s="59">
        <v>0.47589599999999999</v>
      </c>
      <c r="C87" s="64">
        <v>9.2375600000000006E-3</v>
      </c>
      <c r="D87" s="61">
        <f t="shared" si="18"/>
        <v>0.10906759743109121</v>
      </c>
      <c r="E87" s="49">
        <f t="shared" si="19"/>
        <v>-0.96230425350892779</v>
      </c>
      <c r="F87" s="49">
        <f t="shared" si="20"/>
        <v>-0.96230425350892779</v>
      </c>
      <c r="G87" s="49">
        <f t="shared" si="21"/>
        <v>0.1097597124287254</v>
      </c>
      <c r="H87" s="5" t="str">
        <f t="shared" si="24"/>
        <v/>
      </c>
      <c r="I87" s="24">
        <f t="shared" si="22"/>
        <v>2.2256007189281866E-2</v>
      </c>
      <c r="J87" s="24">
        <f t="shared" si="23"/>
        <v>1.0597694479330594E-2</v>
      </c>
      <c r="K87" s="5" t="str">
        <f t="shared" si="29"/>
        <v/>
      </c>
      <c r="L87" s="5" t="str">
        <f t="shared" si="30"/>
        <v/>
      </c>
      <c r="M87" s="24">
        <f t="shared" si="25"/>
        <v>-3600265281076744</v>
      </c>
      <c r="N87" s="24">
        <f t="shared" si="26"/>
        <v>0.1097597124287254</v>
      </c>
      <c r="O87" s="24">
        <f t="shared" si="27"/>
        <v>5280037666824.625</v>
      </c>
      <c r="P87" s="24">
        <f t="shared" si="28"/>
        <v>9.2477869940621255E-6</v>
      </c>
      <c r="Q87" s="5" t="str">
        <f t="shared" si="33"/>
        <v/>
      </c>
      <c r="R87" s="5">
        <f t="shared" ref="R87:R132" si="34">IF(G87&gt;0.06,IF(G87&lt;0.14,W87,""),"")</f>
        <v>0.47617231560000001</v>
      </c>
      <c r="S87" s="5" t="str">
        <f t="shared" ref="S87:T131" si="35">IF(Q87="","",LOG10($G87))</f>
        <v/>
      </c>
      <c r="T87" s="5">
        <f t="shared" si="35"/>
        <v>-0.95955703949065185</v>
      </c>
      <c r="U87" s="24">
        <f t="shared" si="32"/>
        <v>3.0975834373055504E-2</v>
      </c>
      <c r="V87" s="24">
        <f t="shared" si="31"/>
        <v>0.60341794097555623</v>
      </c>
      <c r="W87" s="63">
        <f>B87+([1]User!D$6-25)*[1]User!C$6*[1]Calc!V$6</f>
        <v>0.47617231560000001</v>
      </c>
      <c r="AH87" s="24"/>
    </row>
    <row r="88" spans="1:34">
      <c r="A88" s="64">
        <v>1.15592E-2</v>
      </c>
      <c r="B88" s="59">
        <v>0.47322399999999998</v>
      </c>
      <c r="C88" s="64">
        <v>8.6196499999999995E-3</v>
      </c>
      <c r="D88" s="61">
        <f t="shared" si="18"/>
        <v>0.10177195235504888</v>
      </c>
      <c r="E88" s="49">
        <f t="shared" si="19"/>
        <v>-0.99237189405986381</v>
      </c>
      <c r="F88" s="49">
        <f t="shared" si="20"/>
        <v>-0.99237189405986381</v>
      </c>
      <c r="G88" s="49">
        <f t="shared" si="21"/>
        <v>0.1024244450888319</v>
      </c>
      <c r="H88" s="5" t="str">
        <f t="shared" si="24"/>
        <v/>
      </c>
      <c r="I88" s="24">
        <f t="shared" si="22"/>
        <v>2.2439388872779204E-2</v>
      </c>
      <c r="J88" s="24">
        <f t="shared" si="23"/>
        <v>1.0625057713132081E-2</v>
      </c>
      <c r="K88" s="5" t="str">
        <f t="shared" si="29"/>
        <v/>
      </c>
      <c r="L88" s="5" t="str">
        <f t="shared" si="30"/>
        <v/>
      </c>
      <c r="M88" s="24">
        <f t="shared" si="25"/>
        <v>-3394156958921273</v>
      </c>
      <c r="N88" s="24">
        <f t="shared" si="26"/>
        <v>0.1024244450888319</v>
      </c>
      <c r="O88" s="24">
        <f t="shared" si="27"/>
        <v>4760096371300.75</v>
      </c>
      <c r="P88" s="24">
        <f t="shared" si="28"/>
        <v>8.9342043847561367E-6</v>
      </c>
      <c r="Q88" s="5" t="str">
        <f t="shared" si="33"/>
        <v/>
      </c>
      <c r="R88" s="5">
        <f t="shared" si="34"/>
        <v>0.4735003156</v>
      </c>
      <c r="S88" s="5" t="str">
        <f t="shared" si="35"/>
        <v/>
      </c>
      <c r="T88" s="5">
        <f t="shared" si="35"/>
        <v>-0.98959638027217012</v>
      </c>
      <c r="U88" s="24">
        <f t="shared" si="32"/>
        <v>2.9038376003768917E-2</v>
      </c>
      <c r="V88" s="24">
        <f t="shared" si="31"/>
        <v>0.55849777727615502</v>
      </c>
      <c r="W88" s="63">
        <f>B88+([1]User!D$6-25)*[1]User!C$6*[1]Calc!V$6</f>
        <v>0.4735003156</v>
      </c>
      <c r="AH88" s="24"/>
    </row>
    <row r="89" spans="1:34">
      <c r="A89" s="64">
        <v>1.1704600000000001E-2</v>
      </c>
      <c r="B89" s="59">
        <v>0.47046399999999999</v>
      </c>
      <c r="C89" s="64">
        <v>8.0568199999999993E-3</v>
      </c>
      <c r="D89" s="61">
        <f t="shared" si="18"/>
        <v>9.512663520829788E-2</v>
      </c>
      <c r="E89" s="49">
        <f t="shared" si="19"/>
        <v>-1.0216978647198021</v>
      </c>
      <c r="F89" s="49">
        <f t="shared" si="20"/>
        <v>-1.0216978647198021</v>
      </c>
      <c r="G89" s="49">
        <f t="shared" si="21"/>
        <v>9.5732342356810204E-2</v>
      </c>
      <c r="H89" s="5" t="str">
        <f t="shared" si="24"/>
        <v/>
      </c>
      <c r="I89" s="24">
        <f t="shared" si="22"/>
        <v>2.2606691441079747E-2</v>
      </c>
      <c r="J89" s="24">
        <f t="shared" si="23"/>
        <v>1.0641881063645699E-2</v>
      </c>
      <c r="K89" s="5" t="str">
        <f t="shared" si="29"/>
        <v/>
      </c>
      <c r="L89" s="5" t="str">
        <f t="shared" si="30"/>
        <v/>
      </c>
      <c r="M89" s="24">
        <f t="shared" si="25"/>
        <v>-3150786249023733</v>
      </c>
      <c r="N89" s="24">
        <f t="shared" si="26"/>
        <v>9.5732342356810204E-2</v>
      </c>
      <c r="O89" s="24">
        <f t="shared" si="27"/>
        <v>4276583379863.75</v>
      </c>
      <c r="P89" s="24">
        <f t="shared" si="28"/>
        <v>8.5878018724413103E-6</v>
      </c>
      <c r="Q89" s="5" t="str">
        <f t="shared" si="33"/>
        <v/>
      </c>
      <c r="R89" s="5">
        <f t="shared" si="34"/>
        <v>0.47074031560000001</v>
      </c>
      <c r="S89" s="5" t="str">
        <f t="shared" si="35"/>
        <v/>
      </c>
      <c r="T89" s="5">
        <f t="shared" si="35"/>
        <v>-1.0189413147398929</v>
      </c>
      <c r="U89" s="24">
        <f t="shared" si="32"/>
        <v>2.7178890326239349E-2</v>
      </c>
      <c r="V89" s="24">
        <f t="shared" si="31"/>
        <v>0.52070705140238982</v>
      </c>
      <c r="W89" s="63">
        <f>B89+([1]User!D$6-25)*[1]User!C$6*[1]Calc!V$6</f>
        <v>0.47074031560000001</v>
      </c>
      <c r="AH89" s="24"/>
    </row>
    <row r="90" spans="1:34">
      <c r="A90" s="64">
        <v>1.1849999999999999E-2</v>
      </c>
      <c r="B90" s="59">
        <v>0.46762700000000001</v>
      </c>
      <c r="C90" s="64">
        <v>7.5087599999999997E-3</v>
      </c>
      <c r="D90" s="61">
        <f t="shared" si="18"/>
        <v>8.8655707014263549E-2</v>
      </c>
      <c r="E90" s="49">
        <f t="shared" si="19"/>
        <v>-1.0522933024203525</v>
      </c>
      <c r="F90" s="49">
        <f t="shared" si="20"/>
        <v>-1.0522933024203525</v>
      </c>
      <c r="G90" s="49">
        <f t="shared" si="21"/>
        <v>8.9213541310926125E-2</v>
      </c>
      <c r="H90" s="5" t="str">
        <f t="shared" si="24"/>
        <v/>
      </c>
      <c r="I90" s="24">
        <f t="shared" si="22"/>
        <v>2.2769661467226848E-2</v>
      </c>
      <c r="J90" s="24">
        <f t="shared" si="23"/>
        <v>1.0654000095605003E-2</v>
      </c>
      <c r="K90" s="5" t="str">
        <f t="shared" si="29"/>
        <v/>
      </c>
      <c r="L90" s="5" t="str">
        <f t="shared" si="30"/>
        <v/>
      </c>
      <c r="M90" s="24">
        <f t="shared" si="25"/>
        <v>-2901759762081655</v>
      </c>
      <c r="N90" s="24">
        <f t="shared" si="26"/>
        <v>8.9213541310926125E-2</v>
      </c>
      <c r="O90" s="24">
        <f t="shared" si="27"/>
        <v>3830595002598</v>
      </c>
      <c r="P90" s="24">
        <f t="shared" si="28"/>
        <v>8.2542803758116494E-6</v>
      </c>
      <c r="Q90" s="5" t="str">
        <f t="shared" si="33"/>
        <v/>
      </c>
      <c r="R90" s="5">
        <f t="shared" si="34"/>
        <v>0.46790331560000004</v>
      </c>
      <c r="S90" s="5" t="str">
        <f t="shared" si="35"/>
        <v/>
      </c>
      <c r="T90" s="5">
        <f t="shared" si="35"/>
        <v>-1.0495692210692604</v>
      </c>
      <c r="U90" s="24">
        <f t="shared" si="32"/>
        <v>2.5405679556023714E-2</v>
      </c>
      <c r="V90" s="24">
        <f t="shared" si="31"/>
        <v>0.48259641276318849</v>
      </c>
      <c r="W90" s="63">
        <f>B90+([1]User!D$6-25)*[1]User!C$6*[1]Calc!V$6</f>
        <v>0.46790331560000004</v>
      </c>
      <c r="AH90" s="24"/>
    </row>
    <row r="91" spans="1:34">
      <c r="A91" s="64">
        <v>1.19954E-2</v>
      </c>
      <c r="B91" s="59">
        <v>0.46470299999999998</v>
      </c>
      <c r="C91" s="64">
        <v>7.0124200000000001E-3</v>
      </c>
      <c r="D91" s="61">
        <f t="shared" si="18"/>
        <v>8.279543532899733E-2</v>
      </c>
      <c r="E91" s="49">
        <f t="shared" si="19"/>
        <v>-1.0819936060421034</v>
      </c>
      <c r="F91" s="49">
        <f t="shared" si="20"/>
        <v>-1.0819936060421034</v>
      </c>
      <c r="G91" s="49">
        <f t="shared" si="21"/>
        <v>8.3308799780178466E-2</v>
      </c>
      <c r="H91" s="5" t="str">
        <f t="shared" si="24"/>
        <v/>
      </c>
      <c r="I91" s="24">
        <f t="shared" si="22"/>
        <v>2.291728000549554E-2</v>
      </c>
      <c r="J91" s="24">
        <f t="shared" si="23"/>
        <v>1.0656061172368881E-2</v>
      </c>
      <c r="K91" s="5" t="str">
        <f t="shared" si="29"/>
        <v/>
      </c>
      <c r="L91" s="5" t="str">
        <f t="shared" si="30"/>
        <v/>
      </c>
      <c r="M91" s="24">
        <f t="shared" si="25"/>
        <v>-2670435139310932</v>
      </c>
      <c r="N91" s="24">
        <f t="shared" si="26"/>
        <v>8.3308799780178466E-2</v>
      </c>
      <c r="O91" s="24">
        <f t="shared" si="27"/>
        <v>3419442710768.75</v>
      </c>
      <c r="P91" s="24">
        <f t="shared" si="28"/>
        <v>7.8905670043584945E-6</v>
      </c>
      <c r="Q91" s="5" t="str">
        <f t="shared" si="33"/>
        <v/>
      </c>
      <c r="R91" s="5">
        <f t="shared" si="34"/>
        <v>0.4649793156</v>
      </c>
      <c r="S91" s="5" t="str">
        <f t="shared" si="35"/>
        <v/>
      </c>
      <c r="T91" s="5">
        <f t="shared" si="35"/>
        <v>-1.0793091223131832</v>
      </c>
      <c r="U91" s="24">
        <f t="shared" si="32"/>
        <v>2.3712684654641963E-2</v>
      </c>
      <c r="V91" s="24">
        <f t="shared" si="31"/>
        <v>0.45104689521472069</v>
      </c>
      <c r="W91" s="63">
        <f>B91+([1]User!D$6-25)*[1]User!C$6*[1]Calc!V$6</f>
        <v>0.4649793156</v>
      </c>
      <c r="AH91" s="24"/>
    </row>
    <row r="92" spans="1:34">
      <c r="A92" s="64">
        <v>1.21408E-2</v>
      </c>
      <c r="B92" s="59">
        <v>0.46171400000000001</v>
      </c>
      <c r="C92" s="64">
        <v>6.5093599999999996E-3</v>
      </c>
      <c r="D92" s="61">
        <f t="shared" si="18"/>
        <v>7.6855820802684674E-2</v>
      </c>
      <c r="E92" s="49">
        <f t="shared" si="19"/>
        <v>-1.1143232349078296</v>
      </c>
      <c r="F92" s="49">
        <f t="shared" si="20"/>
        <v>-1.1143232349078296</v>
      </c>
      <c r="G92" s="49">
        <f t="shared" si="21"/>
        <v>7.7323187945975813E-2</v>
      </c>
      <c r="H92" s="5" t="str">
        <f t="shared" si="24"/>
        <v/>
      </c>
      <c r="I92" s="24">
        <f t="shared" si="22"/>
        <v>2.3066920301350605E-2</v>
      </c>
      <c r="J92" s="24">
        <f t="shared" si="23"/>
        <v>1.0656693789941014E-2</v>
      </c>
      <c r="K92" s="5" t="str">
        <f t="shared" si="29"/>
        <v/>
      </c>
      <c r="L92" s="5" t="str">
        <f t="shared" si="30"/>
        <v/>
      </c>
      <c r="M92" s="24">
        <f t="shared" si="25"/>
        <v>-2431164915164033.5</v>
      </c>
      <c r="N92" s="24">
        <f t="shared" si="26"/>
        <v>7.7323187945975813E-2</v>
      </c>
      <c r="O92" s="24">
        <f t="shared" si="27"/>
        <v>3044638042759.875</v>
      </c>
      <c r="P92" s="24">
        <f t="shared" si="28"/>
        <v>7.5695432752862799E-6</v>
      </c>
      <c r="Q92" s="5" t="str">
        <f t="shared" si="33"/>
        <v/>
      </c>
      <c r="R92" s="5">
        <f t="shared" si="34"/>
        <v>0.46199031560000003</v>
      </c>
      <c r="S92" s="5" t="str">
        <f t="shared" si="35"/>
        <v/>
      </c>
      <c r="T92" s="5">
        <f t="shared" si="35"/>
        <v>-1.1116902488131084</v>
      </c>
      <c r="U92" s="24">
        <f t="shared" si="32"/>
        <v>2.2111543446380853E-2</v>
      </c>
      <c r="V92" s="24">
        <f t="shared" si="31"/>
        <v>0.415153620776466</v>
      </c>
      <c r="W92" s="63">
        <f>B92+([1]User!D$6-25)*[1]User!C$6*[1]Calc!V$6</f>
        <v>0.46199031560000003</v>
      </c>
      <c r="AH92" s="24"/>
    </row>
    <row r="93" spans="1:34">
      <c r="A93" s="64">
        <v>1.2286200000000001E-2</v>
      </c>
      <c r="B93" s="59">
        <v>0.45854400000000001</v>
      </c>
      <c r="C93" s="64">
        <v>6.0727999999999997E-3</v>
      </c>
      <c r="D93" s="61">
        <f t="shared" si="18"/>
        <v>7.1701369807560728E-2</v>
      </c>
      <c r="E93" s="49">
        <f t="shared" si="19"/>
        <v>-1.1444725473422099</v>
      </c>
      <c r="F93" s="49">
        <f t="shared" si="20"/>
        <v>-1.1444725473422099</v>
      </c>
      <c r="G93" s="49">
        <f t="shared" si="21"/>
        <v>7.213970243213412E-2</v>
      </c>
      <c r="H93" s="5" t="str">
        <f t="shared" si="24"/>
        <v/>
      </c>
      <c r="I93" s="24">
        <f t="shared" si="22"/>
        <v>2.3196507439196649E-2</v>
      </c>
      <c r="J93" s="24">
        <f t="shared" si="23"/>
        <v>1.0643028864069955E-2</v>
      </c>
      <c r="K93" s="5" t="str">
        <f t="shared" si="29"/>
        <v/>
      </c>
      <c r="L93" s="5" t="str">
        <f t="shared" si="30"/>
        <v/>
      </c>
      <c r="M93" s="24">
        <f t="shared" si="25"/>
        <v>-2280132254335146.5</v>
      </c>
      <c r="N93" s="24">
        <f t="shared" si="26"/>
        <v>7.213970243213412E-2</v>
      </c>
      <c r="O93" s="24">
        <f t="shared" si="27"/>
        <v>2691847490820.125</v>
      </c>
      <c r="P93" s="24">
        <f t="shared" si="28"/>
        <v>7.173314335779026E-6</v>
      </c>
      <c r="Q93" s="5" t="str">
        <f t="shared" si="33"/>
        <v/>
      </c>
      <c r="R93" s="5">
        <f t="shared" si="34"/>
        <v>0.45882031560000003</v>
      </c>
      <c r="S93" s="5" t="str">
        <f t="shared" si="35"/>
        <v/>
      </c>
      <c r="T93" s="5">
        <f t="shared" si="35"/>
        <v>-1.1418256534280893</v>
      </c>
      <c r="U93" s="24">
        <f t="shared" si="32"/>
        <v>2.0544289503419778E-2</v>
      </c>
      <c r="V93" s="24">
        <f t="shared" si="31"/>
        <v>0.3902092690142932</v>
      </c>
      <c r="W93" s="63">
        <f>B93+([1]User!D$6-25)*[1]User!C$6*[1]Calc!V$6</f>
        <v>0.45882031560000003</v>
      </c>
      <c r="AH93" s="24"/>
    </row>
    <row r="94" spans="1:34">
      <c r="A94" s="64">
        <v>1.2431599999999999E-2</v>
      </c>
      <c r="B94" s="59">
        <v>0.455266</v>
      </c>
      <c r="C94" s="64">
        <v>5.6604100000000003E-3</v>
      </c>
      <c r="D94" s="61">
        <f t="shared" si="18"/>
        <v>6.683229328685529E-2</v>
      </c>
      <c r="E94" s="49">
        <f t="shared" si="19"/>
        <v>-1.1750136362167416</v>
      </c>
      <c r="F94" s="49">
        <f t="shared" si="20"/>
        <v>-1.1750136362167416</v>
      </c>
      <c r="G94" s="49">
        <f t="shared" si="21"/>
        <v>6.7231431406347103E-2</v>
      </c>
      <c r="H94" s="5" t="str">
        <f t="shared" si="24"/>
        <v/>
      </c>
      <c r="I94" s="24">
        <f t="shared" si="22"/>
        <v>2.3319214214841323E-2</v>
      </c>
      <c r="J94" s="24">
        <f t="shared" si="23"/>
        <v>1.0622888841401253E-2</v>
      </c>
      <c r="K94" s="5" t="str">
        <f t="shared" si="29"/>
        <v/>
      </c>
      <c r="L94" s="5" t="str">
        <f t="shared" si="30"/>
        <v/>
      </c>
      <c r="M94" s="24">
        <f t="shared" si="25"/>
        <v>-2076249061026915.2</v>
      </c>
      <c r="N94" s="24">
        <f t="shared" si="26"/>
        <v>6.7231431406347103E-2</v>
      </c>
      <c r="O94" s="24">
        <f t="shared" si="27"/>
        <v>2369906173686.5</v>
      </c>
      <c r="P94" s="24">
        <f t="shared" si="28"/>
        <v>6.7764549006237844E-6</v>
      </c>
      <c r="Q94" s="5" t="str">
        <f t="shared" si="33"/>
        <v/>
      </c>
      <c r="R94" s="5">
        <f t="shared" si="34"/>
        <v>0.45554231560000003</v>
      </c>
      <c r="S94" s="5" t="str">
        <f t="shared" si="35"/>
        <v/>
      </c>
      <c r="T94" s="5">
        <f t="shared" si="35"/>
        <v>-1.1724276421996844</v>
      </c>
      <c r="U94" s="24">
        <f t="shared" si="32"/>
        <v>1.9052881110816395E-2</v>
      </c>
      <c r="V94" s="24">
        <f t="shared" si="31"/>
        <v>0.36687094706262513</v>
      </c>
      <c r="W94" s="63">
        <f>B94+([1]User!D$6-25)*[1]User!C$6*[1]Calc!V$6</f>
        <v>0.45554231560000003</v>
      </c>
      <c r="AH94" s="24"/>
    </row>
    <row r="95" spans="1:34">
      <c r="A95" s="64">
        <v>1.2577E-2</v>
      </c>
      <c r="B95" s="59">
        <v>0.45196999999999998</v>
      </c>
      <c r="C95" s="64">
        <v>5.2594399999999998E-3</v>
      </c>
      <c r="D95" s="61">
        <f t="shared" si="18"/>
        <v>6.2098052368047225E-2</v>
      </c>
      <c r="E95" s="49">
        <f t="shared" si="19"/>
        <v>-1.2069220207424891</v>
      </c>
      <c r="F95" s="49">
        <f t="shared" si="20"/>
        <v>-1.2069220207424891</v>
      </c>
      <c r="G95" s="49">
        <f t="shared" si="21"/>
        <v>6.2451192029871969E-2</v>
      </c>
      <c r="H95" s="5" t="str">
        <f t="shared" si="24"/>
        <v/>
      </c>
      <c r="I95" s="24">
        <f t="shared" si="22"/>
        <v>2.34387201992532E-2</v>
      </c>
      <c r="J95" s="24">
        <f t="shared" si="23"/>
        <v>1.0600074852491558E-2</v>
      </c>
      <c r="K95" s="5" t="str">
        <f t="shared" si="29"/>
        <v/>
      </c>
      <c r="L95" s="5" t="str">
        <f t="shared" si="30"/>
        <v/>
      </c>
      <c r="M95" s="24">
        <f t="shared" si="25"/>
        <v>-1836972855933953.2</v>
      </c>
      <c r="N95" s="24">
        <f t="shared" si="26"/>
        <v>6.2451192029871969E-2</v>
      </c>
      <c r="O95" s="24">
        <f t="shared" si="27"/>
        <v>2084958185439.125</v>
      </c>
      <c r="P95" s="24">
        <f t="shared" si="28"/>
        <v>6.4180097855794116E-6</v>
      </c>
      <c r="Q95" s="5" t="str">
        <f t="shared" si="33"/>
        <v/>
      </c>
      <c r="R95" s="5">
        <f t="shared" si="34"/>
        <v>0.4522463156</v>
      </c>
      <c r="S95" s="5" t="str">
        <f t="shared" si="35"/>
        <v/>
      </c>
      <c r="T95" s="5">
        <f t="shared" si="35"/>
        <v>-1.204459267665267</v>
      </c>
      <c r="U95" s="24">
        <f t="shared" si="32"/>
        <v>1.7673917023554725E-2</v>
      </c>
      <c r="V95" s="24">
        <f t="shared" si="31"/>
        <v>0.34162451776142982</v>
      </c>
      <c r="W95" s="63">
        <f>B95+([1]User!D$6-25)*[1]User!C$6*[1]Calc!V$6</f>
        <v>0.4522463156</v>
      </c>
      <c r="AH95" s="24"/>
    </row>
    <row r="96" spans="1:34">
      <c r="A96" s="64">
        <v>1.27224E-2</v>
      </c>
      <c r="B96" s="59">
        <v>0.39501199999999997</v>
      </c>
      <c r="C96" s="64">
        <v>2.5238600000000002E-3</v>
      </c>
      <c r="D96" s="61">
        <f t="shared" si="18"/>
        <v>2.9799140298134342E-2</v>
      </c>
      <c r="E96" s="49">
        <f t="shared" si="19"/>
        <v>-1.5257962650902561</v>
      </c>
      <c r="F96" s="49">
        <f t="shared" si="20"/>
        <v>-1.5257962650902561</v>
      </c>
      <c r="G96" s="49">
        <f t="shared" si="21"/>
        <v>3.0465599709842941E-2</v>
      </c>
      <c r="H96" s="5" t="str">
        <f t="shared" si="24"/>
        <v/>
      </c>
      <c r="I96" s="24">
        <f t="shared" si="22"/>
        <v>2.4238360007253927E-2</v>
      </c>
      <c r="J96" s="24">
        <f t="shared" si="23"/>
        <v>9.5811405001738088E-3</v>
      </c>
      <c r="K96" s="5" t="str">
        <f t="shared" si="29"/>
        <v/>
      </c>
      <c r="L96" s="5">
        <f t="shared" si="30"/>
        <v>0.3952883156</v>
      </c>
      <c r="M96" s="24">
        <f t="shared" si="25"/>
        <v>-3466809257743433.5</v>
      </c>
      <c r="N96" s="24">
        <f t="shared" si="26"/>
        <v>3.0465599709842941E-2</v>
      </c>
      <c r="O96" s="24">
        <f t="shared" si="27"/>
        <v>227427006247.25</v>
      </c>
      <c r="P96" s="24">
        <f t="shared" si="28"/>
        <v>1.4350798309361996E-6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5.2345931251024016E-3</v>
      </c>
      <c r="V96" s="24">
        <f t="shared" si="31"/>
        <v>0.36622901261157187</v>
      </c>
      <c r="W96" s="63">
        <f>B96+([1]User!D$6-25)*[1]User!C$6*[1]Calc!V$6</f>
        <v>0.3952883156</v>
      </c>
      <c r="AH96" s="24"/>
    </row>
    <row r="97" spans="1:34">
      <c r="A97" s="64">
        <v>1.28678E-2</v>
      </c>
      <c r="B97" s="59">
        <v>0.188919</v>
      </c>
      <c r="C97" s="64">
        <v>4.7872099999999999E-4</v>
      </c>
      <c r="D97" s="61">
        <f t="shared" si="18"/>
        <v>5.6522446738975886E-3</v>
      </c>
      <c r="E97" s="49">
        <f t="shared" si="19"/>
        <v>-2.2477790467131364</v>
      </c>
      <c r="F97" s="49">
        <f t="shared" si="20"/>
        <v>-2.2477790467131364</v>
      </c>
      <c r="G97" s="49">
        <f t="shared" si="21"/>
        <v>5.6530367782283196E-3</v>
      </c>
      <c r="H97" s="5" t="str">
        <f t="shared" si="24"/>
        <v/>
      </c>
      <c r="I97" s="24">
        <f t="shared" si="22"/>
        <v>2.4858674080544294E-2</v>
      </c>
      <c r="J97" s="24">
        <f t="shared" si="23"/>
        <v>4.7031446880661174E-3</v>
      </c>
      <c r="K97" s="5" t="str">
        <f t="shared" si="29"/>
        <v/>
      </c>
      <c r="L97" s="5" t="str">
        <f t="shared" si="30"/>
        <v/>
      </c>
      <c r="M97" s="24">
        <f t="shared" si="25"/>
        <v>-4120392898099.626</v>
      </c>
      <c r="N97" s="24">
        <f t="shared" si="26"/>
        <v>5.6530367782283196E-3</v>
      </c>
      <c r="O97" s="24">
        <f t="shared" si="27"/>
        <v>74692853</v>
      </c>
      <c r="P97" s="24">
        <f t="shared" si="28"/>
        <v>2.5400425689818601E-9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1.3930614359598025E-4</v>
      </c>
      <c r="V97" s="24">
        <f t="shared" si="31"/>
        <v>0.65718454824567341</v>
      </c>
      <c r="W97" s="63">
        <f>B97+([1]User!D$6-25)*[1]User!C$6*[1]Calc!V$6</f>
        <v>0.1891953156</v>
      </c>
      <c r="AH97" s="24"/>
    </row>
    <row r="98" spans="1:34">
      <c r="A98" s="64">
        <v>1.3013200000000001E-2</v>
      </c>
      <c r="B98" s="59">
        <v>8.9513300000000004E-2</v>
      </c>
      <c r="C98" s="64">
        <v>1.6372199999999999E-4</v>
      </c>
      <c r="D98" s="61">
        <f t="shared" si="18"/>
        <v>1.9330608068162062E-3</v>
      </c>
      <c r="E98" s="49">
        <f t="shared" si="19"/>
        <v>-2.7137544844870254</v>
      </c>
      <c r="F98" s="49">
        <f t="shared" si="20"/>
        <v>-2.7137544844870254</v>
      </c>
      <c r="G98" s="49">
        <f t="shared" si="21"/>
        <v>1.9330687841631309E-3</v>
      </c>
      <c r="H98" s="5" t="str">
        <f t="shared" si="24"/>
        <v/>
      </c>
      <c r="I98" s="24">
        <f t="shared" si="22"/>
        <v>2.4951673280395922E-2</v>
      </c>
      <c r="J98" s="24">
        <f t="shared" si="23"/>
        <v>2.2404011524235407E-3</v>
      </c>
      <c r="K98" s="5" t="str">
        <f t="shared" si="29"/>
        <v/>
      </c>
      <c r="L98" s="5" t="str">
        <f t="shared" si="30"/>
        <v/>
      </c>
      <c r="M98" s="24">
        <f t="shared" si="25"/>
        <v>-41496810885.574608</v>
      </c>
      <c r="N98" s="24">
        <f t="shared" si="26"/>
        <v>1.9330687841631309E-3</v>
      </c>
      <c r="O98" s="24">
        <f t="shared" si="27"/>
        <v>1559577.875</v>
      </c>
      <c r="P98" s="24">
        <f t="shared" si="28"/>
        <v>1.5509704214679346E-10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3.6919790365698531E-5</v>
      </c>
      <c r="V98" s="24">
        <f t="shared" si="31"/>
        <v>0.29325958530854773</v>
      </c>
      <c r="W98" s="63">
        <f>B98+([1]User!D$6-25)*[1]User!C$6*[1]Calc!V$6</f>
        <v>8.9789615599999997E-2</v>
      </c>
      <c r="AH98" s="24"/>
    </row>
    <row r="99" spans="1:34">
      <c r="A99" s="64">
        <v>1.3158599999999999E-2</v>
      </c>
      <c r="B99" s="59">
        <v>5.9954500000000001E-2</v>
      </c>
      <c r="C99" s="64">
        <v>3.2752600000000002E-5</v>
      </c>
      <c r="D99" s="61">
        <f t="shared" si="18"/>
        <v>3.8670897852047058E-4</v>
      </c>
      <c r="E99" s="49">
        <f t="shared" si="19"/>
        <v>-3.4126157444600898</v>
      </c>
      <c r="F99" s="49">
        <f t="shared" si="20"/>
        <v>-3.4126157444600898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1.50426461961E-3</v>
      </c>
      <c r="K99" s="5" t="str">
        <f t="shared" si="29"/>
        <v/>
      </c>
      <c r="L99" s="5" t="str">
        <f t="shared" si="30"/>
        <v/>
      </c>
      <c r="M99" s="24">
        <f t="shared" si="25"/>
        <v>-3905284236.5480165</v>
      </c>
      <c r="N99" s="24">
        <f t="shared" si="26"/>
        <v>3.8670972927231219E-4</v>
      </c>
      <c r="O99" s="24">
        <f t="shared" si="27"/>
        <v>493593.5</v>
      </c>
      <c r="P99" s="24">
        <f t="shared" si="28"/>
        <v>2.4537374484618079E-10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2.3386378695634038E-5</v>
      </c>
      <c r="V99" s="24">
        <f t="shared" si="31"/>
        <v>0.12281434583945704</v>
      </c>
      <c r="W99" s="63">
        <f>B99+([1]User!D$6-25)*[1]User!C$6*[1]Calc!V$6</f>
        <v>6.0230815600000001E-2</v>
      </c>
      <c r="AH99" s="24"/>
    </row>
    <row r="100" spans="1:34">
      <c r="A100" s="64">
        <v>1.3304E-2</v>
      </c>
      <c r="B100" s="59">
        <v>4.9912100000000001E-2</v>
      </c>
      <c r="C100" s="64">
        <v>1.5290000000000001E-5</v>
      </c>
      <c r="D100" s="61">
        <f t="shared" si="18"/>
        <v>1.8052857732143388E-4</v>
      </c>
      <c r="E100" s="49">
        <f t="shared" si="19"/>
        <v>-3.743454040347586</v>
      </c>
      <c r="F100" s="49">
        <f t="shared" si="20"/>
        <v>-3.743454040347586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1.2534556796100001E-3</v>
      </c>
      <c r="K100" s="5" t="str">
        <f t="shared" si="29"/>
        <v/>
      </c>
      <c r="L100" s="5" t="str">
        <f t="shared" si="30"/>
        <v/>
      </c>
      <c r="M100" s="24">
        <f t="shared" si="25"/>
        <v>-897542279.15157223</v>
      </c>
      <c r="N100" s="24">
        <f t="shared" si="26"/>
        <v>1.8052874986496163E-4</v>
      </c>
      <c r="O100" s="24">
        <f t="shared" si="27"/>
        <v>333903.5</v>
      </c>
      <c r="P100" s="24">
        <f t="shared" si="28"/>
        <v>3.5556446764304771E-10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1.9415140065955033E-5</v>
      </c>
      <c r="V100" s="24">
        <f t="shared" si="31"/>
        <v>0.14914076338000748</v>
      </c>
      <c r="W100" s="63">
        <f>B100+([1]User!D$6-25)*[1]User!C$6*[1]Calc!V$6</f>
        <v>5.0188415600000001E-2</v>
      </c>
      <c r="AH100" s="24"/>
    </row>
    <row r="101" spans="1:34">
      <c r="A101" s="64">
        <v>1.34494E-2</v>
      </c>
      <c r="B101" s="59">
        <v>4.6635900000000001E-2</v>
      </c>
      <c r="C101" s="64">
        <v>7.2303500000000002E-6</v>
      </c>
      <c r="D101" s="61">
        <f t="shared" si="18"/>
        <v>8.536852838692147E-5</v>
      </c>
      <c r="E101" s="49">
        <f t="shared" si="19"/>
        <v>-4.0687022050366624</v>
      </c>
      <c r="F101" s="49">
        <f t="shared" si="20"/>
        <v>-4.0687022050366624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1.1716325846100001E-3</v>
      </c>
      <c r="K101" s="5" t="str">
        <f t="shared" si="29"/>
        <v/>
      </c>
      <c r="L101" s="5" t="str">
        <f t="shared" si="30"/>
        <v/>
      </c>
      <c r="M101" s="24">
        <f t="shared" si="25"/>
        <v>-257756497.58908507</v>
      </c>
      <c r="N101" s="24">
        <f t="shared" si="26"/>
        <v>8.5368577938030562E-5</v>
      </c>
      <c r="O101" s="24">
        <f t="shared" si="27"/>
        <v>293929.25</v>
      </c>
      <c r="P101" s="24">
        <f t="shared" si="28"/>
        <v>6.6189411121522012E-10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1.8171096461967109E-5</v>
      </c>
      <c r="V101" s="24">
        <f t="shared" si="31"/>
        <v>0.15975593988494613</v>
      </c>
      <c r="W101" s="63">
        <f>B101+([1]User!D$6-25)*[1]User!C$6*[1]Calc!V$6</f>
        <v>4.6912215600000001E-2</v>
      </c>
      <c r="AH101" s="24"/>
    </row>
    <row r="102" spans="1:34">
      <c r="A102" s="64">
        <v>1.3594800000000001E-2</v>
      </c>
      <c r="B102" s="59">
        <v>4.57037E-2</v>
      </c>
      <c r="C102" s="64">
        <v>-4.18751E-6</v>
      </c>
      <c r="D102" s="61">
        <f t="shared" si="18"/>
        <v>-4.9441806593804934E-5</v>
      </c>
      <c r="E102" s="49">
        <f t="shared" si="19"/>
        <v>-3</v>
      </c>
      <c r="F102" s="49">
        <f t="shared" si="20"/>
        <v>-3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1.1483508896100001E-3</v>
      </c>
      <c r="K102" s="5" t="str">
        <f t="shared" si="29"/>
        <v/>
      </c>
      <c r="L102" s="5" t="str">
        <f t="shared" si="30"/>
        <v/>
      </c>
      <c r="M102" s="24">
        <f t="shared" si="25"/>
        <v>-70727966.894944683</v>
      </c>
      <c r="N102" s="24">
        <f t="shared" si="26"/>
        <v>-4.9441792997060578E-5</v>
      </c>
      <c r="O102" s="24">
        <f t="shared" si="27"/>
        <v>283456</v>
      </c>
      <c r="P102" s="24">
        <f t="shared" si="28"/>
        <v>-1.1021360298005301E-9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1.7821339627011892E-5</v>
      </c>
      <c r="V102" s="24">
        <f t="shared" si="31"/>
        <v>0.16300734130059061</v>
      </c>
      <c r="W102" s="63">
        <f>B102+([1]User!D$6-25)*[1]User!C$6*[1]Calc!V$6</f>
        <v>4.59800156E-2</v>
      </c>
      <c r="AH102" s="24"/>
    </row>
    <row r="103" spans="1:34">
      <c r="A103" s="64">
        <v>1.3740199999999999E-2</v>
      </c>
      <c r="B103" s="59">
        <v>4.5392000000000002E-2</v>
      </c>
      <c r="C103" s="64">
        <v>2.5288799999999999E-6</v>
      </c>
      <c r="D103" s="61">
        <f t="shared" si="18"/>
        <v>2.9858411289511289E-5</v>
      </c>
      <c r="E103" s="49">
        <f t="shared" si="19"/>
        <v>-4.5249333039972699</v>
      </c>
      <c r="F103" s="49">
        <f t="shared" si="20"/>
        <v>-4.5249333039972699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1.14056618211E-3</v>
      </c>
      <c r="K103" s="5" t="str">
        <f t="shared" si="29"/>
        <v/>
      </c>
      <c r="L103" s="5" t="str">
        <f t="shared" si="30"/>
        <v/>
      </c>
      <c r="M103" s="24">
        <f t="shared" si="25"/>
        <v>-23364159.272997182</v>
      </c>
      <c r="N103" s="24">
        <f t="shared" si="26"/>
        <v>2.9858415781037269E-5</v>
      </c>
      <c r="O103" s="24">
        <f t="shared" si="27"/>
        <v>280038</v>
      </c>
      <c r="P103" s="24">
        <f t="shared" si="28"/>
        <v>1.8029926810179145E-9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1.7704796313691682E-5</v>
      </c>
      <c r="V103" s="24">
        <f t="shared" si="31"/>
        <v>0.16411929204632836</v>
      </c>
      <c r="W103" s="63">
        <f>B103+([1]User!D$6-25)*[1]User!C$6*[1]Calc!V$6</f>
        <v>4.5668315600000002E-2</v>
      </c>
      <c r="AH103" s="24"/>
    </row>
    <row r="104" spans="1:34">
      <c r="A104" s="64">
        <v>1.38856E-2</v>
      </c>
      <c r="B104" s="59">
        <v>4.5233500000000003E-2</v>
      </c>
      <c r="C104" s="64">
        <v>5.8870700000000004E-6</v>
      </c>
      <c r="D104" s="61">
        <f t="shared" si="18"/>
        <v>6.9508461196317436E-5</v>
      </c>
      <c r="E104" s="49">
        <f t="shared" si="19"/>
        <v>-4.157962325953684</v>
      </c>
      <c r="F104" s="49">
        <f>IF($D104&gt;0,LOG10(D104),-3)</f>
        <v>-4.157962325953684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1.1366076446100001E-3</v>
      </c>
      <c r="K104" s="5" t="str">
        <f t="shared" si="29"/>
        <v/>
      </c>
      <c r="L104" s="5" t="str">
        <f t="shared" si="30"/>
        <v/>
      </c>
      <c r="M104" s="24">
        <f t="shared" si="25"/>
        <v>-11807649.93777049</v>
      </c>
      <c r="N104" s="24">
        <f t="shared" si="26"/>
        <v>6.9508463466220059E-5</v>
      </c>
      <c r="O104" s="24">
        <f t="shared" si="27"/>
        <v>278315.75</v>
      </c>
      <c r="P104" s="24">
        <f t="shared" si="28"/>
        <v>7.6973964193585939E-10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1.764561097639727E-5</v>
      </c>
      <c r="V104" s="24">
        <f t="shared" si="31"/>
        <v>0.16468961035605975</v>
      </c>
      <c r="W104" s="63">
        <f>B104+([1]User!D$6-25)*[1]User!C$6*[1]Calc!V$6</f>
        <v>4.5509815600000003E-2</v>
      </c>
      <c r="AH104" s="24"/>
    </row>
    <row r="105" spans="1:34">
      <c r="A105" s="64">
        <v>1.4031E-2</v>
      </c>
      <c r="B105" s="59">
        <v>4.5115299999999997E-2</v>
      </c>
      <c r="C105" s="64">
        <v>-1.5767899999999999E-7</v>
      </c>
      <c r="D105" s="61">
        <f t="shared" si="18"/>
        <v>-1.8617112847263811E-6</v>
      </c>
      <c r="E105" s="49">
        <f>IF(D105&gt;0,LOG10(D105),-3)</f>
        <v>-3</v>
      </c>
      <c r="F105" s="49">
        <f>IF($D105&gt;0,LOG10(D105),-3)</f>
        <v>-3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1.13365559961E-3</v>
      </c>
      <c r="K105" s="5" t="str">
        <f t="shared" si="29"/>
        <v/>
      </c>
      <c r="L105" s="5" t="str">
        <f t="shared" si="30"/>
        <v/>
      </c>
      <c r="M105" s="24">
        <f t="shared" si="25"/>
        <v>-8765036.3950752616</v>
      </c>
      <c r="N105" s="24">
        <f t="shared" si="26"/>
        <v>-1.8617095997357846E-6</v>
      </c>
      <c r="O105" s="24">
        <f t="shared" si="27"/>
        <v>277038.375</v>
      </c>
      <c r="P105" s="24">
        <f t="shared" si="28"/>
        <v>-2.8606962770970501E-8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1.7601507750450459E-5</v>
      </c>
      <c r="V105" s="24">
        <f t="shared" si="31"/>
        <v>0.16511708996181348</v>
      </c>
      <c r="W105" s="63">
        <f>B105+([1]User!D$6-25)*[1]User!C$6*[1]Calc!V$6</f>
        <v>4.5391615599999997E-2</v>
      </c>
      <c r="AH105" s="24"/>
    </row>
    <row r="106" spans="1:34">
      <c r="A106" s="64">
        <v>1.41764E-2</v>
      </c>
      <c r="B106" s="59">
        <v>4.5084399999999997E-2</v>
      </c>
      <c r="C106" s="64">
        <v>1.85724E-6</v>
      </c>
      <c r="D106" s="61">
        <f t="shared" si="18"/>
        <v>2.1928377694209276E-5</v>
      </c>
      <c r="E106" s="49">
        <f>IF(D106&gt;0,LOG10(D106),-3)</f>
        <v>-4.6589934971193108</v>
      </c>
      <c r="F106" s="49">
        <f>IF($D106&gt;0,LOG10(D106),-3)</f>
        <v>-4.6589934971193108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1.13288387211E-3</v>
      </c>
      <c r="K106" s="5" t="str">
        <f t="shared" si="29"/>
        <v/>
      </c>
      <c r="L106" s="5" t="str">
        <f t="shared" si="30"/>
        <v/>
      </c>
      <c r="M106" s="24">
        <f t="shared" si="25"/>
        <v>-2288613.3055336331</v>
      </c>
      <c r="N106" s="24">
        <f t="shared" si="26"/>
        <v>2.1928378134172297E-5</v>
      </c>
      <c r="O106" s="24">
        <f t="shared" si="27"/>
        <v>276705.375</v>
      </c>
      <c r="P106" s="24">
        <f t="shared" si="28"/>
        <v>2.4257991614575845E-9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1.7589982968367476E-5</v>
      </c>
      <c r="V106" s="24">
        <f t="shared" si="31"/>
        <v>0.1652291496660627</v>
      </c>
      <c r="W106" s="63">
        <f>B106+([1]User!D$6-25)*[1]User!C$6*[1]Calc!V$6</f>
        <v>4.5360715599999997E-2</v>
      </c>
      <c r="AH106" s="24"/>
    </row>
    <row r="107" spans="1:34">
      <c r="A107" s="64">
        <v>1.4321800000000001E-2</v>
      </c>
      <c r="B107" s="59">
        <v>4.50978E-2</v>
      </c>
      <c r="C107" s="64">
        <v>9.24526E-6</v>
      </c>
      <c r="D107" s="61">
        <f t="shared" si="18"/>
        <v>1.0915851110312358E-4</v>
      </c>
      <c r="E107" s="49">
        <f>IF(D107&gt;0,LOG10(D107),-3)</f>
        <v>-3.9619423966381562</v>
      </c>
      <c r="F107" s="49">
        <f t="shared" ref="F107:F133" si="36">IF($D107&gt;0,LOG10(D107),-3)</f>
        <v>-3.9619423966381562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1.13321853711E-3</v>
      </c>
      <c r="K107" s="5" t="str">
        <f t="shared" si="29"/>
        <v/>
      </c>
      <c r="L107" s="5" t="str">
        <f t="shared" si="30"/>
        <v/>
      </c>
      <c r="M107" s="24">
        <f t="shared" si="25"/>
        <v>992990.83475734526</v>
      </c>
      <c r="N107" s="24">
        <f t="shared" si="26"/>
        <v>1.0915851091223102E-4</v>
      </c>
      <c r="O107" s="24">
        <f t="shared" si="27"/>
        <v>276849.75</v>
      </c>
      <c r="P107" s="24">
        <f t="shared" si="28"/>
        <v>4.8756249508380391E-10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1.7594980529183819E-5</v>
      </c>
      <c r="V107" s="24">
        <f t="shared" si="31"/>
        <v>0.16518053850792888</v>
      </c>
      <c r="W107" s="63">
        <f>B107+([1]User!D$6-25)*[1]User!C$6*[1]Calc!V$6</f>
        <v>4.5374115600000001E-2</v>
      </c>
      <c r="AH107" s="24"/>
    </row>
    <row r="108" spans="1:34">
      <c r="A108" s="64">
        <v>1.44672E-2</v>
      </c>
      <c r="B108" s="59">
        <v>4.5100500000000002E-2</v>
      </c>
      <c r="C108" s="64">
        <v>-2.8442300000000002E-6</v>
      </c>
      <c r="D108" s="61">
        <f t="shared" si="18"/>
        <v>-3.3581739403200907E-5</v>
      </c>
      <c r="E108" s="49">
        <f>IF(D108&gt;0,LOG10(D108),-3)</f>
        <v>-3</v>
      </c>
      <c r="F108" s="49">
        <f t="shared" si="36"/>
        <v>-3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1.1332859696100001E-3</v>
      </c>
      <c r="K108" s="5" t="str">
        <f t="shared" si="29"/>
        <v/>
      </c>
      <c r="L108" s="5" t="str">
        <f t="shared" si="30"/>
        <v/>
      </c>
      <c r="M108" s="24">
        <f t="shared" si="25"/>
        <v>200101.26970153523</v>
      </c>
      <c r="N108" s="24">
        <f t="shared" si="26"/>
        <v>-3.3581739441668373E-5</v>
      </c>
      <c r="O108" s="24">
        <f t="shared" si="27"/>
        <v>276878.75</v>
      </c>
      <c r="P108" s="24">
        <f t="shared" si="28"/>
        <v>-1.5850033912762562E-9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1.7595987545086461E-5</v>
      </c>
      <c r="V108" s="24">
        <f t="shared" si="31"/>
        <v>0.16517074663122697</v>
      </c>
      <c r="W108" s="63">
        <f>B108+([1]User!D$6-25)*[1]User!C$6*[1]Calc!V$6</f>
        <v>4.5376815600000002E-2</v>
      </c>
      <c r="AH108" s="24"/>
    </row>
    <row r="109" spans="1:34">
      <c r="A109" s="60">
        <v>1.46126E-2</v>
      </c>
      <c r="B109" s="63">
        <v>4.50575E-2</v>
      </c>
      <c r="C109" s="24">
        <v>4.5437899999999997E-6</v>
      </c>
      <c r="D109" s="61">
        <f t="shared" si="18"/>
        <v>5.3648394005713403E-5</v>
      </c>
      <c r="E109" s="49">
        <f t="shared" ref="E109:E133" si="37">IF(D109&gt;0,LOG10(D109),-3)</f>
        <v>-4.2704432743484713</v>
      </c>
      <c r="F109" s="49">
        <f t="shared" si="36"/>
        <v>-4.2704432743484713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1.13221204461E-3</v>
      </c>
      <c r="K109" s="5" t="str">
        <f t="shared" si="29"/>
        <v/>
      </c>
      <c r="L109" s="5" t="str">
        <f t="shared" si="30"/>
        <v/>
      </c>
      <c r="M109" s="24">
        <f t="shared" si="25"/>
        <v>-3181469.0247967523</v>
      </c>
      <c r="N109" s="24">
        <f t="shared" si="26"/>
        <v>5.3648394617319011E-5</v>
      </c>
      <c r="O109" s="24">
        <f t="shared" si="27"/>
        <v>276415.875</v>
      </c>
      <c r="P109" s="24">
        <f t="shared" si="28"/>
        <v>9.9048980289236264E-10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1.7579951665774775E-5</v>
      </c>
      <c r="V109" s="24">
        <f t="shared" si="31"/>
        <v>0.16532680735442098</v>
      </c>
      <c r="W109" s="63">
        <f>B109+([1]User!D$6-25)*[1]User!C$6*[1]Calc!V$6</f>
        <v>4.5333815600000001E-2</v>
      </c>
      <c r="AH109" s="24"/>
    </row>
    <row r="110" spans="1:34">
      <c r="A110" s="60">
        <v>1.4758E-2</v>
      </c>
      <c r="B110" s="63">
        <v>4.5071E-2</v>
      </c>
      <c r="C110" s="24">
        <v>-4.18751E-6</v>
      </c>
      <c r="D110" s="61">
        <f t="shared" si="18"/>
        <v>-4.9441806593804934E-5</v>
      </c>
      <c r="E110" s="49">
        <f t="shared" si="37"/>
        <v>-3</v>
      </c>
      <c r="F110" s="49">
        <f t="shared" si="36"/>
        <v>-3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1.13254920711E-3</v>
      </c>
      <c r="K110" s="5" t="str">
        <f t="shared" si="29"/>
        <v/>
      </c>
      <c r="L110" s="5" t="str">
        <f t="shared" si="30"/>
        <v/>
      </c>
      <c r="M110" s="24">
        <f t="shared" si="25"/>
        <v>999358.25686167646</v>
      </c>
      <c r="N110" s="24">
        <f t="shared" si="26"/>
        <v>-4.9441806785921568E-5</v>
      </c>
      <c r="O110" s="24">
        <f t="shared" si="27"/>
        <v>276561</v>
      </c>
      <c r="P110" s="24">
        <f t="shared" si="28"/>
        <v>-1.0753265322645716E-9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1.7584985776707614E-5</v>
      </c>
      <c r="V110" s="24">
        <f t="shared" si="31"/>
        <v>0.16527778486898456</v>
      </c>
      <c r="W110" s="63">
        <f>B110+([1]User!D$6-25)*[1]User!C$6*[1]Calc!V$6</f>
        <v>4.53473156E-2</v>
      </c>
      <c r="AH110" s="24"/>
    </row>
    <row r="111" spans="1:34">
      <c r="A111" s="60">
        <v>1.4903400000000001E-2</v>
      </c>
      <c r="B111" s="63">
        <v>4.5092500000000001E-2</v>
      </c>
      <c r="C111" s="24">
        <v>-8.2931800000000001E-7</v>
      </c>
      <c r="D111" s="61">
        <f t="shared" si="18"/>
        <v>-9.7917330730580046E-6</v>
      </c>
      <c r="E111" s="49">
        <f t="shared" si="37"/>
        <v>-3</v>
      </c>
      <c r="F111" s="49">
        <f t="shared" si="36"/>
        <v>-3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1.13308616961E-3</v>
      </c>
      <c r="K111" s="5" t="str">
        <f t="shared" si="29"/>
        <v/>
      </c>
      <c r="L111" s="5" t="str">
        <f t="shared" si="30"/>
        <v/>
      </c>
      <c r="M111" s="24">
        <f t="shared" si="25"/>
        <v>1592902.9432469776</v>
      </c>
      <c r="N111" s="24">
        <f t="shared" si="26"/>
        <v>-9.7917333792776657E-6</v>
      </c>
      <c r="O111" s="24">
        <f t="shared" si="27"/>
        <v>276792.625</v>
      </c>
      <c r="P111" s="24">
        <f t="shared" si="28"/>
        <v>-5.4342384712608801E-9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1.7593003837859361E-5</v>
      </c>
      <c r="V111" s="24">
        <f t="shared" si="31"/>
        <v>0.16519976243608692</v>
      </c>
      <c r="W111" s="63">
        <f>B111+([1]User!D$6-25)*[1]User!C$6*[1]Calc!V$6</f>
        <v>4.5368815600000001E-2</v>
      </c>
      <c r="AH111" s="24"/>
    </row>
    <row r="112" spans="1:34">
      <c r="A112" s="60">
        <v>1.5048799999999999E-2</v>
      </c>
      <c r="B112" s="63">
        <v>4.5071E-2</v>
      </c>
      <c r="C112" s="24">
        <v>-2.8442300000000002E-6</v>
      </c>
      <c r="D112" s="61">
        <f t="shared" si="18"/>
        <v>-3.3581739403200907E-5</v>
      </c>
      <c r="E112" s="49">
        <f t="shared" si="37"/>
        <v>-3</v>
      </c>
      <c r="F112" s="49">
        <f t="shared" si="36"/>
        <v>-3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1.13254920711E-3</v>
      </c>
      <c r="K112" s="5" t="str">
        <f t="shared" si="29"/>
        <v/>
      </c>
      <c r="L112" s="5" t="str">
        <f t="shared" si="30"/>
        <v/>
      </c>
      <c r="M112" s="24">
        <f t="shared" si="25"/>
        <v>-1591570.5572242653</v>
      </c>
      <c r="N112" s="24">
        <f t="shared" si="26"/>
        <v>-3.3581739097237381E-5</v>
      </c>
      <c r="O112" s="24">
        <f t="shared" si="27"/>
        <v>276561</v>
      </c>
      <c r="P112" s="24">
        <f t="shared" si="28"/>
        <v>-1.5831844350304575E-9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1.7584985776707614E-5</v>
      </c>
      <c r="V112" s="24">
        <f t="shared" si="31"/>
        <v>0.16527778486898456</v>
      </c>
      <c r="W112" s="63">
        <f>B112+([1]User!D$6-25)*[1]User!C$6*[1]Calc!V$6</f>
        <v>4.53473156E-2</v>
      </c>
      <c r="AH112" s="24"/>
    </row>
    <row r="113" spans="1:34">
      <c r="A113" s="5">
        <v>1.51942E-2</v>
      </c>
      <c r="B113" s="63">
        <v>4.5058899999999999E-2</v>
      </c>
      <c r="C113" s="24">
        <v>-4.8591499999999999E-6</v>
      </c>
      <c r="D113" s="61">
        <f t="shared" si="18"/>
        <v>-5.7371840189106951E-5</v>
      </c>
      <c r="E113" s="49">
        <f t="shared" si="37"/>
        <v>-3</v>
      </c>
      <c r="F113" s="49">
        <f t="shared" si="36"/>
        <v>-3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1.1322470096099999E-3</v>
      </c>
      <c r="K113" s="5" t="str">
        <f t="shared" si="29"/>
        <v/>
      </c>
      <c r="L113" s="5" t="str">
        <f t="shared" si="30"/>
        <v/>
      </c>
      <c r="M113" s="24">
        <f t="shared" si="25"/>
        <v>-895299.3690438359</v>
      </c>
      <c r="N113" s="24">
        <f t="shared" si="26"/>
        <v>-5.7371840016994599E-5</v>
      </c>
      <c r="O113" s="24">
        <f t="shared" si="27"/>
        <v>276430.875</v>
      </c>
      <c r="P113" s="24">
        <f t="shared" si="28"/>
        <v>-9.2625705214018989E-10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1.7580473704317323E-5</v>
      </c>
      <c r="V113" s="24">
        <f t="shared" si="31"/>
        <v>0.16532172240548426</v>
      </c>
      <c r="W113" s="63">
        <f>B113+([1]User!D$6-25)*[1]User!C$6*[1]Calc!V$6</f>
        <v>4.5335215599999999E-2</v>
      </c>
      <c r="AH113" s="24"/>
    </row>
    <row r="114" spans="1:34">
      <c r="A114" s="5">
        <v>1.53396E-2</v>
      </c>
      <c r="B114" s="63">
        <v>4.5041400000000002E-2</v>
      </c>
      <c r="C114" s="24">
        <v>-8.2931800000000001E-7</v>
      </c>
      <c r="D114" s="61">
        <f t="shared" si="18"/>
        <v>-9.7917330730580046E-6</v>
      </c>
      <c r="E114" s="49">
        <f t="shared" si="37"/>
        <v>-3</v>
      </c>
      <c r="F114" s="49">
        <f t="shared" si="36"/>
        <v>-3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1.1318099471100001E-3</v>
      </c>
      <c r="K114" s="5" t="str">
        <f t="shared" si="29"/>
        <v/>
      </c>
      <c r="L114" s="5" t="str">
        <f t="shared" si="30"/>
        <v/>
      </c>
      <c r="M114" s="24">
        <f t="shared" si="25"/>
        <v>-1293972.8116155944</v>
      </c>
      <c r="N114" s="24">
        <f t="shared" si="26"/>
        <v>-9.7917328243046721E-6</v>
      </c>
      <c r="O114" s="24">
        <f t="shared" si="27"/>
        <v>276242.625</v>
      </c>
      <c r="P114" s="24">
        <f t="shared" si="28"/>
        <v>-5.423440690516499E-9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1.7573948511981492E-5</v>
      </c>
      <c r="V114" s="24">
        <f t="shared" si="31"/>
        <v>0.1653853031659204</v>
      </c>
      <c r="W114" s="63">
        <f>B114+([1]User!D$6-25)*[1]User!C$6*[1]Calc!V$6</f>
        <v>4.5317715600000003E-2</v>
      </c>
      <c r="AH114" s="24"/>
    </row>
    <row r="115" spans="1:34">
      <c r="A115" s="5">
        <v>1.5485000000000001E-2</v>
      </c>
      <c r="B115" s="63">
        <v>4.50401E-2</v>
      </c>
      <c r="C115" s="24">
        <v>-9.5606199999999993E-6</v>
      </c>
      <c r="D115" s="61">
        <f t="shared" si="18"/>
        <v>-1.1288195728651712E-4</v>
      </c>
      <c r="E115" s="49">
        <f t="shared" si="37"/>
        <v>-3</v>
      </c>
      <c r="F115" s="49">
        <f t="shared" si="36"/>
        <v>-3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1.13177747961E-3</v>
      </c>
      <c r="K115" s="5" t="str">
        <f t="shared" si="29"/>
        <v/>
      </c>
      <c r="L115" s="5" t="str">
        <f t="shared" si="30"/>
        <v/>
      </c>
      <c r="M115" s="24">
        <f t="shared" si="25"/>
        <v>-96118.831101005882</v>
      </c>
      <c r="N115" s="24">
        <f t="shared" si="26"/>
        <v>-1.1288195726803924E-4</v>
      </c>
      <c r="O115" s="24">
        <f t="shared" si="27"/>
        <v>276228.625</v>
      </c>
      <c r="P115" s="24">
        <f t="shared" si="28"/>
        <v>-4.7042230800364629E-10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1.7573463808512737E-5</v>
      </c>
      <c r="V115" s="24">
        <f t="shared" si="31"/>
        <v>0.1653900279480095</v>
      </c>
      <c r="W115" s="63">
        <f>B115+([1]User!D$6-25)*[1]User!C$6*[1]Calc!V$6</f>
        <v>4.53164156E-2</v>
      </c>
      <c r="AH115" s="24"/>
    </row>
    <row r="116" spans="1:34">
      <c r="A116" s="5">
        <v>1.5630399999999999E-2</v>
      </c>
      <c r="B116" s="63">
        <v>4.5022600000000003E-2</v>
      </c>
      <c r="C116" s="24">
        <v>-2.8442300000000002E-6</v>
      </c>
      <c r="D116" s="61">
        <f t="shared" si="18"/>
        <v>-3.3581739403200907E-5</v>
      </c>
      <c r="E116" s="49">
        <f t="shared" si="37"/>
        <v>-3</v>
      </c>
      <c r="F116" s="49">
        <f t="shared" si="36"/>
        <v>-3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1.1313404171100002E-3</v>
      </c>
      <c r="K116" s="5" t="str">
        <f t="shared" si="29"/>
        <v/>
      </c>
      <c r="L116" s="5" t="str">
        <f t="shared" si="30"/>
        <v/>
      </c>
      <c r="M116" s="24">
        <f t="shared" si="25"/>
        <v>-1293026.3388751724</v>
      </c>
      <c r="N116" s="24">
        <f t="shared" si="26"/>
        <v>-3.3581739154629521E-5</v>
      </c>
      <c r="O116" s="24">
        <f t="shared" si="27"/>
        <v>276040.625</v>
      </c>
      <c r="P116" s="24">
        <f t="shared" si="28"/>
        <v>-1.5802055249626461E-9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1.7566939291995299E-5</v>
      </c>
      <c r="V116" s="24">
        <f t="shared" si="31"/>
        <v>0.16545365287444364</v>
      </c>
      <c r="W116" s="63">
        <f>B116+([1]User!D$6-25)*[1]User!C$6*[1]Calc!V$6</f>
        <v>4.5298915600000003E-2</v>
      </c>
      <c r="AH116" s="24"/>
    </row>
    <row r="117" spans="1:34">
      <c r="A117" s="5">
        <v>1.57758E-2</v>
      </c>
      <c r="B117" s="63">
        <v>4.5038700000000001E-2</v>
      </c>
      <c r="C117" s="24">
        <v>5.1396000000000003E-7</v>
      </c>
      <c r="D117" s="61">
        <f t="shared" si="18"/>
        <v>6.068310503605242E-6</v>
      </c>
      <c r="E117" s="49">
        <f t="shared" si="37"/>
        <v>-5.2169322053157119</v>
      </c>
      <c r="F117" s="49">
        <f t="shared" si="36"/>
        <v>-5.2169322053157119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1.13174251461E-3</v>
      </c>
      <c r="K117" s="5" t="str">
        <f t="shared" si="29"/>
        <v/>
      </c>
      <c r="L117" s="5" t="str">
        <f t="shared" si="30"/>
        <v/>
      </c>
      <c r="M117" s="24">
        <f t="shared" si="25"/>
        <v>1190329.8922734186</v>
      </c>
      <c r="N117" s="24">
        <f t="shared" si="26"/>
        <v>6.0683102747762233E-6</v>
      </c>
      <c r="O117" s="24">
        <f t="shared" si="27"/>
        <v>276213.625</v>
      </c>
      <c r="P117" s="24">
        <f t="shared" si="28"/>
        <v>8.7502624067715601E-9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1.7572941824044078E-5</v>
      </c>
      <c r="V117" s="24">
        <f t="shared" si="31"/>
        <v>0.16539511642860416</v>
      </c>
      <c r="W117" s="63">
        <f>B117+([1]User!D$6-25)*[1]User!C$6*[1]Calc!V$6</f>
        <v>4.5315015600000001E-2</v>
      </c>
      <c r="AH117" s="24"/>
    </row>
    <row r="118" spans="1:34">
      <c r="A118" s="5">
        <v>1.59212E-2</v>
      </c>
      <c r="B118" s="63">
        <v>4.5036100000000003E-2</v>
      </c>
      <c r="C118" s="24">
        <v>7.9019800000000002E-6</v>
      </c>
      <c r="D118" s="61">
        <f t="shared" si="18"/>
        <v>9.329844391251955E-5</v>
      </c>
      <c r="E118" s="49">
        <f t="shared" si="37"/>
        <v>-4.0301255996172918</v>
      </c>
      <c r="F118" s="49">
        <f t="shared" si="36"/>
        <v>-4.0301255996172918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1.1316775796100002E-3</v>
      </c>
      <c r="K118" s="5" t="str">
        <f t="shared" si="29"/>
        <v/>
      </c>
      <c r="L118" s="5" t="str">
        <f t="shared" si="30"/>
        <v/>
      </c>
      <c r="M118" s="24">
        <f t="shared" si="25"/>
        <v>-192207.73620286715</v>
      </c>
      <c r="N118" s="24">
        <f t="shared" si="26"/>
        <v>9.3298443949469567E-5</v>
      </c>
      <c r="O118" s="24">
        <f t="shared" si="27"/>
        <v>276185.625</v>
      </c>
      <c r="P118" s="24">
        <f t="shared" si="28"/>
        <v>5.6907620644515413E-10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1.7571972434997697E-5</v>
      </c>
      <c r="V118" s="24">
        <f t="shared" si="31"/>
        <v>0.16540456716215607</v>
      </c>
      <c r="W118" s="63">
        <f>B118+([1]User!D$6-25)*[1]User!C$6*[1]Calc!V$6</f>
        <v>4.5312415600000003E-2</v>
      </c>
      <c r="AH118" s="24"/>
    </row>
    <row r="119" spans="1:34">
      <c r="A119" s="5">
        <v>1.60666E-2</v>
      </c>
      <c r="B119" s="63">
        <v>4.5033400000000001E-2</v>
      </c>
      <c r="C119" s="24">
        <v>5.1396000000000003E-7</v>
      </c>
      <c r="D119" s="61">
        <f t="shared" si="18"/>
        <v>6.068310503605242E-6</v>
      </c>
      <c r="E119" s="49">
        <f t="shared" si="37"/>
        <v>-5.2169322053157119</v>
      </c>
      <c r="F119" s="49">
        <f t="shared" si="36"/>
        <v>-5.2169322053157119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1.1316101471100001E-3</v>
      </c>
      <c r="K119" s="5" t="str">
        <f t="shared" si="29"/>
        <v/>
      </c>
      <c r="L119" s="5" t="str">
        <f t="shared" si="30"/>
        <v/>
      </c>
      <c r="M119" s="24">
        <f t="shared" si="25"/>
        <v>-199579.36720253859</v>
      </c>
      <c r="N119" s="24">
        <f t="shared" si="26"/>
        <v>6.0683105419723794E-6</v>
      </c>
      <c r="O119" s="24">
        <f t="shared" si="27"/>
        <v>276156.625</v>
      </c>
      <c r="P119" s="24">
        <f t="shared" si="28"/>
        <v>8.7484562997899423E-9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1.7570965776453398E-5</v>
      </c>
      <c r="V119" s="24">
        <f t="shared" si="31"/>
        <v>0.16541438234622621</v>
      </c>
      <c r="W119" s="63">
        <f>B119+([1]User!D$6-25)*[1]User!C$6*[1]Calc!V$6</f>
        <v>4.5309715600000001E-2</v>
      </c>
      <c r="AH119" s="24"/>
    </row>
    <row r="120" spans="1:34">
      <c r="A120" s="5">
        <v>1.6212000000000001E-2</v>
      </c>
      <c r="B120" s="63">
        <v>4.5010500000000002E-2</v>
      </c>
      <c r="C120" s="24">
        <v>-4.8591499999999999E-6</v>
      </c>
      <c r="D120" s="61">
        <f t="shared" si="18"/>
        <v>-5.7371840189106951E-5</v>
      </c>
      <c r="E120" s="49">
        <f t="shared" si="37"/>
        <v>-3</v>
      </c>
      <c r="F120" s="49">
        <f t="shared" si="36"/>
        <v>-3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1.1310382196100001E-3</v>
      </c>
      <c r="K120" s="5" t="str">
        <f t="shared" si="29"/>
        <v/>
      </c>
      <c r="L120" s="5" t="str">
        <f t="shared" si="30"/>
        <v/>
      </c>
      <c r="M120" s="24">
        <f t="shared" si="25"/>
        <v>-1691220.6654727359</v>
      </c>
      <c r="N120" s="24">
        <f t="shared" si="26"/>
        <v>-5.737183986398669E-5</v>
      </c>
      <c r="O120" s="24">
        <f t="shared" si="27"/>
        <v>275910.625</v>
      </c>
      <c r="P120" s="24">
        <f t="shared" si="28"/>
        <v>-9.245138150658265E-10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1.756242842260286E-5</v>
      </c>
      <c r="V120" s="24">
        <f t="shared" si="31"/>
        <v>0.1654976690291306</v>
      </c>
      <c r="W120" s="63">
        <f>B120+([1]User!D$6-25)*[1]User!C$6*[1]Calc!V$6</f>
        <v>4.5286815600000002E-2</v>
      </c>
      <c r="AH120" s="24"/>
    </row>
    <row r="121" spans="1:34">
      <c r="A121" s="5">
        <v>1.6357400000000001E-2</v>
      </c>
      <c r="B121" s="63">
        <v>4.5003799999999997E-2</v>
      </c>
      <c r="C121" s="24">
        <v>-2.8442300000000002E-6</v>
      </c>
      <c r="D121" s="61">
        <f t="shared" si="18"/>
        <v>-3.3581739403200907E-5</v>
      </c>
      <c r="E121" s="49">
        <f t="shared" si="37"/>
        <v>-3</v>
      </c>
      <c r="F121" s="49">
        <f t="shared" si="36"/>
        <v>-3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1.13087088711E-3</v>
      </c>
      <c r="K121" s="5" t="str">
        <f t="shared" si="29"/>
        <v/>
      </c>
      <c r="L121" s="5" t="str">
        <f t="shared" si="30"/>
        <v/>
      </c>
      <c r="M121" s="24">
        <f t="shared" si="25"/>
        <v>-494682.27094207326</v>
      </c>
      <c r="N121" s="24">
        <f t="shared" si="26"/>
        <v>-3.358173930810319E-5</v>
      </c>
      <c r="O121" s="24">
        <f t="shared" si="27"/>
        <v>275838.625</v>
      </c>
      <c r="P121" s="24">
        <f t="shared" si="28"/>
        <v>-1.5790491607206497E-9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1.7559930797776219E-5</v>
      </c>
      <c r="V121" s="24">
        <f t="shared" si="31"/>
        <v>0.16552205007901846</v>
      </c>
      <c r="W121" s="63">
        <f>B121+([1]User!D$6-25)*[1]User!C$6*[1]Calc!V$6</f>
        <v>4.5280115599999997E-2</v>
      </c>
      <c r="AH121" s="24"/>
    </row>
    <row r="122" spans="1:34">
      <c r="A122" s="5">
        <v>1.6502800000000001E-2</v>
      </c>
      <c r="B122" s="63">
        <v>4.50213E-2</v>
      </c>
      <c r="C122" s="24">
        <v>5.8870700000000004E-6</v>
      </c>
      <c r="D122" s="61">
        <f t="shared" si="18"/>
        <v>6.9508461196317436E-5</v>
      </c>
      <c r="E122" s="49">
        <f t="shared" si="37"/>
        <v>-4.157962325953684</v>
      </c>
      <c r="F122" s="49">
        <f t="shared" si="36"/>
        <v>-4.157962325953684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1.13130794961E-3</v>
      </c>
      <c r="K122" s="5" t="str">
        <f t="shared" si="29"/>
        <v/>
      </c>
      <c r="L122" s="5" t="str">
        <f t="shared" si="30"/>
        <v/>
      </c>
      <c r="M122" s="24">
        <f t="shared" si="25"/>
        <v>1292960.9168892188</v>
      </c>
      <c r="N122" s="24">
        <f t="shared" si="26"/>
        <v>6.9508460947758627E-5</v>
      </c>
      <c r="O122" s="24">
        <f t="shared" si="27"/>
        <v>276026.625</v>
      </c>
      <c r="P122" s="24">
        <f t="shared" si="28"/>
        <v>7.6340862200763601E-10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1.7566454638721063E-5</v>
      </c>
      <c r="V122" s="24">
        <f t="shared" si="31"/>
        <v>0.16545838093919488</v>
      </c>
      <c r="W122" s="63">
        <f>B122+([1]User!D$6-25)*[1]User!C$6*[1]Calc!V$6</f>
        <v>4.52976156E-2</v>
      </c>
      <c r="AH122" s="24"/>
    </row>
    <row r="123" spans="1:34">
      <c r="A123" s="5">
        <v>1.6648199999999998E-2</v>
      </c>
      <c r="B123" s="63">
        <v>4.5002500000000001E-2</v>
      </c>
      <c r="C123" s="24">
        <v>-4.8591499999999999E-6</v>
      </c>
      <c r="D123" s="61">
        <f t="shared" si="18"/>
        <v>-5.7371840189106951E-5</v>
      </c>
      <c r="E123" s="49">
        <f t="shared" si="37"/>
        <v>-3</v>
      </c>
      <c r="F123" s="49">
        <f t="shared" si="36"/>
        <v>-3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1.1308384196100001E-3</v>
      </c>
      <c r="K123" s="5" t="str">
        <f t="shared" si="29"/>
        <v/>
      </c>
      <c r="L123" s="5" t="str">
        <f t="shared" si="30"/>
        <v/>
      </c>
      <c r="M123" s="24">
        <f t="shared" si="25"/>
        <v>-1387993.4551294465</v>
      </c>
      <c r="N123" s="24">
        <f t="shared" si="26"/>
        <v>-5.737183992227909E-5</v>
      </c>
      <c r="O123" s="24">
        <f t="shared" si="27"/>
        <v>275824.75</v>
      </c>
      <c r="P123" s="24">
        <f t="shared" si="28"/>
        <v>-9.2422606651332235E-10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1.7559446194678254E-5</v>
      </c>
      <c r="V123" s="24">
        <f t="shared" si="31"/>
        <v>0.16552678142995489</v>
      </c>
      <c r="W123" s="63">
        <f>B123+([1]User!D$6-25)*[1]User!C$6*[1]Calc!V$6</f>
        <v>4.5278815600000001E-2</v>
      </c>
      <c r="AH123" s="24"/>
    </row>
    <row r="124" spans="1:34">
      <c r="A124" s="5">
        <v>1.6793599999999999E-2</v>
      </c>
      <c r="B124" s="63">
        <v>4.5032000000000003E-2</v>
      </c>
      <c r="C124" s="24">
        <v>-6.8740599999999997E-6</v>
      </c>
      <c r="D124" s="61">
        <f t="shared" si="18"/>
        <v>-8.1161822905309058E-5</v>
      </c>
      <c r="E124" s="49">
        <f t="shared" si="37"/>
        <v>-3</v>
      </c>
      <c r="F124" s="49">
        <f t="shared" si="36"/>
        <v>-3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1.1315751821100002E-3</v>
      </c>
      <c r="K124" s="5" t="str">
        <f t="shared" si="29"/>
        <v/>
      </c>
      <c r="L124" s="5" t="str">
        <f t="shared" si="30"/>
        <v/>
      </c>
      <c r="M124" s="24">
        <f t="shared" si="25"/>
        <v>2180470.5666272538</v>
      </c>
      <c r="N124" s="24">
        <f t="shared" si="26"/>
        <v>-8.1161823324482719E-5</v>
      </c>
      <c r="O124" s="24">
        <f t="shared" si="27"/>
        <v>276141.625</v>
      </c>
      <c r="P124" s="24">
        <f t="shared" si="28"/>
        <v>-6.5406941115363773E-10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1.7570443811251004E-5</v>
      </c>
      <c r="V124" s="24">
        <f t="shared" si="31"/>
        <v>0.1654194720863591</v>
      </c>
      <c r="W124" s="63">
        <f>B124+([1]User!D$6-25)*[1]User!C$6*[1]Calc!V$6</f>
        <v>4.5308315600000003E-2</v>
      </c>
      <c r="AH124" s="24"/>
    </row>
    <row r="125" spans="1:34">
      <c r="A125" s="5">
        <v>1.6938999999999999E-2</v>
      </c>
      <c r="B125" s="63">
        <v>4.5002500000000001E-2</v>
      </c>
      <c r="C125" s="24">
        <v>1.85724E-6</v>
      </c>
      <c r="D125" s="61">
        <f t="shared" si="18"/>
        <v>2.1928377694209276E-5</v>
      </c>
      <c r="E125" s="49">
        <f t="shared" si="37"/>
        <v>-4.6589934971193108</v>
      </c>
      <c r="F125" s="49">
        <f t="shared" si="36"/>
        <v>-4.6589934971193108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1.1308384196100001E-3</v>
      </c>
      <c r="K125" s="5" t="str">
        <f t="shared" si="29"/>
        <v/>
      </c>
      <c r="L125" s="5" t="str">
        <f t="shared" si="30"/>
        <v/>
      </c>
      <c r="M125" s="24">
        <f t="shared" si="25"/>
        <v>-2177968.4535277379</v>
      </c>
      <c r="N125" s="24">
        <f t="shared" si="26"/>
        <v>2.1928378112901931E-5</v>
      </c>
      <c r="O125" s="24">
        <f t="shared" si="27"/>
        <v>275824.75</v>
      </c>
      <c r="P125" s="24">
        <f t="shared" si="28"/>
        <v>2.4180789690415865E-9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1.7559446194678254E-5</v>
      </c>
      <c r="V125" s="24">
        <f t="shared" si="31"/>
        <v>0.16552678142995489</v>
      </c>
      <c r="W125" s="63">
        <f>B125+([1]User!D$6-25)*[1]User!C$6*[1]Calc!V$6</f>
        <v>4.5278815600000001E-2</v>
      </c>
      <c r="AH125" s="24"/>
    </row>
    <row r="126" spans="1:34">
      <c r="A126" s="5">
        <v>1.70844E-2</v>
      </c>
      <c r="B126" s="63">
        <v>4.5032000000000003E-2</v>
      </c>
      <c r="C126" s="24">
        <v>2.5288799999999999E-6</v>
      </c>
      <c r="D126" s="61">
        <f t="shared" si="18"/>
        <v>2.9858411289511289E-5</v>
      </c>
      <c r="E126" s="49">
        <f t="shared" si="37"/>
        <v>-4.5249333039972699</v>
      </c>
      <c r="F126" s="49">
        <f t="shared" si="36"/>
        <v>-4.5249333039972699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1.1315751821100002E-3</v>
      </c>
      <c r="K126" s="5" t="str">
        <f t="shared" si="29"/>
        <v/>
      </c>
      <c r="L126" s="5" t="str">
        <f t="shared" si="30"/>
        <v/>
      </c>
      <c r="M126" s="24">
        <f t="shared" si="25"/>
        <v>2180470.5666272538</v>
      </c>
      <c r="N126" s="24">
        <f t="shared" si="26"/>
        <v>2.9858410870337628E-5</v>
      </c>
      <c r="O126" s="24">
        <f t="shared" si="27"/>
        <v>276141.625</v>
      </c>
      <c r="P126" s="24">
        <f t="shared" si="28"/>
        <v>1.7779066079748043E-9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1.7570443811251004E-5</v>
      </c>
      <c r="V126" s="24">
        <f t="shared" si="31"/>
        <v>0.1654194720863591</v>
      </c>
      <c r="W126" s="63">
        <f>B126+([1]User!D$6-25)*[1]User!C$6*[1]Calc!V$6</f>
        <v>4.5308315600000003E-2</v>
      </c>
      <c r="AH126" s="24"/>
    </row>
    <row r="127" spans="1:34">
      <c r="A127" s="5">
        <v>1.72298E-2</v>
      </c>
      <c r="B127" s="63">
        <v>4.5003799999999997E-2</v>
      </c>
      <c r="C127" s="24">
        <v>-8.2931800000000001E-7</v>
      </c>
      <c r="D127" s="61">
        <f t="shared" si="18"/>
        <v>-9.7917330730580046E-6</v>
      </c>
      <c r="E127" s="49">
        <f t="shared" si="37"/>
        <v>-3</v>
      </c>
      <c r="F127" s="49">
        <f t="shared" si="36"/>
        <v>-3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1.13087088711E-3</v>
      </c>
      <c r="K127" s="5" t="str">
        <f t="shared" si="29"/>
        <v/>
      </c>
      <c r="L127" s="5" t="str">
        <f t="shared" si="30"/>
        <v/>
      </c>
      <c r="M127" s="24">
        <f t="shared" si="25"/>
        <v>-2082095.5284415483</v>
      </c>
      <c r="N127" s="24">
        <f t="shared" si="26"/>
        <v>-9.79173267279596E-6</v>
      </c>
      <c r="O127" s="24">
        <f t="shared" si="27"/>
        <v>275838.625</v>
      </c>
      <c r="P127" s="24">
        <f t="shared" si="28"/>
        <v>-5.4155090873062461E-9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1.7559930797776219E-5</v>
      </c>
      <c r="V127" s="24">
        <f t="shared" si="31"/>
        <v>0.16552205007901846</v>
      </c>
      <c r="W127" s="63">
        <f>B127+([1]User!D$6-25)*[1]User!C$6*[1]Calc!V$6</f>
        <v>4.5280115599999997E-2</v>
      </c>
      <c r="AH127" s="24"/>
    </row>
    <row r="128" spans="1:34">
      <c r="A128" s="5">
        <v>1.73752E-2</v>
      </c>
      <c r="B128" s="63">
        <v>4.4998400000000001E-2</v>
      </c>
      <c r="C128" s="24">
        <v>-5.5307899999999998E-6</v>
      </c>
      <c r="D128" s="61">
        <f t="shared" si="18"/>
        <v>-6.5301873784408967E-5</v>
      </c>
      <c r="E128" s="49">
        <f t="shared" si="37"/>
        <v>-3</v>
      </c>
      <c r="F128" s="49">
        <f t="shared" si="36"/>
        <v>-3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1.1307360221100001E-3</v>
      </c>
      <c r="K128" s="5" t="str">
        <f t="shared" si="29"/>
        <v/>
      </c>
      <c r="L128" s="5" t="str">
        <f t="shared" si="30"/>
        <v/>
      </c>
      <c r="M128" s="24">
        <f t="shared" si="25"/>
        <v>-398615.35659435816</v>
      </c>
      <c r="N128" s="24">
        <f t="shared" si="26"/>
        <v>-6.5301873707779157E-5</v>
      </c>
      <c r="O128" s="24">
        <f t="shared" si="27"/>
        <v>275780.75</v>
      </c>
      <c r="P128" s="24">
        <f t="shared" si="28"/>
        <v>-8.1186171804568606E-10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1.7557917853783898E-5</v>
      </c>
      <c r="V128" s="24">
        <f t="shared" si="31"/>
        <v>0.16554170487230588</v>
      </c>
      <c r="W128" s="63">
        <f>B128+([1]User!D$6-25)*[1]User!C$6*[1]Calc!V$6</f>
        <v>4.5274715600000001E-2</v>
      </c>
      <c r="AH128" s="24"/>
    </row>
    <row r="129" spans="1:34">
      <c r="A129" s="5">
        <v>1.7520600000000001E-2</v>
      </c>
      <c r="B129" s="63">
        <v>4.4994399999999997E-2</v>
      </c>
      <c r="C129" s="24">
        <v>-5.5307899999999998E-6</v>
      </c>
      <c r="D129" s="61">
        <f t="shared" si="18"/>
        <v>-6.5301873784408967E-5</v>
      </c>
      <c r="E129" s="49">
        <f t="shared" si="37"/>
        <v>-3</v>
      </c>
      <c r="F129" s="49">
        <f t="shared" si="36"/>
        <v>-3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1.13063612211E-3</v>
      </c>
      <c r="K129" s="5" t="str">
        <f t="shared" si="29"/>
        <v/>
      </c>
      <c r="L129" s="5" t="str">
        <f t="shared" si="30"/>
        <v/>
      </c>
      <c r="M129" s="24">
        <f t="shared" si="25"/>
        <v>-295224.66917954938</v>
      </c>
      <c r="N129" s="24">
        <f t="shared" si="26"/>
        <v>-6.5301873727654982E-5</v>
      </c>
      <c r="O129" s="24">
        <f t="shared" si="27"/>
        <v>275737.75</v>
      </c>
      <c r="P129" s="24">
        <f t="shared" si="28"/>
        <v>-8.1173513153806309E-10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1.7556426822746864E-5</v>
      </c>
      <c r="V129" s="24">
        <f t="shared" si="31"/>
        <v>0.16555626650825422</v>
      </c>
      <c r="W129" s="63">
        <f>B129+([1]User!D$6-25)*[1]User!C$6*[1]Calc!V$6</f>
        <v>4.5270715599999997E-2</v>
      </c>
      <c r="AH129" s="24"/>
    </row>
    <row r="130" spans="1:34">
      <c r="A130" s="5">
        <v>1.7666000000000001E-2</v>
      </c>
      <c r="B130" s="63">
        <v>4.4986400000000003E-2</v>
      </c>
      <c r="C130" s="24">
        <v>-1.2918800000000001E-5</v>
      </c>
      <c r="D130" s="61">
        <f t="shared" si="18"/>
        <v>-1.5253188912361934E-4</v>
      </c>
      <c r="E130" s="49">
        <f t="shared" si="37"/>
        <v>-3</v>
      </c>
      <c r="F130" s="49">
        <f t="shared" si="36"/>
        <v>-3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1.1304363221100002E-3</v>
      </c>
      <c r="K130" s="5" t="str">
        <f t="shared" si="29"/>
        <v/>
      </c>
      <c r="L130" s="5" t="str">
        <f t="shared" si="30"/>
        <v/>
      </c>
      <c r="M130" s="24">
        <f t="shared" si="25"/>
        <v>-590265.5199476243</v>
      </c>
      <c r="N130" s="24">
        <f t="shared" si="26"/>
        <v>-1.5253188901014669E-4</v>
      </c>
      <c r="O130" s="24">
        <f t="shared" si="27"/>
        <v>275651.875</v>
      </c>
      <c r="P130" s="24">
        <f t="shared" si="28"/>
        <v>-3.4741139570149104E-10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1.7553444859181511E-5</v>
      </c>
      <c r="V130" s="24">
        <f t="shared" si="31"/>
        <v>0.16558539624137786</v>
      </c>
      <c r="W130" s="63">
        <f>B130+([1]User!D$6-25)*[1]User!C$6*[1]Calc!V$6</f>
        <v>4.5262715600000003E-2</v>
      </c>
      <c r="AH130" s="24"/>
    </row>
    <row r="131" spans="1:34">
      <c r="A131" s="5">
        <v>1.7811400000000002E-2</v>
      </c>
      <c r="B131" s="63">
        <v>4.4995800000000002E-2</v>
      </c>
      <c r="C131" s="24">
        <v>-4.18751E-6</v>
      </c>
      <c r="D131" s="61">
        <f t="shared" si="18"/>
        <v>-4.9441806593804934E-5</v>
      </c>
      <c r="E131" s="49">
        <f t="shared" si="37"/>
        <v>-3</v>
      </c>
      <c r="F131" s="49">
        <f t="shared" si="36"/>
        <v>-3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1.1306710871100002E-3</v>
      </c>
      <c r="K131" s="5" t="str">
        <f t="shared" si="29"/>
        <v/>
      </c>
      <c r="L131" s="5" t="str">
        <f t="shared" si="30"/>
        <v/>
      </c>
      <c r="M131" s="24">
        <f t="shared" si="25"/>
        <v>693815.77714663476</v>
      </c>
      <c r="N131" s="24">
        <f t="shared" si="26"/>
        <v>-4.9441806727184082E-5</v>
      </c>
      <c r="O131" s="24">
        <f t="shared" si="27"/>
        <v>275752.875</v>
      </c>
      <c r="P131" s="24">
        <f t="shared" si="28"/>
        <v>-1.0721843759171051E-9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1.7556948679874481E-5</v>
      </c>
      <c r="V131" s="24">
        <f t="shared" si="31"/>
        <v>0.16555116969072792</v>
      </c>
      <c r="W131" s="63">
        <f>B131+([1]User!D$6-25)*[1]User!C$6*[1]Calc!V$6</f>
        <v>4.5272115600000003E-2</v>
      </c>
      <c r="AH131" s="24"/>
    </row>
    <row r="132" spans="1:34">
      <c r="A132" s="5">
        <v>1.7956799999999998E-2</v>
      </c>
      <c r="B132" s="63">
        <v>4.4982300000000003E-2</v>
      </c>
      <c r="C132" s="24">
        <v>-4.18751E-6</v>
      </c>
      <c r="D132" s="61">
        <f t="shared" si="18"/>
        <v>-4.9441806593804934E-5</v>
      </c>
      <c r="E132" s="49">
        <f t="shared" si="37"/>
        <v>-3</v>
      </c>
      <c r="F132" s="49">
        <f t="shared" si="36"/>
        <v>-3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1.1303339246100002E-3</v>
      </c>
      <c r="K132" s="5" t="str">
        <f t="shared" si="29"/>
        <v/>
      </c>
      <c r="M132" s="24">
        <f t="shared" si="25"/>
        <v>-995914.12813897827</v>
      </c>
      <c r="N132" s="24">
        <f>IF($X$76,D132-1.602E-19*$P$6*M132/$B$6,D132)</f>
        <v>-4.9441806402350402E-5</v>
      </c>
      <c r="O132" s="24">
        <f t="shared" si="27"/>
        <v>275608</v>
      </c>
      <c r="P132" s="24">
        <f>O132/(($B$6*D132)/(1.602E-19*$P$6)-M132)</f>
        <v>-1.0716210789070453E-9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1.7551916653755418E-5</v>
      </c>
      <c r="V132" s="24">
        <f t="shared" si="31"/>
        <v>0.16560032856960041</v>
      </c>
      <c r="W132" s="63">
        <f>B132+([1]User!D$6-25)*[1]User!C$6*[1]Calc!V$6</f>
        <v>4.5258615600000003E-2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-576217003.9691031</v>
      </c>
      <c r="N133" s="24">
        <f>IF($X$76,D133-1.602E-19*$P$6*M133/$B$6,D133)</f>
        <v>1.1077195684302036E-10</v>
      </c>
      <c r="O133" s="24">
        <f t="shared" si="27"/>
        <v>47857.25</v>
      </c>
      <c r="P133" s="24">
        <f>O133/(($B$6*D133)/(1.602E-19*$P$6)-M133)</f>
        <v>8.3054213378552289E-5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1.2643346650583072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-4.1015599999999999E-2</v>
      </c>
      <c r="D150" s="5" t="s">
        <v>104</v>
      </c>
      <c r="O150" s="66"/>
    </row>
    <row r="152" spans="1:15">
      <c r="A152" s="5" t="s">
        <v>105</v>
      </c>
      <c r="B152" s="5">
        <v>0.70991400000000004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-4.6357200000000001E-2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508"/>
  <sheetViews>
    <sheetView workbookViewId="0">
      <selection sqref="A1:XFD1048576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0.709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0.52400462962962957</v>
      </c>
      <c r="K3" s="21"/>
      <c r="M3" s="23"/>
      <c r="Q3" s="24">
        <f>100*(SUM(V22:V132))</f>
        <v>96491.417646948612</v>
      </c>
      <c r="R3" s="24">
        <f>100*SUM(V114:V132)</f>
        <v>2.9011809737347267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1.4662685956794717</v>
      </c>
      <c r="D6" s="36">
        <f>INTERCEPT(K$15:K$102,H$15:H$102)</f>
        <v>0.52518388173222363</v>
      </c>
      <c r="E6" s="36">
        <f>INDEX(W9:W133,MATCH(O6,J9:J133,0))</f>
        <v>0.43276631560000001</v>
      </c>
      <c r="F6" s="36">
        <f>INDEX(I9:I133,MATCH(O6,J9:J133,0))</f>
        <v>2.2849343777773545E-2</v>
      </c>
      <c r="G6" s="37">
        <f>E6*F6/B6/D6</f>
        <v>0.75314012212024972</v>
      </c>
      <c r="H6" s="38">
        <f>1000*MAX(J20:J110)</f>
        <v>9.8884263205848413</v>
      </c>
      <c r="I6" s="35">
        <f>-SLOPE(K20:K129,I20:I129)</f>
        <v>1.5360818729238894</v>
      </c>
      <c r="J6" s="39">
        <f>AVERAGE(L20:L131)/(0.025*$B$6)</f>
        <v>615.54770495999992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1.4827754209047661</v>
      </c>
      <c r="O6" s="42">
        <f>MAX(J16:J132)</f>
        <v>9.8884263205848422E-3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0.52528496290402249</v>
      </c>
      <c r="T6" s="44">
        <f>(LOG(0.1)-INTERCEPT(T25:T120,R25:R120))/SLOPE(T25:T120,R25:R120)</f>
        <v>0.43863744904289681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101128.32594184269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1.4662685956794717</v>
      </c>
      <c r="T7" s="49">
        <f>SLOPE(R25:R120, T25:T120)/0.06</f>
        <v>1.4827754209047661</v>
      </c>
      <c r="X7" s="47"/>
      <c r="Y7" s="5">
        <f>1/Y6</f>
        <v>9.8884263205848413E-6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0.59982999999999997</v>
      </c>
      <c r="C9" s="60">
        <v>0.56452500000000005</v>
      </c>
      <c r="D9" s="61">
        <f t="shared" ref="D9:D72" si="0">C9/$A$6</f>
        <v>6.6653299615685064</v>
      </c>
      <c r="E9" s="49">
        <f t="shared" ref="E9:E72" si="1">IF(D9&gt;0,LOG10(D9),-3)</f>
        <v>0.82382165366606686</v>
      </c>
      <c r="F9" s="49">
        <f t="shared" ref="F9:F72" si="2">IF($D9&gt;0,LOG10(D9),-3)</f>
        <v>0.82382165366606686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0.62785199999999997</v>
      </c>
      <c r="C10" s="60">
        <v>0.69577800000000001</v>
      </c>
      <c r="D10" s="61">
        <f t="shared" si="0"/>
        <v>8.2150302466679275</v>
      </c>
      <c r="E10" s="49">
        <f t="shared" si="1"/>
        <v>0.91460916678955828</v>
      </c>
      <c r="F10" s="49">
        <f t="shared" si="2"/>
        <v>0.91460916678955828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1136030188378216.5</v>
      </c>
      <c r="P10" s="24" t="e">
        <f>O10/(($B$6*D10)/(1.602E-19*$P$6)-M10)</f>
        <v>#DIV/0!</v>
      </c>
      <c r="W10" s="63">
        <f>B10+([1]User!D$6-25)*[1]User!C$6*[1]Calc!V$6</f>
        <v>0.62812831559999993</v>
      </c>
      <c r="AH10" s="24"/>
    </row>
    <row r="11" spans="1:34">
      <c r="A11" s="24">
        <v>3.634E-4</v>
      </c>
      <c r="B11" s="59">
        <v>0.63103900000000002</v>
      </c>
      <c r="C11" s="64">
        <v>0.71009800000000001</v>
      </c>
      <c r="D11" s="61">
        <f t="shared" si="0"/>
        <v>8.3841060627073603</v>
      </c>
      <c r="E11" s="49">
        <f t="shared" si="1"/>
        <v>0.92345676369465923</v>
      </c>
      <c r="F11" s="49">
        <f t="shared" si="2"/>
        <v>0.92345676369465923</v>
      </c>
      <c r="G11" s="49">
        <f t="shared" si="3"/>
        <v>8.2432320562519692</v>
      </c>
      <c r="H11" s="5" t="str">
        <f t="shared" si="6"/>
        <v/>
      </c>
      <c r="I11" s="24">
        <f t="shared" si="4"/>
        <v>-0.18108080140629926</v>
      </c>
      <c r="J11" s="24">
        <f t="shared" si="5"/>
        <v>-0.11431908328891874</v>
      </c>
      <c r="M11" s="24">
        <f t="shared" ref="M11:M74" si="7">2.88E+21*(EXP(38.921*W11)/SQRT($X$21^2+296000000000000000000*EXP(38.921*W11)))*SLOPE(W10:W11,A10:A11)</f>
        <v>7.3280278014664691E+17</v>
      </c>
      <c r="N11" s="24">
        <f t="shared" ref="N11:N74" si="8">IF($X$76,D11-1.602E-19*$P$6*M11/$B$6,D11)</f>
        <v>8.2432320562519692</v>
      </c>
      <c r="O11" s="24">
        <f t="shared" ref="O11:O74" si="9">(SQRT($X$21^2+296000000000000000000*EXP(38.921*W11))-$X$21)/2</f>
        <v>1238858562017182.5</v>
      </c>
      <c r="P11" s="24">
        <f t="shared" ref="P11:P74" si="10">O11/(($B$6*D11)/(1.602E-19*$P$6)-M11)</f>
        <v>2.8891358187782096E-5</v>
      </c>
      <c r="W11" s="63">
        <f>B11+([1]User!D$6-25)*[1]User!C$6*[1]Calc!V$6</f>
        <v>0.63131531559999998</v>
      </c>
      <c r="X11" s="5" t="s">
        <v>62</v>
      </c>
      <c r="AH11" s="24"/>
    </row>
    <row r="12" spans="1:34">
      <c r="A12" s="24">
        <v>5.0880000000000001E-4</v>
      </c>
      <c r="B12" s="59">
        <v>0.62934000000000001</v>
      </c>
      <c r="C12" s="64">
        <v>0.70937300000000003</v>
      </c>
      <c r="D12" s="61">
        <f t="shared" si="0"/>
        <v>8.3755460091718454</v>
      </c>
      <c r="E12" s="49">
        <f t="shared" si="1"/>
        <v>0.92301312866899232</v>
      </c>
      <c r="F12" s="49">
        <f t="shared" si="2"/>
        <v>0.92301312866899232</v>
      </c>
      <c r="G12" s="49">
        <f t="shared" si="3"/>
        <v>8.4478351611842548</v>
      </c>
      <c r="H12" s="5" t="str">
        <f t="shared" si="6"/>
        <v/>
      </c>
      <c r="I12" s="24">
        <f>B$6-G12*B$6</f>
        <v>-0.18619587902960638</v>
      </c>
      <c r="J12" s="24">
        <f t="shared" si="5"/>
        <v>-0.11723196333452407</v>
      </c>
      <c r="M12" s="24">
        <f t="shared" si="7"/>
        <v>-3.7603595512073293E+17</v>
      </c>
      <c r="N12" s="24">
        <f t="shared" si="8"/>
        <v>8.4478351611842548</v>
      </c>
      <c r="O12" s="24">
        <f t="shared" si="9"/>
        <v>1183122257864069</v>
      </c>
      <c r="P12" s="24">
        <f t="shared" si="10"/>
        <v>2.6923278983571521E-5</v>
      </c>
      <c r="W12" s="63">
        <f>B12+([1]User!D$6-25)*[1]User!C$6*[1]Calc!V$6</f>
        <v>0.62961631559999998</v>
      </c>
      <c r="X12" s="62">
        <f>MAX(B9:B133)</f>
        <v>0.63103900000000002</v>
      </c>
      <c r="AH12" s="24"/>
    </row>
    <row r="13" spans="1:34">
      <c r="A13" s="24">
        <v>6.5419999999999996E-4</v>
      </c>
      <c r="B13" s="59">
        <v>0.62686299999999995</v>
      </c>
      <c r="C13" s="64">
        <v>0.70454099999999997</v>
      </c>
      <c r="D13" s="61">
        <f t="shared" si="0"/>
        <v>8.318494728228929</v>
      </c>
      <c r="E13" s="49">
        <f t="shared" si="1"/>
        <v>0.92004474571761297</v>
      </c>
      <c r="F13" s="49">
        <f t="shared" si="2"/>
        <v>0.92004474571761297</v>
      </c>
      <c r="G13" s="49">
        <f t="shared" si="3"/>
        <v>8.418131872795465</v>
      </c>
      <c r="H13" s="5" t="str">
        <f t="shared" si="6"/>
        <v/>
      </c>
      <c r="I13" s="24">
        <f t="shared" si="4"/>
        <v>-0.18545329681988665</v>
      </c>
      <c r="J13" s="24">
        <f t="shared" si="5"/>
        <v>-0.11630505364338735</v>
      </c>
      <c r="M13" s="24">
        <f t="shared" si="7"/>
        <v>-5.1829559179429862E+17</v>
      </c>
      <c r="N13" s="24">
        <f t="shared" si="8"/>
        <v>8.418131872795465</v>
      </c>
      <c r="O13" s="24">
        <f t="shared" si="9"/>
        <v>1105598007607725.6</v>
      </c>
      <c r="P13" s="24">
        <f t="shared" si="10"/>
        <v>2.5247901101355585E-5</v>
      </c>
      <c r="W13" s="63">
        <f>B13+([1]User!D$6-25)*[1]User!C$6*[1]Calc!V$6</f>
        <v>0.62713931559999991</v>
      </c>
      <c r="AH13" s="24"/>
    </row>
    <row r="14" spans="1:34">
      <c r="A14" s="24">
        <v>7.9960000000000003E-4</v>
      </c>
      <c r="B14" s="59">
        <v>0.62427900000000003</v>
      </c>
      <c r="C14" s="64">
        <v>0.69882</v>
      </c>
      <c r="D14" s="61">
        <f t="shared" si="0"/>
        <v>8.2509470506059124</v>
      </c>
      <c r="E14" s="49">
        <f t="shared" si="1"/>
        <v>0.91650380009498145</v>
      </c>
      <c r="F14" s="49">
        <f t="shared" si="2"/>
        <v>0.91650380009498145</v>
      </c>
      <c r="G14" s="49">
        <f t="shared" si="3"/>
        <v>8.3489059759209354</v>
      </c>
      <c r="H14" s="5" t="str">
        <f t="shared" si="6"/>
        <v/>
      </c>
      <c r="I14" s="24">
        <f>B$6-G14*B$6</f>
        <v>-0.18372264939802341</v>
      </c>
      <c r="J14" s="24">
        <f t="shared" si="5"/>
        <v>-0.11474495727765066</v>
      </c>
      <c r="M14" s="24">
        <f t="shared" si="7"/>
        <v>-5.0956577879225248E+17</v>
      </c>
      <c r="N14" s="24">
        <f t="shared" si="8"/>
        <v>8.3489059759209354</v>
      </c>
      <c r="O14" s="24">
        <f t="shared" si="9"/>
        <v>1029258348759698.4</v>
      </c>
      <c r="P14" s="24">
        <f t="shared" si="10"/>
        <v>2.3699467395635478E-5</v>
      </c>
      <c r="W14" s="63">
        <f>B14+([1]User!D$6-25)*[1]User!C$6*[1]Calc!V$6</f>
        <v>0.62455531559999999</v>
      </c>
      <c r="X14" s="9" t="s">
        <v>63</v>
      </c>
      <c r="AH14" s="24"/>
    </row>
    <row r="15" spans="1:34">
      <c r="A15" s="24">
        <v>9.4499999999999998E-4</v>
      </c>
      <c r="B15" s="59">
        <v>0.62165800000000004</v>
      </c>
      <c r="C15" s="64">
        <v>0.69251600000000002</v>
      </c>
      <c r="D15" s="61">
        <f t="shared" si="0"/>
        <v>8.1765159092433031</v>
      </c>
      <c r="E15" s="49">
        <f t="shared" si="1"/>
        <v>0.91256828610139984</v>
      </c>
      <c r="F15" s="49">
        <f t="shared" si="2"/>
        <v>0.91256828610139984</v>
      </c>
      <c r="G15" s="49">
        <f>IF(N15&lt;0.001, 0.001, N15)</f>
        <v>8.2700060726085436</v>
      </c>
      <c r="H15" s="5" t="str">
        <f t="shared" si="6"/>
        <v/>
      </c>
      <c r="I15" s="24">
        <f t="shared" si="4"/>
        <v>-0.18175015181521362</v>
      </c>
      <c r="J15" s="24">
        <f t="shared" si="5"/>
        <v>-0.11303665627939098</v>
      </c>
      <c r="K15" s="5" t="str">
        <f t="shared" ref="K15:K78" si="11">IF(G15&gt;0.85,IF(G15&lt;1.1,W15,""),"")</f>
        <v/>
      </c>
      <c r="M15" s="24">
        <f t="shared" si="7"/>
        <v>-4.8632003415127059E+17</v>
      </c>
      <c r="N15" s="24">
        <f t="shared" si="8"/>
        <v>8.2700060726085436</v>
      </c>
      <c r="O15" s="24">
        <f t="shared" si="9"/>
        <v>956340696108035.37</v>
      </c>
      <c r="P15" s="24">
        <f t="shared" si="10"/>
        <v>2.2230568370286493E-5</v>
      </c>
      <c r="W15" s="63">
        <f>B15+([1]User!D$6-25)*[1]User!C$6*[1]Calc!V$6</f>
        <v>0.62193431560000001</v>
      </c>
      <c r="X15" s="9">
        <f>AVERAGE(B9:B133)</f>
        <v>0.44408642399999998</v>
      </c>
      <c r="AH15" s="24"/>
    </row>
    <row r="16" spans="1:34">
      <c r="A16" s="24">
        <v>1.0904E-3</v>
      </c>
      <c r="B16" s="59">
        <v>0.61899999999999999</v>
      </c>
      <c r="C16" s="64">
        <v>0.68567599999999995</v>
      </c>
      <c r="D16" s="61">
        <f t="shared" si="0"/>
        <v>8.0957562317496059</v>
      </c>
      <c r="E16" s="49">
        <f t="shared" si="1"/>
        <v>0.90825742281589961</v>
      </c>
      <c r="F16" s="49">
        <f t="shared" si="2"/>
        <v>0.90825742281589961</v>
      </c>
      <c r="G16" s="49">
        <f t="shared" si="3"/>
        <v>8.1848106377122196</v>
      </c>
      <c r="H16" s="5" t="str">
        <f t="shared" si="6"/>
        <v/>
      </c>
      <c r="I16" s="24">
        <f t="shared" si="4"/>
        <v>-0.1796202659428055</v>
      </c>
      <c r="J16" s="24">
        <f t="shared" si="5"/>
        <v>-0.11123457650015274</v>
      </c>
      <c r="K16" s="5" t="str">
        <f t="shared" si="11"/>
        <v/>
      </c>
      <c r="M16" s="24">
        <f t="shared" si="7"/>
        <v>-4.6324597358829728E+17</v>
      </c>
      <c r="N16" s="24">
        <f t="shared" si="8"/>
        <v>8.1848106377122196</v>
      </c>
      <c r="O16" s="24">
        <f t="shared" si="9"/>
        <v>886821988844697.62</v>
      </c>
      <c r="P16" s="24">
        <f t="shared" si="10"/>
        <v>2.0829151300091305E-5</v>
      </c>
      <c r="W16" s="63">
        <f>B16+([1]User!D$6-25)*[1]User!C$6*[1]Calc!V$6</f>
        <v>0.61927631559999996</v>
      </c>
      <c r="AH16" s="24"/>
    </row>
    <row r="17" spans="1:34">
      <c r="A17" s="24">
        <v>1.2358E-3</v>
      </c>
      <c r="B17" s="59">
        <v>0.61636899999999994</v>
      </c>
      <c r="C17" s="64">
        <v>0.67833900000000003</v>
      </c>
      <c r="D17" s="61">
        <f t="shared" si="0"/>
        <v>8.009128489970184</v>
      </c>
      <c r="E17" s="49">
        <f>IF(D17&gt;0,LOG10(D17),-3)</f>
        <v>0.9035852610793873</v>
      </c>
      <c r="F17" s="49">
        <f t="shared" si="2"/>
        <v>0.9035852610793873</v>
      </c>
      <c r="G17" s="49">
        <f t="shared" si="3"/>
        <v>8.0919050134012256</v>
      </c>
      <c r="H17" s="5" t="str">
        <f t="shared" si="6"/>
        <v/>
      </c>
      <c r="I17" s="24">
        <f t="shared" si="4"/>
        <v>-0.17729762533503066</v>
      </c>
      <c r="J17" s="24">
        <f t="shared" si="5"/>
        <v>-0.10932975012985052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-4.305894893416601E+17</v>
      </c>
      <c r="N17" s="24">
        <f t="shared" si="8"/>
        <v>8.0919050134012256</v>
      </c>
      <c r="O17" s="24">
        <f t="shared" si="9"/>
        <v>822195121219991.87</v>
      </c>
      <c r="P17" s="24">
        <f t="shared" si="10"/>
        <v>1.953295173899913E-5</v>
      </c>
      <c r="W17" s="63">
        <f>B17+([1]User!D$6-25)*[1]User!C$6*[1]Calc!V$6</f>
        <v>0.61664531559999991</v>
      </c>
      <c r="AH17" s="24"/>
    </row>
    <row r="18" spans="1:34">
      <c r="A18" s="24">
        <v>1.3812E-3</v>
      </c>
      <c r="B18" s="59">
        <v>0.61372199999999999</v>
      </c>
      <c r="C18" s="64">
        <v>0.670346</v>
      </c>
      <c r="D18" s="61">
        <f t="shared" si="0"/>
        <v>7.9147553756124198</v>
      </c>
      <c r="E18" s="49">
        <f t="shared" si="1"/>
        <v>0.89843749649926752</v>
      </c>
      <c r="F18" s="49">
        <f t="shared" si="2"/>
        <v>0.89843749649926752</v>
      </c>
      <c r="G18" s="49">
        <f t="shared" si="3"/>
        <v>7.9928541054323503</v>
      </c>
      <c r="H18" s="5" t="str">
        <f t="shared" si="6"/>
        <v/>
      </c>
      <c r="I18" s="24">
        <f t="shared" si="4"/>
        <v>-0.17482135263580878</v>
      </c>
      <c r="J18" s="24">
        <f t="shared" si="5"/>
        <v>-0.1073400160493002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-4.0625639731549222E+17</v>
      </c>
      <c r="N18" s="24">
        <f t="shared" si="8"/>
        <v>7.9928541054323503</v>
      </c>
      <c r="O18" s="24">
        <f t="shared" si="9"/>
        <v>761178751801832.12</v>
      </c>
      <c r="P18" s="24">
        <f t="shared" si="10"/>
        <v>1.830747831953189E-5</v>
      </c>
      <c r="U18" s="24">
        <f>(K$6*EXP(W18/0.02585)+L$6*EXP(W18/(2*0.02585))+W18/M$6)/B$6</f>
        <v>1.9840753084221721</v>
      </c>
      <c r="V18" s="24">
        <f t="shared" ref="V18:V81" si="13">((U18)-G18)*((U18)-G18)*U$22/U18</f>
        <v>24.990701466328542</v>
      </c>
      <c r="W18" s="63">
        <f>B18+([1]User!D$6-25)*[1]User!C$6*[1]Calc!V$6</f>
        <v>0.61399831559999996</v>
      </c>
      <c r="AH18" s="24"/>
    </row>
    <row r="19" spans="1:34" ht="15">
      <c r="A19" s="5">
        <v>1.5265999999999999E-3</v>
      </c>
      <c r="B19" s="59">
        <v>0.61110200000000003</v>
      </c>
      <c r="C19" s="64">
        <v>0.66161300000000001</v>
      </c>
      <c r="D19" s="61">
        <f t="shared" si="0"/>
        <v>7.8116451031632321</v>
      </c>
      <c r="E19" s="49">
        <f t="shared" si="1"/>
        <v>0.89274250429848534</v>
      </c>
      <c r="F19" s="49">
        <f t="shared" si="2"/>
        <v>0.89274250429848534</v>
      </c>
      <c r="G19" s="49">
        <f t="shared" si="3"/>
        <v>7.8841131764488672</v>
      </c>
      <c r="H19" s="5" t="str">
        <f t="shared" si="6"/>
        <v/>
      </c>
      <c r="I19" s="24">
        <f t="shared" si="4"/>
        <v>-0.17210282941122171</v>
      </c>
      <c r="J19" s="24">
        <f t="shared" si="5"/>
        <v>-0.10521993795542686</v>
      </c>
      <c r="K19" s="5" t="str">
        <f t="shared" si="11"/>
        <v/>
      </c>
      <c r="L19" s="5" t="str">
        <f t="shared" si="12"/>
        <v/>
      </c>
      <c r="M19" s="24">
        <f t="shared" si="7"/>
        <v>-3.769666733543248E+17</v>
      </c>
      <c r="N19" s="24">
        <f t="shared" si="8"/>
        <v>7.8841131764488672</v>
      </c>
      <c r="O19" s="24">
        <f t="shared" si="9"/>
        <v>704551547889026.62</v>
      </c>
      <c r="P19" s="24">
        <f t="shared" si="10"/>
        <v>1.7179229487823278E-5</v>
      </c>
      <c r="U19" s="24">
        <f t="shared" ref="U19:U82" si="14">(K$6*EXP(W19/0.02585)+L$6*EXP(W19/(2*0.02585))+W19/M$6)/B$6</f>
        <v>1.8082826084943175</v>
      </c>
      <c r="V19" s="24">
        <f t="shared" si="13"/>
        <v>28.035555752571081</v>
      </c>
      <c r="W19" s="63">
        <f>B19+([1]User!D$6-25)*[1]User!C$6*[1]Calc!V$6</f>
        <v>0.6113783156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0.60849200000000003</v>
      </c>
      <c r="C20" s="64">
        <v>0.65186500000000003</v>
      </c>
      <c r="D20" s="61">
        <f t="shared" si="0"/>
        <v>7.6965507557643225</v>
      </c>
      <c r="E20" s="49">
        <f t="shared" si="1"/>
        <v>0.88629613772401838</v>
      </c>
      <c r="F20" s="49">
        <f t="shared" si="2"/>
        <v>0.88629613772401838</v>
      </c>
      <c r="G20" s="49">
        <f t="shared" si="3"/>
        <v>7.7641745112110199</v>
      </c>
      <c r="H20" s="5" t="str">
        <f t="shared" si="6"/>
        <v/>
      </c>
      <c r="I20" s="24">
        <f t="shared" si="4"/>
        <v>-0.16910436278027552</v>
      </c>
      <c r="J20" s="24">
        <f t="shared" si="5"/>
        <v>-0.10294537809035965</v>
      </c>
      <c r="K20" s="5" t="str">
        <f t="shared" si="11"/>
        <v/>
      </c>
      <c r="L20" s="5" t="str">
        <f t="shared" si="12"/>
        <v/>
      </c>
      <c r="M20" s="24">
        <f t="shared" si="7"/>
        <v>-3.5176735043017792E+17</v>
      </c>
      <c r="N20" s="24">
        <f t="shared" si="8"/>
        <v>7.7641745112110199</v>
      </c>
      <c r="O20" s="24">
        <f t="shared" si="9"/>
        <v>651688527007675.62</v>
      </c>
      <c r="P20" s="24">
        <f t="shared" si="10"/>
        <v>1.6135727275456981E-5</v>
      </c>
      <c r="U20" s="24">
        <f t="shared" si="14"/>
        <v>1.6492518489366714</v>
      </c>
      <c r="V20" s="24">
        <f t="shared" si="13"/>
        <v>31.135735107912868</v>
      </c>
      <c r="W20" s="63">
        <f>B20+([1]User!D$6-25)*[1]User!C$6*[1]Calc!V$6</f>
        <v>0.6087683156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0.60588699999999995</v>
      </c>
      <c r="C21" s="64">
        <v>0.64101600000000003</v>
      </c>
      <c r="D21" s="61">
        <f t="shared" si="0"/>
        <v>7.5684569339618211</v>
      </c>
      <c r="E21" s="49">
        <f t="shared" si="1"/>
        <v>0.8790073440475048</v>
      </c>
      <c r="F21" s="49">
        <f t="shared" si="2"/>
        <v>0.8790073440475048</v>
      </c>
      <c r="G21" s="49">
        <f t="shared" si="3"/>
        <v>7.6316206299835665</v>
      </c>
      <c r="H21" s="5" t="str">
        <f t="shared" si="6"/>
        <v/>
      </c>
      <c r="I21" s="24">
        <f t="shared" si="4"/>
        <v>-0.16579051574958917</v>
      </c>
      <c r="J21" s="24">
        <f t="shared" si="5"/>
        <v>-0.10049612872180498</v>
      </c>
      <c r="K21" s="5" t="str">
        <f t="shared" si="11"/>
        <v/>
      </c>
      <c r="L21" s="5" t="str">
        <f t="shared" si="12"/>
        <v/>
      </c>
      <c r="M21" s="24">
        <f t="shared" si="7"/>
        <v>-3.2856687485302278E+17</v>
      </c>
      <c r="N21" s="24">
        <f t="shared" si="8"/>
        <v>7.6316206299835665</v>
      </c>
      <c r="O21" s="24">
        <f t="shared" si="9"/>
        <v>602288168299503.62</v>
      </c>
      <c r="P21" s="24">
        <f t="shared" si="10"/>
        <v>1.517159763143859E-5</v>
      </c>
      <c r="Q21" s="5" t="str">
        <f>IF(G21&gt;0.85,IF(G21&lt;1.15,W21,""),"")</f>
        <v/>
      </c>
      <c r="U21" s="24">
        <f t="shared" si="14"/>
        <v>1.5050380615016192</v>
      </c>
      <c r="V21" s="24">
        <f t="shared" si="13"/>
        <v>34.249423421221586</v>
      </c>
      <c r="W21" s="63">
        <f>B21+([1]User!D$6-25)*[1]User!C$6*[1]Calc!V$6</f>
        <v>0.60616331559999992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0.60326800000000003</v>
      </c>
      <c r="C22" s="64">
        <v>0.62863800000000003</v>
      </c>
      <c r="D22" s="61">
        <f t="shared" si="0"/>
        <v>7.4223102544271775</v>
      </c>
      <c r="E22" s="49">
        <f t="shared" si="1"/>
        <v>0.87053910401027845</v>
      </c>
      <c r="F22" s="49">
        <f t="shared" si="2"/>
        <v>0.87053910401027845</v>
      </c>
      <c r="G22" s="49">
        <f t="shared" si="3"/>
        <v>7.4816509810290404</v>
      </c>
      <c r="H22" s="5" t="str">
        <f t="shared" si="6"/>
        <v/>
      </c>
      <c r="I22" s="24">
        <f t="shared" si="4"/>
        <v>-0.16204127452572603</v>
      </c>
      <c r="J22" s="24">
        <f t="shared" si="5"/>
        <v>-9.7799090132581035E-2</v>
      </c>
      <c r="K22" s="5" t="str">
        <f t="shared" si="11"/>
        <v/>
      </c>
      <c r="L22" s="5" t="str">
        <f t="shared" si="12"/>
        <v/>
      </c>
      <c r="M22" s="24">
        <f t="shared" si="7"/>
        <v>-3.086804338423984E+17</v>
      </c>
      <c r="N22" s="24">
        <f t="shared" si="8"/>
        <v>7.4816509810290404</v>
      </c>
      <c r="O22" s="24">
        <f t="shared" si="9"/>
        <v>555842770280404.87</v>
      </c>
      <c r="P22" s="24">
        <f t="shared" si="10"/>
        <v>1.4282304056905892E-5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1.3732960343849288</v>
      </c>
      <c r="V22" s="24">
        <f t="shared" si="13"/>
        <v>37.312000154191587</v>
      </c>
      <c r="W22" s="63">
        <f>B22+([1]User!D$6-25)*[1]User!C$6*[1]Calc!V$6</f>
        <v>0.60354431559999999</v>
      </c>
      <c r="AH22" s="24"/>
    </row>
    <row r="23" spans="1:34">
      <c r="A23" s="5">
        <v>2.1082000000000002E-3</v>
      </c>
      <c r="B23" s="59">
        <v>0.60069600000000001</v>
      </c>
      <c r="C23" s="64">
        <v>0.61422600000000005</v>
      </c>
      <c r="D23" s="61">
        <f t="shared" si="0"/>
        <v>7.2521481971115138</v>
      </c>
      <c r="E23" s="49">
        <f t="shared" si="1"/>
        <v>0.86046667028973578</v>
      </c>
      <c r="F23" s="49">
        <f t="shared" si="2"/>
        <v>0.86046667028973578</v>
      </c>
      <c r="G23" s="49">
        <f t="shared" si="3"/>
        <v>7.3066085800123242</v>
      </c>
      <c r="H23" s="5" t="str">
        <f t="shared" si="6"/>
        <v/>
      </c>
      <c r="I23" s="24">
        <f t="shared" si="4"/>
        <v>-0.15766521450030813</v>
      </c>
      <c r="J23" s="24">
        <f t="shared" si="5"/>
        <v>-9.4752429047820871E-2</v>
      </c>
      <c r="K23" s="5" t="str">
        <f t="shared" si="11"/>
        <v/>
      </c>
      <c r="L23" s="5" t="str">
        <f t="shared" si="12"/>
        <v/>
      </c>
      <c r="M23" s="24">
        <f t="shared" si="7"/>
        <v>-2.8329371047030026E+17</v>
      </c>
      <c r="N23" s="24">
        <f t="shared" si="8"/>
        <v>7.3066085800123242</v>
      </c>
      <c r="O23" s="24">
        <f t="shared" si="9"/>
        <v>513218913444544.37</v>
      </c>
      <c r="P23" s="24">
        <f t="shared" si="10"/>
        <v>1.3503009342867081E-5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1.2556415400922964</v>
      </c>
      <c r="V23" s="24">
        <f t="shared" si="13"/>
        <v>40.044978575170674</v>
      </c>
      <c r="W23" s="63">
        <f>B23+([1]User!D$6-25)*[1]User!C$6*[1]Calc!V$6</f>
        <v>0.60097231559999997</v>
      </c>
      <c r="AH23" s="24"/>
    </row>
    <row r="24" spans="1:34">
      <c r="A24" s="5">
        <v>2.2536000000000001E-3</v>
      </c>
      <c r="B24" s="59">
        <v>0.59814100000000003</v>
      </c>
      <c r="C24" s="64">
        <v>0.59706300000000001</v>
      </c>
      <c r="D24" s="61">
        <f t="shared" si="0"/>
        <v>7.0495051642424631</v>
      </c>
      <c r="E24" s="49">
        <f t="shared" si="1"/>
        <v>0.84815863302241801</v>
      </c>
      <c r="F24" s="49">
        <f t="shared" si="2"/>
        <v>0.84815863302241801</v>
      </c>
      <c r="G24" s="49">
        <f t="shared" si="3"/>
        <v>7.1000281011071102</v>
      </c>
      <c r="H24" s="5" t="str">
        <f t="shared" si="6"/>
        <v/>
      </c>
      <c r="I24" s="24">
        <f t="shared" si="4"/>
        <v>-0.15250070252767778</v>
      </c>
      <c r="J24" s="24">
        <f t="shared" si="5"/>
        <v>-9.1259061033727065E-2</v>
      </c>
      <c r="K24" s="5" t="str">
        <f t="shared" si="11"/>
        <v/>
      </c>
      <c r="L24" s="5" t="str">
        <f t="shared" si="12"/>
        <v/>
      </c>
      <c r="M24" s="24">
        <f t="shared" si="7"/>
        <v>-2.6281178144323235E+17</v>
      </c>
      <c r="N24" s="24">
        <f t="shared" si="8"/>
        <v>7.1000281011071102</v>
      </c>
      <c r="O24" s="24">
        <f t="shared" si="9"/>
        <v>473662660287140.12</v>
      </c>
      <c r="P24" s="24">
        <f t="shared" si="10"/>
        <v>1.2824866115586397E-5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1.1492038597731673</v>
      </c>
      <c r="V24" s="24">
        <f t="shared" si="13"/>
        <v>42.317629994229748</v>
      </c>
      <c r="W24" s="63">
        <f>B24+([1]User!D$6-25)*[1]User!C$6*[1]Calc!V$6</f>
        <v>0.5984173156</v>
      </c>
      <c r="X24" s="69"/>
      <c r="AH24" s="24"/>
    </row>
    <row r="25" spans="1:34">
      <c r="A25" s="5">
        <v>2.3990000000000001E-3</v>
      </c>
      <c r="B25" s="59">
        <v>0.595557</v>
      </c>
      <c r="C25" s="64">
        <v>0.57609600000000005</v>
      </c>
      <c r="D25" s="61">
        <f t="shared" si="0"/>
        <v>6.8019484159953416</v>
      </c>
      <c r="E25" s="49">
        <f t="shared" si="1"/>
        <v>0.83263333404575879</v>
      </c>
      <c r="F25" s="49">
        <f t="shared" si="2"/>
        <v>0.83263333404575879</v>
      </c>
      <c r="G25" s="49">
        <f t="shared" si="3"/>
        <v>6.8495720571704251</v>
      </c>
      <c r="H25" s="5" t="str">
        <f t="shared" si="6"/>
        <v/>
      </c>
      <c r="I25" s="24">
        <f t="shared" si="4"/>
        <v>-0.14623930142926064</v>
      </c>
      <c r="J25" s="24">
        <f t="shared" si="5"/>
        <v>-8.7134247841624185E-2</v>
      </c>
      <c r="K25" s="5" t="str">
        <f t="shared" si="11"/>
        <v/>
      </c>
      <c r="L25" s="5" t="str">
        <f t="shared" si="12"/>
        <v/>
      </c>
      <c r="M25" s="24">
        <f t="shared" si="7"/>
        <v>-2.4773013511799638E+17</v>
      </c>
      <c r="N25" s="24">
        <f t="shared" si="8"/>
        <v>6.8495720571704251</v>
      </c>
      <c r="O25" s="24">
        <f t="shared" si="9"/>
        <v>436339035613359.12</v>
      </c>
      <c r="P25" s="24">
        <f t="shared" si="10"/>
        <v>1.2246285681234795E-5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1.0511681434932725</v>
      </c>
      <c r="V25" s="24">
        <f t="shared" si="13"/>
        <v>43.924710192531812</v>
      </c>
      <c r="W25" s="63">
        <f>B25+([1]User!D$6-25)*[1]User!C$6*[1]Calc!V$6</f>
        <v>0.59583331559999997</v>
      </c>
      <c r="AH25" s="24"/>
    </row>
    <row r="26" spans="1:34">
      <c r="A26" s="5">
        <v>2.5444E-3</v>
      </c>
      <c r="B26" s="59">
        <v>0.59296300000000002</v>
      </c>
      <c r="C26" s="64">
        <v>0.55036300000000005</v>
      </c>
      <c r="D26" s="61">
        <f t="shared" si="0"/>
        <v>6.4981196468512952</v>
      </c>
      <c r="E26" s="49">
        <f t="shared" si="1"/>
        <v>0.81278770354465435</v>
      </c>
      <c r="F26" s="49">
        <f t="shared" si="2"/>
        <v>0.81278770354465435</v>
      </c>
      <c r="G26" s="49">
        <f t="shared" si="3"/>
        <v>6.5426113739777021</v>
      </c>
      <c r="H26" s="5" t="str">
        <f t="shared" si="6"/>
        <v/>
      </c>
      <c r="I26" s="24">
        <f t="shared" si="4"/>
        <v>-0.13856528434944257</v>
      </c>
      <c r="J26" s="24">
        <f t="shared" si="5"/>
        <v>-8.2202374453382701E-2</v>
      </c>
      <c r="K26" s="5" t="str">
        <f t="shared" si="11"/>
        <v/>
      </c>
      <c r="L26" s="5" t="str">
        <f t="shared" si="12"/>
        <v/>
      </c>
      <c r="M26" s="24">
        <f t="shared" si="7"/>
        <v>-2.3143844739079965E+17</v>
      </c>
      <c r="N26" s="24">
        <f t="shared" si="8"/>
        <v>6.5426113739777021</v>
      </c>
      <c r="O26" s="24">
        <f t="shared" si="9"/>
        <v>401443321824262.62</v>
      </c>
      <c r="P26" s="24">
        <f t="shared" si="10"/>
        <v>1.1795514019744871E-5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0.96157933026062548</v>
      </c>
      <c r="V26" s="24">
        <f t="shared" si="13"/>
        <v>44.484434977795345</v>
      </c>
      <c r="W26" s="63">
        <f>B26+([1]User!D$6-25)*[1]User!C$6*[1]Calc!V$6</f>
        <v>0.59323931559999998</v>
      </c>
      <c r="AH26" s="24"/>
    </row>
    <row r="27" spans="1:34">
      <c r="A27" s="5">
        <v>2.6898E-3</v>
      </c>
      <c r="B27" s="59">
        <v>0.59041699999999997</v>
      </c>
      <c r="C27" s="64">
        <v>0.51952500000000001</v>
      </c>
      <c r="D27" s="61">
        <f t="shared" si="0"/>
        <v>6.1340162938468232</v>
      </c>
      <c r="E27" s="49">
        <f t="shared" si="1"/>
        <v>0.7877449252686326</v>
      </c>
      <c r="F27" s="49">
        <f t="shared" si="2"/>
        <v>0.7877449252686326</v>
      </c>
      <c r="G27" s="49">
        <f t="shared" si="3"/>
        <v>6.1746602030562689</v>
      </c>
      <c r="H27" s="5" t="str">
        <f t="shared" si="6"/>
        <v/>
      </c>
      <c r="I27" s="24">
        <f t="shared" si="4"/>
        <v>-0.12936650507640673</v>
      </c>
      <c r="J27" s="24">
        <f t="shared" si="5"/>
        <v>-7.6415929811166919E-2</v>
      </c>
      <c r="K27" s="5" t="str">
        <f t="shared" si="11"/>
        <v/>
      </c>
      <c r="L27" s="5" t="str">
        <f t="shared" si="12"/>
        <v/>
      </c>
      <c r="M27" s="24">
        <f t="shared" si="7"/>
        <v>-2.1142274869666022E+17</v>
      </c>
      <c r="N27" s="24">
        <f t="shared" si="8"/>
        <v>6.1746602030562689</v>
      </c>
      <c r="O27" s="24">
        <f t="shared" si="9"/>
        <v>369567409721980.12</v>
      </c>
      <c r="P27" s="24">
        <f t="shared" si="10"/>
        <v>1.1505999764940589E-5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0.88145853124943196</v>
      </c>
      <c r="V27" s="24">
        <f t="shared" si="13"/>
        <v>43.651499043921483</v>
      </c>
      <c r="W27" s="63">
        <f>B27+([1]User!D$6-25)*[1]User!C$6*[1]Calc!V$6</f>
        <v>0.59069331559999994</v>
      </c>
      <c r="AH27" s="24"/>
    </row>
    <row r="28" spans="1:34">
      <c r="A28" s="5">
        <v>2.8352E-3</v>
      </c>
      <c r="B28" s="59">
        <v>0.58787900000000004</v>
      </c>
      <c r="C28" s="64">
        <v>0.48583599999999999</v>
      </c>
      <c r="D28" s="61">
        <f t="shared" si="0"/>
        <v>5.7362512682495836</v>
      </c>
      <c r="E28" s="49">
        <f t="shared" si="1"/>
        <v>0.75862816672254318</v>
      </c>
      <c r="F28" s="49">
        <f t="shared" si="2"/>
        <v>0.75862816672254318</v>
      </c>
      <c r="G28" s="49">
        <f t="shared" si="3"/>
        <v>5.7739240177249442</v>
      </c>
      <c r="H28" s="5" t="str">
        <f t="shared" si="6"/>
        <v/>
      </c>
      <c r="I28" s="24">
        <f t="shared" si="4"/>
        <v>-0.11934810044312361</v>
      </c>
      <c r="J28" s="24">
        <f t="shared" si="5"/>
        <v>-7.0195219682385859E-2</v>
      </c>
      <c r="K28" s="5" t="str">
        <f t="shared" si="11"/>
        <v/>
      </c>
      <c r="L28" s="5" t="str">
        <f t="shared" si="12"/>
        <v/>
      </c>
      <c r="M28" s="24">
        <f t="shared" si="7"/>
        <v>-1.9596727775364512E+17</v>
      </c>
      <c r="N28" s="24">
        <f t="shared" si="8"/>
        <v>5.7739240177249442</v>
      </c>
      <c r="O28" s="24">
        <f t="shared" si="9"/>
        <v>340006915561389.87</v>
      </c>
      <c r="P28" s="24">
        <f t="shared" si="10"/>
        <v>1.1320365361038478E-5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0.80858873665775821</v>
      </c>
      <c r="V28" s="24">
        <f t="shared" si="13"/>
        <v>41.872957568448882</v>
      </c>
      <c r="W28" s="63">
        <f>B28+([1]User!D$6-25)*[1]User!C$6*[1]Calc!V$6</f>
        <v>0.58815531560000001</v>
      </c>
      <c r="AH28" s="24"/>
    </row>
    <row r="29" spans="1:34">
      <c r="A29" s="5">
        <v>2.9805999999999999E-3</v>
      </c>
      <c r="B29" s="59">
        <v>0.58532399999999996</v>
      </c>
      <c r="C29" s="64">
        <v>0.452046</v>
      </c>
      <c r="D29" s="61">
        <f t="shared" si="0"/>
        <v>5.3372937386425701</v>
      </c>
      <c r="E29" s="49">
        <f t="shared" si="1"/>
        <v>0.72732110491359969</v>
      </c>
      <c r="F29" s="49">
        <f t="shared" si="2"/>
        <v>0.72732110491359969</v>
      </c>
      <c r="G29" s="49">
        <f t="shared" si="3"/>
        <v>5.372496697346226</v>
      </c>
      <c r="H29" s="5" t="str">
        <f t="shared" si="6"/>
        <v/>
      </c>
      <c r="I29" s="24">
        <f t="shared" si="4"/>
        <v>-0.10931241743365566</v>
      </c>
      <c r="J29" s="24">
        <f t="shared" si="5"/>
        <v>-6.4013386148147694E-2</v>
      </c>
      <c r="K29" s="5" t="str">
        <f t="shared" si="11"/>
        <v/>
      </c>
      <c r="L29" s="5" t="str">
        <f t="shared" si="12"/>
        <v/>
      </c>
      <c r="M29" s="24">
        <f t="shared" si="7"/>
        <v>-1.83119843443904E+17</v>
      </c>
      <c r="N29" s="24">
        <f t="shared" si="8"/>
        <v>5.372496697346226</v>
      </c>
      <c r="O29" s="24">
        <f t="shared" si="9"/>
        <v>312360306807623.37</v>
      </c>
      <c r="P29" s="24">
        <f t="shared" si="10"/>
        <v>1.1176953428442053E-5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0.74165062965211537</v>
      </c>
      <c r="V29" s="24">
        <f t="shared" si="13"/>
        <v>39.70868326966329</v>
      </c>
      <c r="W29" s="63">
        <f>B29+([1]User!D$6-25)*[1]User!C$6*[1]Calc!V$6</f>
        <v>0.58560031559999992</v>
      </c>
      <c r="AH29" s="24"/>
    </row>
    <row r="30" spans="1:34">
      <c r="A30" s="5">
        <v>3.1259999999999999E-3</v>
      </c>
      <c r="B30" s="59">
        <v>0.58282800000000001</v>
      </c>
      <c r="C30" s="64">
        <v>0.42012100000000002</v>
      </c>
      <c r="D30" s="61">
        <f t="shared" si="0"/>
        <v>4.9603562088200208</v>
      </c>
      <c r="E30" s="49">
        <f t="shared" si="1"/>
        <v>0.69551286479064767</v>
      </c>
      <c r="F30" s="49">
        <f t="shared" si="2"/>
        <v>0.69551286479064767</v>
      </c>
      <c r="G30" s="49">
        <f t="shared" si="3"/>
        <v>4.9922947009921961</v>
      </c>
      <c r="H30" s="5" t="str">
        <f t="shared" si="6"/>
        <v/>
      </c>
      <c r="I30" s="24">
        <f t="shared" si="4"/>
        <v>-9.9807367524804902E-2</v>
      </c>
      <c r="J30" s="24">
        <f t="shared" si="5"/>
        <v>-5.8198106732389024E-2</v>
      </c>
      <c r="K30" s="5" t="str">
        <f t="shared" si="11"/>
        <v/>
      </c>
      <c r="L30" s="5" t="str">
        <f t="shared" si="12"/>
        <v/>
      </c>
      <c r="M30" s="24">
        <f t="shared" si="7"/>
        <v>-1.661386400966247E+17</v>
      </c>
      <c r="N30" s="24">
        <f t="shared" si="8"/>
        <v>4.9922947009921961</v>
      </c>
      <c r="O30" s="24">
        <f t="shared" si="9"/>
        <v>287284260475473.25</v>
      </c>
      <c r="P30" s="24">
        <f t="shared" si="10"/>
        <v>1.1062553302958807E-5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0.68191954306288349</v>
      </c>
      <c r="V30" s="24">
        <f t="shared" si="13"/>
        <v>37.416328606725521</v>
      </c>
      <c r="W30" s="63">
        <f>B30+([1]User!D$6-25)*[1]User!C$6*[1]Calc!V$6</f>
        <v>0.58310431559999998</v>
      </c>
      <c r="AH30" s="24"/>
    </row>
    <row r="31" spans="1:34">
      <c r="A31" s="5">
        <v>3.2713999999999998E-3</v>
      </c>
      <c r="B31" s="59">
        <v>0.58026100000000003</v>
      </c>
      <c r="C31" s="64">
        <v>0.39045000000000002</v>
      </c>
      <c r="D31" s="61">
        <f t="shared" si="0"/>
        <v>4.6100315902651312</v>
      </c>
      <c r="E31" s="49">
        <f t="shared" si="1"/>
        <v>0.66370390140501079</v>
      </c>
      <c r="F31" s="49">
        <f t="shared" si="2"/>
        <v>0.66370390140501079</v>
      </c>
      <c r="G31" s="49">
        <f t="shared" si="3"/>
        <v>4.6404356832201463</v>
      </c>
      <c r="H31" s="5" t="str">
        <f t="shared" si="6"/>
        <v/>
      </c>
      <c r="I31" s="24">
        <f t="shared" si="4"/>
        <v>-9.1010892080503669E-2</v>
      </c>
      <c r="J31" s="24">
        <f t="shared" si="5"/>
        <v>-5.2835218978776896E-2</v>
      </c>
      <c r="K31" s="5" t="str">
        <f t="shared" si="11"/>
        <v/>
      </c>
      <c r="L31" s="5" t="str">
        <f t="shared" si="12"/>
        <v/>
      </c>
      <c r="M31" s="24">
        <f t="shared" si="7"/>
        <v>-1.5815695461410442E+17</v>
      </c>
      <c r="N31" s="24">
        <f t="shared" si="8"/>
        <v>4.6404356832201463</v>
      </c>
      <c r="O31" s="24">
        <f t="shared" si="9"/>
        <v>263372554173129.87</v>
      </c>
      <c r="P31" s="24">
        <f t="shared" si="10"/>
        <v>1.0910772882236823E-5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0.6258005587878035</v>
      </c>
      <c r="V31" s="24">
        <f t="shared" si="13"/>
        <v>35.368804402753184</v>
      </c>
      <c r="W31" s="63">
        <f>B31+([1]User!D$6-25)*[1]User!C$6*[1]Calc!V$6</f>
        <v>0.58053731559999999</v>
      </c>
      <c r="AH31" s="24"/>
    </row>
    <row r="32" spans="1:34">
      <c r="A32" s="5">
        <v>3.4167999999999998E-3</v>
      </c>
      <c r="B32" s="59">
        <v>0.577789</v>
      </c>
      <c r="C32" s="64">
        <v>0.363043</v>
      </c>
      <c r="D32" s="61">
        <f t="shared" si="0"/>
        <v>4.2864379526818386</v>
      </c>
      <c r="E32" s="49">
        <f t="shared" si="1"/>
        <v>0.63209654158125894</v>
      </c>
      <c r="F32" s="49">
        <f t="shared" si="2"/>
        <v>0.63209654158125894</v>
      </c>
      <c r="G32" s="49">
        <f t="shared" si="3"/>
        <v>4.31358535639776</v>
      </c>
      <c r="H32" s="5" t="str">
        <f t="shared" si="6"/>
        <v/>
      </c>
      <c r="I32" s="24">
        <f t="shared" si="4"/>
        <v>-8.2839633909944005E-2</v>
      </c>
      <c r="J32" s="24">
        <f t="shared" si="5"/>
        <v>-4.7886719120340239E-2</v>
      </c>
      <c r="K32" s="5" t="str">
        <f t="shared" si="11"/>
        <v/>
      </c>
      <c r="L32" s="5" t="str">
        <f t="shared" si="12"/>
        <v/>
      </c>
      <c r="M32" s="24">
        <f t="shared" si="7"/>
        <v>-1.4121620742780533E+17</v>
      </c>
      <c r="N32" s="24">
        <f t="shared" si="8"/>
        <v>4.31358535639776</v>
      </c>
      <c r="O32" s="24">
        <f t="shared" si="9"/>
        <v>242040644084673.87</v>
      </c>
      <c r="P32" s="24">
        <f t="shared" si="10"/>
        <v>1.0786825708647721E-5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0.57639647602865018</v>
      </c>
      <c r="V32" s="24">
        <f t="shared" si="13"/>
        <v>33.276140165218891</v>
      </c>
      <c r="W32" s="63">
        <f>B32+([1]User!D$6-25)*[1]User!C$6*[1]Calc!V$6</f>
        <v>0.57806531559999996</v>
      </c>
      <c r="AH32" s="24"/>
    </row>
    <row r="33" spans="1:34">
      <c r="A33" s="5">
        <v>3.5622000000000002E-3</v>
      </c>
      <c r="B33" s="59">
        <v>0.57528100000000004</v>
      </c>
      <c r="C33" s="64">
        <v>0.33759899999999998</v>
      </c>
      <c r="D33" s="61">
        <f t="shared" si="0"/>
        <v>3.9860213979816055</v>
      </c>
      <c r="E33" s="49">
        <f t="shared" si="1"/>
        <v>0.60053962577450182</v>
      </c>
      <c r="F33" s="49">
        <f t="shared" si="2"/>
        <v>0.60053962577450182</v>
      </c>
      <c r="G33" s="49">
        <f t="shared" si="3"/>
        <v>4.0115016528070759</v>
      </c>
      <c r="H33" s="5" t="str">
        <f t="shared" si="6"/>
        <v/>
      </c>
      <c r="I33" s="24">
        <f t="shared" si="4"/>
        <v>-7.5287541320176898E-2</v>
      </c>
      <c r="J33" s="24">
        <f t="shared" si="5"/>
        <v>-4.3332295180365098E-2</v>
      </c>
      <c r="K33" s="5" t="str">
        <f t="shared" si="11"/>
        <v/>
      </c>
      <c r="L33" s="5" t="str">
        <f t="shared" si="12"/>
        <v/>
      </c>
      <c r="M33" s="24">
        <f t="shared" si="7"/>
        <v>-1.3254398057360978E+17</v>
      </c>
      <c r="N33" s="24">
        <f t="shared" si="8"/>
        <v>4.0115016528070759</v>
      </c>
      <c r="O33" s="24">
        <f t="shared" si="9"/>
        <v>221995895556255.75</v>
      </c>
      <c r="P33" s="24">
        <f t="shared" si="10"/>
        <v>1.0638532563453246E-5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0.53051027100745052</v>
      </c>
      <c r="V33" s="24">
        <f t="shared" si="13"/>
        <v>31.367237017620415</v>
      </c>
      <c r="W33" s="63">
        <f>B33+([1]User!D$6-25)*[1]User!C$6*[1]Calc!V$6</f>
        <v>0.57555731560000001</v>
      </c>
      <c r="AH33" s="24"/>
    </row>
    <row r="34" spans="1:34">
      <c r="A34" s="70">
        <v>3.7076000000000001E-3</v>
      </c>
      <c r="B34" s="59">
        <v>0.57282299999999997</v>
      </c>
      <c r="C34" s="64">
        <v>0.31419599999999998</v>
      </c>
      <c r="D34" s="61">
        <f t="shared" si="0"/>
        <v>3.7097028698551489</v>
      </c>
      <c r="E34" s="49">
        <f t="shared" si="1"/>
        <v>0.5693391260166597</v>
      </c>
      <c r="F34" s="49">
        <f t="shared" si="2"/>
        <v>0.5693391260166597</v>
      </c>
      <c r="G34" s="49">
        <f t="shared" si="3"/>
        <v>3.7328155009028525</v>
      </c>
      <c r="H34" s="5" t="str">
        <f t="shared" si="6"/>
        <v/>
      </c>
      <c r="I34" s="24">
        <f t="shared" si="4"/>
        <v>-6.832038752257133E-2</v>
      </c>
      <c r="J34" s="24">
        <f t="shared" si="5"/>
        <v>-3.9154367330712404E-2</v>
      </c>
      <c r="K34" s="5" t="str">
        <f t="shared" si="11"/>
        <v/>
      </c>
      <c r="L34" s="5" t="str">
        <f t="shared" si="12"/>
        <v/>
      </c>
      <c r="M34" s="24">
        <f t="shared" si="7"/>
        <v>-1.2022800170466005E+17</v>
      </c>
      <c r="N34" s="24">
        <f t="shared" si="8"/>
        <v>3.7328155009028525</v>
      </c>
      <c r="O34" s="24">
        <f t="shared" si="9"/>
        <v>203817938074249.87</v>
      </c>
      <c r="P34" s="24">
        <f t="shared" si="10"/>
        <v>1.0496623903837968E-5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0.48931801949544568</v>
      </c>
      <c r="V34" s="24">
        <f t="shared" si="13"/>
        <v>29.525692116018224</v>
      </c>
      <c r="W34" s="63">
        <f>B34+([1]User!D$6-25)*[1]User!C$6*[1]Calc!V$6</f>
        <v>0.57309931559999994</v>
      </c>
      <c r="AH34" s="24"/>
    </row>
    <row r="35" spans="1:34">
      <c r="A35" s="70">
        <v>3.8530000000000001E-3</v>
      </c>
      <c r="B35" s="59">
        <v>0.57036799999999999</v>
      </c>
      <c r="C35" s="64">
        <v>0.29255900000000001</v>
      </c>
      <c r="D35" s="61">
        <f t="shared" si="0"/>
        <v>3.4542354514441707</v>
      </c>
      <c r="E35" s="49">
        <f t="shared" si="1"/>
        <v>0.53835193710459039</v>
      </c>
      <c r="F35" s="49">
        <f t="shared" si="2"/>
        <v>0.53835193710459039</v>
      </c>
      <c r="G35" s="49">
        <f t="shared" si="3"/>
        <v>3.475580077119087</v>
      </c>
      <c r="H35" s="5" t="str">
        <f t="shared" si="6"/>
        <v/>
      </c>
      <c r="I35" s="24">
        <f t="shared" si="4"/>
        <v>-6.1889501927977174E-2</v>
      </c>
      <c r="J35" s="24">
        <f t="shared" si="5"/>
        <v>-3.5316892470515414E-2</v>
      </c>
      <c r="K35" s="5" t="str">
        <f t="shared" si="11"/>
        <v/>
      </c>
      <c r="L35" s="5" t="str">
        <f t="shared" si="12"/>
        <v/>
      </c>
      <c r="M35" s="24">
        <f t="shared" si="7"/>
        <v>-1.1103113646960206E+17</v>
      </c>
      <c r="N35" s="24">
        <f t="shared" si="8"/>
        <v>3.475580077119087</v>
      </c>
      <c r="O35" s="24">
        <f t="shared" si="9"/>
        <v>187022288771519.5</v>
      </c>
      <c r="P35" s="24">
        <f t="shared" si="10"/>
        <v>1.0344507678050259E-5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0.45158517621506911</v>
      </c>
      <c r="V35" s="24">
        <f t="shared" si="13"/>
        <v>27.809078479257707</v>
      </c>
      <c r="W35" s="63">
        <f>B35+([1]User!D$6-25)*[1]User!C$6*[1]Calc!V$6</f>
        <v>0.57064431559999995</v>
      </c>
      <c r="AH35" s="24"/>
    </row>
    <row r="36" spans="1:34">
      <c r="A36" s="70">
        <v>3.9984E-3</v>
      </c>
      <c r="B36" s="59">
        <v>0.56781000000000004</v>
      </c>
      <c r="C36" s="64">
        <v>0.272453</v>
      </c>
      <c r="D36" s="61">
        <f t="shared" si="0"/>
        <v>3.2168445047061227</v>
      </c>
      <c r="E36" s="49">
        <f t="shared" si="1"/>
        <v>0.50743006855499695</v>
      </c>
      <c r="F36" s="49">
        <f t="shared" si="2"/>
        <v>0.50743006855499695</v>
      </c>
      <c r="G36" s="49">
        <f t="shared" si="3"/>
        <v>3.2373184046659964</v>
      </c>
      <c r="H36" s="5" t="str">
        <f t="shared" si="6"/>
        <v/>
      </c>
      <c r="I36" s="24">
        <f t="shared" si="4"/>
        <v>-5.5932960116649909E-2</v>
      </c>
      <c r="J36" s="24">
        <f t="shared" si="5"/>
        <v>-3.1774749233269395E-2</v>
      </c>
      <c r="K36" s="5" t="str">
        <f t="shared" si="11"/>
        <v/>
      </c>
      <c r="L36" s="5" t="str">
        <f t="shared" si="12"/>
        <v/>
      </c>
      <c r="M36" s="24">
        <f t="shared" si="7"/>
        <v>-1.0650176841382387E+17</v>
      </c>
      <c r="N36" s="24">
        <f t="shared" si="8"/>
        <v>3.2373184046659964</v>
      </c>
      <c r="O36" s="24">
        <f t="shared" si="9"/>
        <v>170875842152748</v>
      </c>
      <c r="P36" s="24">
        <f t="shared" si="10"/>
        <v>1.014703152093358E-5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0.41557693597772455</v>
      </c>
      <c r="V36" s="24">
        <f t="shared" si="13"/>
        <v>26.311594690538278</v>
      </c>
      <c r="W36" s="63">
        <f>B36+([1]User!D$6-25)*[1]User!C$6*[1]Calc!V$6</f>
        <v>0.5680863156</v>
      </c>
      <c r="AH36" s="24"/>
    </row>
    <row r="37" spans="1:34">
      <c r="A37" s="70">
        <v>4.1437999999999996E-3</v>
      </c>
      <c r="B37" s="59">
        <v>0.56539499999999998</v>
      </c>
      <c r="C37" s="64">
        <v>0.25391799999999998</v>
      </c>
      <c r="D37" s="61">
        <f t="shared" si="0"/>
        <v>2.9980023084567584</v>
      </c>
      <c r="E37" s="49">
        <f t="shared" si="1"/>
        <v>0.4768319629184134</v>
      </c>
      <c r="F37" s="49">
        <f t="shared" si="2"/>
        <v>0.4768319629184134</v>
      </c>
      <c r="G37" s="49">
        <f t="shared" si="3"/>
        <v>3.0158612007140784</v>
      </c>
      <c r="H37" s="5" t="str">
        <f t="shared" si="6"/>
        <v/>
      </c>
      <c r="I37" s="24">
        <f t="shared" si="4"/>
        <v>-5.0396530017851958E-2</v>
      </c>
      <c r="J37" s="24">
        <f t="shared" si="5"/>
        <v>-2.8507871436873205E-2</v>
      </c>
      <c r="K37" s="5" t="str">
        <f t="shared" si="11"/>
        <v/>
      </c>
      <c r="L37" s="5" t="str">
        <f t="shared" si="12"/>
        <v/>
      </c>
      <c r="M37" s="24">
        <f t="shared" si="7"/>
        <v>-9.2898940165002592E+16</v>
      </c>
      <c r="N37" s="24">
        <f t="shared" si="8"/>
        <v>3.0158612007140784</v>
      </c>
      <c r="O37" s="24">
        <f t="shared" si="9"/>
        <v>156817711639123.62</v>
      </c>
      <c r="P37" s="24">
        <f t="shared" si="10"/>
        <v>9.9960292862175386E-6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0.38441075963712579</v>
      </c>
      <c r="V37" s="24">
        <f t="shared" si="13"/>
        <v>24.737683079723315</v>
      </c>
      <c r="W37" s="63">
        <f>B37+([1]User!D$6-25)*[1]User!C$6*[1]Calc!V$6</f>
        <v>0.56567131559999995</v>
      </c>
      <c r="AH37" s="24"/>
    </row>
    <row r="38" spans="1:34">
      <c r="A38" s="71">
        <v>4.2892E-3</v>
      </c>
      <c r="B38" s="59">
        <v>0.56289900000000004</v>
      </c>
      <c r="C38" s="64">
        <v>0.23677799999999999</v>
      </c>
      <c r="D38" s="61">
        <f t="shared" si="0"/>
        <v>2.7956308359067665</v>
      </c>
      <c r="E38" s="49">
        <f t="shared" si="1"/>
        <v>0.44647982211166543</v>
      </c>
      <c r="F38" s="49">
        <f t="shared" si="2"/>
        <v>0.44647982211166543</v>
      </c>
      <c r="G38" s="49">
        <f t="shared" si="3"/>
        <v>2.8126226066879325</v>
      </c>
      <c r="H38" s="5" t="str">
        <f t="shared" si="6"/>
        <v/>
      </c>
      <c r="I38" s="24">
        <f t="shared" si="4"/>
        <v>-4.531556516719832E-2</v>
      </c>
      <c r="J38" s="24">
        <f t="shared" si="5"/>
        <v>-2.552060771462928E-2</v>
      </c>
      <c r="K38" s="5" t="str">
        <f t="shared" si="11"/>
        <v/>
      </c>
      <c r="L38" s="5" t="str">
        <f t="shared" si="12"/>
        <v/>
      </c>
      <c r="M38" s="24">
        <f t="shared" si="7"/>
        <v>-8.83883207509664E+16</v>
      </c>
      <c r="N38" s="24">
        <f t="shared" si="8"/>
        <v>2.8126226066879325</v>
      </c>
      <c r="O38" s="24">
        <f t="shared" si="9"/>
        <v>143417436842679.37</v>
      </c>
      <c r="P38" s="24">
        <f t="shared" si="10"/>
        <v>9.8024413204525251E-6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0.35483550979612538</v>
      </c>
      <c r="V38" s="24">
        <f t="shared" si="13"/>
        <v>23.378982768012612</v>
      </c>
      <c r="W38" s="63">
        <f>B38+([1]User!D$6-25)*[1]User!C$6*[1]Calc!V$6</f>
        <v>0.5631753156</v>
      </c>
      <c r="X38" s="72" t="s">
        <v>67</v>
      </c>
      <c r="AH38" s="24"/>
    </row>
    <row r="39" spans="1:34">
      <c r="A39" s="70">
        <v>4.4346000000000003E-3</v>
      </c>
      <c r="B39" s="59">
        <v>0.560419</v>
      </c>
      <c r="C39" s="64">
        <v>0.22082299999999999</v>
      </c>
      <c r="D39" s="61">
        <f t="shared" si="0"/>
        <v>2.6072506232734458</v>
      </c>
      <c r="E39" s="49">
        <f t="shared" si="1"/>
        <v>0.41618277994975189</v>
      </c>
      <c r="F39" s="49">
        <f t="shared" si="2"/>
        <v>0.41618277994975189</v>
      </c>
      <c r="G39" s="49">
        <f t="shared" si="3"/>
        <v>2.6227858761456924</v>
      </c>
      <c r="H39" s="5" t="str">
        <f t="shared" si="6"/>
        <v/>
      </c>
      <c r="I39" s="24">
        <f t="shared" si="4"/>
        <v>-4.0569646903642308E-2</v>
      </c>
      <c r="J39" s="24">
        <f t="shared" si="5"/>
        <v>-2.2747210974418286E-2</v>
      </c>
      <c r="K39" s="5" t="str">
        <f t="shared" si="11"/>
        <v/>
      </c>
      <c r="L39" s="5" t="str">
        <f t="shared" si="12"/>
        <v/>
      </c>
      <c r="M39" s="24">
        <f t="shared" si="7"/>
        <v>-8.0811760675440496E+16</v>
      </c>
      <c r="N39" s="24">
        <f t="shared" si="8"/>
        <v>2.6227858761456924</v>
      </c>
      <c r="O39" s="24">
        <f t="shared" si="9"/>
        <v>131163240651252.75</v>
      </c>
      <c r="P39" s="24">
        <f t="shared" si="10"/>
        <v>9.6137552104906075E-6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0.32787585416612447</v>
      </c>
      <c r="V39" s="24">
        <f t="shared" si="13"/>
        <v>22.059011954307678</v>
      </c>
      <c r="W39" s="63">
        <f>B39+([1]User!D$6-25)*[1]User!C$6*[1]Calc!V$6</f>
        <v>0.56069531559999997</v>
      </c>
      <c r="X39" s="9" t="s">
        <v>68</v>
      </c>
      <c r="AH39" s="24"/>
    </row>
    <row r="40" spans="1:34">
      <c r="A40" s="70">
        <v>4.5799999999999999E-3</v>
      </c>
      <c r="B40" s="59">
        <v>0.55797399999999997</v>
      </c>
      <c r="C40" s="64">
        <v>0.206014</v>
      </c>
      <c r="D40" s="61">
        <f t="shared" si="0"/>
        <v>2.4324011987114371</v>
      </c>
      <c r="E40" s="49">
        <f t="shared" si="1"/>
        <v>0.38603520876531461</v>
      </c>
      <c r="F40" s="49">
        <f t="shared" si="2"/>
        <v>0.38603520876531461</v>
      </c>
      <c r="G40" s="49">
        <f t="shared" si="3"/>
        <v>2.4464986474788031</v>
      </c>
      <c r="H40" s="5" t="str">
        <f t="shared" si="6"/>
        <v/>
      </c>
      <c r="I40" s="24">
        <f t="shared" si="4"/>
        <v>-3.6162466186970076E-2</v>
      </c>
      <c r="J40" s="24">
        <f t="shared" si="5"/>
        <v>-2.0187708161750372E-2</v>
      </c>
      <c r="K40" s="5" t="str">
        <f t="shared" si="11"/>
        <v/>
      </c>
      <c r="L40" s="5" t="str">
        <f t="shared" si="12"/>
        <v/>
      </c>
      <c r="M40" s="24">
        <f t="shared" si="7"/>
        <v>-7.3332546646721856E+16</v>
      </c>
      <c r="N40" s="24">
        <f t="shared" si="8"/>
        <v>2.4464986474788031</v>
      </c>
      <c r="O40" s="24">
        <f t="shared" si="9"/>
        <v>120044833100062.5</v>
      </c>
      <c r="P40" s="24">
        <f t="shared" si="10"/>
        <v>9.4328352639548952E-6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0.30346021034373782</v>
      </c>
      <c r="V40" s="24">
        <f t="shared" si="13"/>
        <v>20.783674517433738</v>
      </c>
      <c r="W40" s="63">
        <f>B40+([1]User!D$6-25)*[1]User!C$6*[1]Calc!V$6</f>
        <v>0.55825031559999994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0.55546700000000004</v>
      </c>
      <c r="C41" s="64">
        <v>0.192326</v>
      </c>
      <c r="D41" s="61">
        <f t="shared" si="0"/>
        <v>2.2707873879608953</v>
      </c>
      <c r="E41" s="49">
        <f t="shared" si="1"/>
        <v>0.35617647347208259</v>
      </c>
      <c r="F41" s="49">
        <f t="shared" si="2"/>
        <v>0.35617647347208259</v>
      </c>
      <c r="G41" s="49">
        <f t="shared" si="3"/>
        <v>2.2840526793310452</v>
      </c>
      <c r="H41" s="5" t="str">
        <f t="shared" si="6"/>
        <v/>
      </c>
      <c r="I41" s="24">
        <f t="shared" si="4"/>
        <v>-3.2101316983276132E-2</v>
      </c>
      <c r="J41" s="24">
        <f t="shared" si="5"/>
        <v>-1.7840092335412467E-2</v>
      </c>
      <c r="K41" s="5" t="str">
        <f t="shared" si="11"/>
        <v/>
      </c>
      <c r="L41" s="5" t="str">
        <f t="shared" si="12"/>
        <v/>
      </c>
      <c r="M41" s="24">
        <f t="shared" si="7"/>
        <v>-6.900380446395076E+16</v>
      </c>
      <c r="N41" s="24">
        <f t="shared" si="8"/>
        <v>2.2840526793310452</v>
      </c>
      <c r="O41" s="24">
        <f t="shared" si="9"/>
        <v>109566912128025.37</v>
      </c>
      <c r="P41" s="24">
        <f t="shared" si="10"/>
        <v>9.2218289788572594E-6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0.28046430804107042</v>
      </c>
      <c r="V41" s="24">
        <f t="shared" si="13"/>
        <v>19.65638138918861</v>
      </c>
      <c r="W41" s="63">
        <f>B41+([1]User!D$6-25)*[1]User!C$6*[1]Calc!V$6</f>
        <v>0.55574331560000001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0.553033</v>
      </c>
      <c r="C42" s="64">
        <v>0.17962600000000001</v>
      </c>
      <c r="D42" s="61">
        <f t="shared" si="0"/>
        <v>2.1208388639594427</v>
      </c>
      <c r="E42" s="49">
        <f t="shared" si="1"/>
        <v>0.32650767315981782</v>
      </c>
      <c r="F42" s="49">
        <f t="shared" si="2"/>
        <v>0.32650767315981782</v>
      </c>
      <c r="G42" s="49">
        <f t="shared" si="3"/>
        <v>2.132677961595375</v>
      </c>
      <c r="H42" s="5" t="str">
        <f t="shared" si="6"/>
        <v/>
      </c>
      <c r="I42" s="24">
        <f t="shared" si="4"/>
        <v>-2.8316949039884375E-2</v>
      </c>
      <c r="J42" s="24">
        <f t="shared" si="5"/>
        <v>-1.56680316931385E-2</v>
      </c>
      <c r="K42" s="5" t="str">
        <f t="shared" si="11"/>
        <v/>
      </c>
      <c r="L42" s="5" t="str">
        <f t="shared" si="12"/>
        <v/>
      </c>
      <c r="M42" s="24">
        <f t="shared" si="7"/>
        <v>-6.1584985621787616E+16</v>
      </c>
      <c r="N42" s="24">
        <f t="shared" si="8"/>
        <v>2.132677961595375</v>
      </c>
      <c r="O42" s="24">
        <f t="shared" si="9"/>
        <v>100223596003050.62</v>
      </c>
      <c r="P42" s="24">
        <f t="shared" si="10"/>
        <v>9.0341741428291193E-6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0.25994482397878382</v>
      </c>
      <c r="V42" s="24">
        <f t="shared" si="13"/>
        <v>18.528266229220442</v>
      </c>
      <c r="W42" s="63">
        <f>B42+([1]User!D$6-25)*[1]User!C$6*[1]Calc!V$6</f>
        <v>0.55330931559999996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0.55058600000000002</v>
      </c>
      <c r="C43" s="64">
        <v>0.16783999999999999</v>
      </c>
      <c r="D43" s="61">
        <f t="shared" si="0"/>
        <v>1.9816819108979369</v>
      </c>
      <c r="E43" s="49">
        <f t="shared" si="1"/>
        <v>0.29703394508957637</v>
      </c>
      <c r="F43" s="49">
        <f t="shared" si="2"/>
        <v>0.29703394508957637</v>
      </c>
      <c r="G43" s="49">
        <f t="shared" si="3"/>
        <v>1.9926099293020085</v>
      </c>
      <c r="H43" s="5" t="str">
        <f t="shared" si="6"/>
        <v/>
      </c>
      <c r="I43" s="24">
        <f t="shared" si="4"/>
        <v>-2.4815248232550213E-2</v>
      </c>
      <c r="J43" s="24">
        <f t="shared" si="5"/>
        <v>-1.3669785103571417E-2</v>
      </c>
      <c r="K43" s="5" t="str">
        <f t="shared" si="11"/>
        <v/>
      </c>
      <c r="L43" s="5" t="str">
        <f t="shared" si="12"/>
        <v/>
      </c>
      <c r="M43" s="24">
        <f t="shared" si="7"/>
        <v>-5.6845705389469816E+16</v>
      </c>
      <c r="N43" s="24">
        <f t="shared" si="8"/>
        <v>1.9926099293020085</v>
      </c>
      <c r="O43" s="24">
        <f t="shared" si="9"/>
        <v>91594020109819.875</v>
      </c>
      <c r="P43" s="24">
        <f t="shared" si="10"/>
        <v>8.8366690173423404E-6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0.24095762176390229</v>
      </c>
      <c r="V43" s="24">
        <f t="shared" si="13"/>
        <v>17.487161018544572</v>
      </c>
      <c r="W43" s="63">
        <f>B43+([1]User!D$6-25)*[1]User!C$6*[1]Calc!V$6</f>
        <v>0.55086231559999999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0.54812799999999995</v>
      </c>
      <c r="C44" s="64">
        <v>0.15682699999999999</v>
      </c>
      <c r="D44" s="61">
        <f t="shared" si="0"/>
        <v>1.8516517459508506</v>
      </c>
      <c r="E44" s="49">
        <f t="shared" si="1"/>
        <v>0.26755930900151581</v>
      </c>
      <c r="F44" s="49">
        <f t="shared" si="2"/>
        <v>0.26755930900151581</v>
      </c>
      <c r="G44" s="49">
        <f t="shared" si="3"/>
        <v>1.8617191192982208</v>
      </c>
      <c r="H44" s="5" t="str">
        <f t="shared" si="6"/>
        <v/>
      </c>
      <c r="I44" s="24">
        <f t="shared" si="4"/>
        <v>-2.1542977982455518E-2</v>
      </c>
      <c r="J44" s="24">
        <f t="shared" si="5"/>
        <v>-1.1814262096454385E-2</v>
      </c>
      <c r="K44" s="5" t="str">
        <f t="shared" si="11"/>
        <v/>
      </c>
      <c r="L44" s="5" t="str">
        <f t="shared" si="12"/>
        <v/>
      </c>
      <c r="M44" s="24">
        <f t="shared" si="7"/>
        <v>-5.2368775215200168E+16</v>
      </c>
      <c r="N44" s="24">
        <f t="shared" si="8"/>
        <v>1.8617191192982208</v>
      </c>
      <c r="O44" s="24">
        <f t="shared" si="9"/>
        <v>83639615492584.375</v>
      </c>
      <c r="P44" s="24">
        <f t="shared" si="10"/>
        <v>8.6365765467109705E-6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0.2234028879060577</v>
      </c>
      <c r="V44" s="24">
        <f t="shared" si="13"/>
        <v>16.499502563301178</v>
      </c>
      <c r="W44" s="63">
        <f>B44+([1]User!D$6-25)*[1]User!C$6*[1]Calc!V$6</f>
        <v>0.54840431559999991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0.54564599999999996</v>
      </c>
      <c r="C45" s="64">
        <v>0.146541</v>
      </c>
      <c r="D45" s="61">
        <f t="shared" si="0"/>
        <v>1.7302052484800681</v>
      </c>
      <c r="E45" s="49">
        <f t="shared" si="1"/>
        <v>0.23809762509123178</v>
      </c>
      <c r="F45" s="49">
        <f t="shared" si="2"/>
        <v>0.23809762509123178</v>
      </c>
      <c r="G45" s="49">
        <f t="shared" si="3"/>
        <v>1.7395140398610023</v>
      </c>
      <c r="H45" s="5" t="str">
        <f t="shared" si="6"/>
        <v/>
      </c>
      <c r="I45" s="24">
        <f t="shared" si="4"/>
        <v>-1.8487850996525057E-2</v>
      </c>
      <c r="J45" s="24">
        <f t="shared" si="5"/>
        <v>-1.0092930426490725E-2</v>
      </c>
      <c r="K45" s="5" t="str">
        <f t="shared" si="11"/>
        <v/>
      </c>
      <c r="L45" s="5" t="str">
        <f t="shared" si="12"/>
        <v/>
      </c>
      <c r="M45" s="24">
        <f t="shared" si="7"/>
        <v>-4.8422759992375048E+16</v>
      </c>
      <c r="N45" s="24">
        <f t="shared" si="8"/>
        <v>1.7395140398610023</v>
      </c>
      <c r="O45" s="24">
        <f t="shared" si="9"/>
        <v>76278842123964.25</v>
      </c>
      <c r="P45" s="24">
        <f t="shared" si="10"/>
        <v>8.4298512537919009E-6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0.20708994734498057</v>
      </c>
      <c r="V45" s="24">
        <f t="shared" si="13"/>
        <v>15.572670367390209</v>
      </c>
      <c r="W45" s="63">
        <f>B45+([1]User!D$6-25)*[1]User!C$6*[1]Calc!V$6</f>
        <v>0.54592231559999993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0.54322099999999995</v>
      </c>
      <c r="C46" s="64">
        <v>0.137077</v>
      </c>
      <c r="D46" s="61">
        <f t="shared" si="0"/>
        <v>1.6184640806730013</v>
      </c>
      <c r="E46" s="49">
        <f t="shared" si="1"/>
        <v>0.20910306534587511</v>
      </c>
      <c r="F46" s="49">
        <f t="shared" si="2"/>
        <v>0.20910306534587511</v>
      </c>
      <c r="G46" s="49">
        <f t="shared" si="3"/>
        <v>1.6268040124504413</v>
      </c>
      <c r="H46" s="5" t="str">
        <f t="shared" si="6"/>
        <v/>
      </c>
      <c r="I46" s="24">
        <f t="shared" si="4"/>
        <v>-1.567010031126103E-2</v>
      </c>
      <c r="J46" s="24">
        <f t="shared" si="5"/>
        <v>-8.5166574543530937E-3</v>
      </c>
      <c r="K46" s="5" t="str">
        <f t="shared" si="11"/>
        <v/>
      </c>
      <c r="L46" s="5" t="str">
        <f t="shared" si="12"/>
        <v/>
      </c>
      <c r="M46" s="24">
        <f t="shared" si="7"/>
        <v>-4.3382916029129824E+16</v>
      </c>
      <c r="N46" s="24">
        <f t="shared" si="8"/>
        <v>1.6268040124504413</v>
      </c>
      <c r="O46" s="24">
        <f t="shared" si="9"/>
        <v>69688852811352.25</v>
      </c>
      <c r="P46" s="24">
        <f t="shared" si="10"/>
        <v>8.2351561478352827E-6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0.1924079813877668</v>
      </c>
      <c r="V46" s="24">
        <f t="shared" si="13"/>
        <v>14.685178588720815</v>
      </c>
      <c r="W46" s="63">
        <f>B46+([1]User!D$6-25)*[1]User!C$6*[1]Calc!V$6</f>
        <v>0.54349731559999992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0.54075099999999998</v>
      </c>
      <c r="C47" s="64">
        <v>0.12825</v>
      </c>
      <c r="D47" s="61">
        <f t="shared" si="0"/>
        <v>1.5142439530067948</v>
      </c>
      <c r="E47" s="49">
        <f t="shared" si="1"/>
        <v>0.18019584802394767</v>
      </c>
      <c r="F47" s="49">
        <f t="shared" si="2"/>
        <v>0.18019584802394767</v>
      </c>
      <c r="G47" s="49">
        <f t="shared" si="3"/>
        <v>1.5220161763212974</v>
      </c>
      <c r="H47" s="5" t="str">
        <f t="shared" si="6"/>
        <v/>
      </c>
      <c r="I47" s="24">
        <f t="shared" si="4"/>
        <v>-1.3050404408032436E-2</v>
      </c>
      <c r="J47" s="24">
        <f t="shared" si="5"/>
        <v>-7.0606252643721952E-3</v>
      </c>
      <c r="K47" s="5" t="str">
        <f t="shared" si="11"/>
        <v/>
      </c>
      <c r="L47" s="5" t="str">
        <f t="shared" si="12"/>
        <v/>
      </c>
      <c r="M47" s="24">
        <f t="shared" si="7"/>
        <v>-4.0429792522381272E+16</v>
      </c>
      <c r="N47" s="24">
        <f t="shared" si="8"/>
        <v>1.5220161763212974</v>
      </c>
      <c r="O47" s="24">
        <f t="shared" si="9"/>
        <v>63540557313667</v>
      </c>
      <c r="P47" s="24">
        <f t="shared" si="10"/>
        <v>8.025563018326783E-6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0.17862307986423284</v>
      </c>
      <c r="V47" s="24">
        <f t="shared" si="13"/>
        <v>13.874994415953015</v>
      </c>
      <c r="W47" s="63">
        <f>B47+([1]User!D$6-25)*[1]User!C$6*[1]Calc!V$6</f>
        <v>0.54102731559999995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0.53831700000000005</v>
      </c>
      <c r="C48" s="64">
        <v>0.12004099999999999</v>
      </c>
      <c r="D48" s="61">
        <f t="shared" si="0"/>
        <v>1.417320533043966</v>
      </c>
      <c r="E48" s="49">
        <f t="shared" si="1"/>
        <v>0.15146807889255018</v>
      </c>
      <c r="F48" s="49">
        <f t="shared" si="2"/>
        <v>0.15146807889255018</v>
      </c>
      <c r="G48" s="49">
        <f t="shared" si="3"/>
        <v>1.4243332439888543</v>
      </c>
      <c r="H48" s="5" t="str">
        <f t="shared" si="6"/>
        <v/>
      </c>
      <c r="I48" s="24">
        <f t="shared" si="4"/>
        <v>-1.0608331099721355E-2</v>
      </c>
      <c r="J48" s="24">
        <f t="shared" si="5"/>
        <v>-5.7135762199815188E-3</v>
      </c>
      <c r="K48" s="5" t="str">
        <f t="shared" si="11"/>
        <v/>
      </c>
      <c r="L48" s="5" t="str">
        <f t="shared" si="12"/>
        <v/>
      </c>
      <c r="M48" s="24">
        <f t="shared" si="7"/>
        <v>-3.6478937499418744E+16</v>
      </c>
      <c r="N48" s="24">
        <f t="shared" si="8"/>
        <v>1.4243332439888543</v>
      </c>
      <c r="O48" s="24">
        <f t="shared" si="9"/>
        <v>57995177226257.875</v>
      </c>
      <c r="P48" s="24">
        <f t="shared" si="10"/>
        <v>7.8275171326851759E-6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0.16609781955223529</v>
      </c>
      <c r="V48" s="24">
        <f t="shared" si="13"/>
        <v>13.089529946076302</v>
      </c>
      <c r="W48" s="63">
        <f>B48+([1]User!D$6-25)*[1]User!C$6*[1]Calc!V$6</f>
        <v>0.53859331560000001</v>
      </c>
      <c r="AH48" s="24"/>
    </row>
    <row r="49" spans="1:34">
      <c r="A49" s="64">
        <v>5.8885999999999999E-3</v>
      </c>
      <c r="B49" s="59">
        <v>0.53588199999999997</v>
      </c>
      <c r="C49" s="64">
        <v>0.11238099999999999</v>
      </c>
      <c r="D49" s="61">
        <f t="shared" si="0"/>
        <v>1.3268791398273418</v>
      </c>
      <c r="E49" s="49">
        <f t="shared" si="1"/>
        <v>0.12283136649932763</v>
      </c>
      <c r="F49" s="49">
        <f t="shared" si="2"/>
        <v>0.12283136649932763</v>
      </c>
      <c r="G49" s="49">
        <f t="shared" si="3"/>
        <v>1.3332992159663395</v>
      </c>
      <c r="H49" s="5" t="str">
        <f t="shared" si="6"/>
        <v/>
      </c>
      <c r="I49" s="24">
        <f t="shared" si="4"/>
        <v>-8.3324803991584873E-3</v>
      </c>
      <c r="J49" s="24">
        <f t="shared" si="5"/>
        <v>-4.4675286555828295E-3</v>
      </c>
      <c r="K49" s="5" t="str">
        <f t="shared" si="11"/>
        <v/>
      </c>
      <c r="L49" s="5" t="str">
        <f t="shared" si="12"/>
        <v/>
      </c>
      <c r="M49" s="24">
        <f t="shared" si="7"/>
        <v>-3.3396151368069436E+16</v>
      </c>
      <c r="N49" s="24">
        <f t="shared" si="8"/>
        <v>1.3332992159663395</v>
      </c>
      <c r="O49" s="24">
        <f t="shared" si="9"/>
        <v>52917014114867.25</v>
      </c>
      <c r="P49" s="24">
        <f t="shared" si="10"/>
        <v>7.6297703258372735E-6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0.15453188528346118</v>
      </c>
      <c r="V49" s="24">
        <f t="shared" si="13"/>
        <v>12.348159905873741</v>
      </c>
      <c r="W49" s="63">
        <f>B49+([1]User!D$6-25)*[1]User!C$6*[1]Calc!V$6</f>
        <v>0.53615831559999994</v>
      </c>
      <c r="AH49" s="24"/>
    </row>
    <row r="50" spans="1:34">
      <c r="A50" s="64">
        <v>6.0340000000000003E-3</v>
      </c>
      <c r="B50" s="59">
        <v>0.53341000000000005</v>
      </c>
      <c r="C50" s="64">
        <v>0.10526199999999999</v>
      </c>
      <c r="D50" s="61">
        <f t="shared" si="0"/>
        <v>1.2428253175937718</v>
      </c>
      <c r="E50" s="49">
        <f t="shared" si="1"/>
        <v>9.4410091685670078E-2</v>
      </c>
      <c r="F50" s="49">
        <f t="shared" si="2"/>
        <v>9.4410091685670078E-2</v>
      </c>
      <c r="G50" s="49">
        <f t="shared" si="3"/>
        <v>1.2487787200117966</v>
      </c>
      <c r="H50" s="5" t="str">
        <f t="shared" si="6"/>
        <v/>
      </c>
      <c r="I50" s="24">
        <f t="shared" si="4"/>
        <v>-6.2194680002949157E-3</v>
      </c>
      <c r="J50" s="24">
        <f t="shared" si="5"/>
        <v>-3.3192449620694934E-3</v>
      </c>
      <c r="K50" s="5" t="str">
        <f t="shared" si="11"/>
        <v/>
      </c>
      <c r="L50" s="5" t="str">
        <f t="shared" si="12"/>
        <v/>
      </c>
      <c r="M50" s="24">
        <f t="shared" si="7"/>
        <v>-3.0968593518647952E+16</v>
      </c>
      <c r="N50" s="24">
        <f t="shared" si="8"/>
        <v>1.2487787200117966</v>
      </c>
      <c r="O50" s="24">
        <f t="shared" si="9"/>
        <v>48203583870103</v>
      </c>
      <c r="P50" s="24">
        <f t="shared" si="10"/>
        <v>7.4205756509856771E-6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0.14369550500784206</v>
      </c>
      <c r="V50" s="24">
        <f t="shared" si="13"/>
        <v>11.671077366186545</v>
      </c>
      <c r="W50" s="63">
        <f>B50+([1]User!D$6-25)*[1]User!C$6*[1]Calc!V$6</f>
        <v>0.53368631560000002</v>
      </c>
      <c r="AH50" s="24"/>
    </row>
    <row r="51" spans="1:34">
      <c r="A51" s="64">
        <v>6.1793999999999998E-3</v>
      </c>
      <c r="B51" s="59">
        <v>0.53095899999999996</v>
      </c>
      <c r="C51" s="64">
        <v>9.8593100000000003E-2</v>
      </c>
      <c r="D51" s="61">
        <f t="shared" si="0"/>
        <v>1.1640858127344578</v>
      </c>
      <c r="E51" s="49">
        <f t="shared" si="1"/>
        <v>6.5984996313335903E-2</v>
      </c>
      <c r="F51" s="49">
        <f t="shared" si="2"/>
        <v>6.5984996313335903E-2</v>
      </c>
      <c r="G51" s="49">
        <f t="shared" si="3"/>
        <v>1.169479316290831</v>
      </c>
      <c r="H51" s="5" t="str">
        <f t="shared" si="6"/>
        <v/>
      </c>
      <c r="I51" s="24">
        <f t="shared" si="4"/>
        <v>-4.2369829072707761E-3</v>
      </c>
      <c r="J51" s="24">
        <f t="shared" si="5"/>
        <v>-2.250834951935796E-3</v>
      </c>
      <c r="K51" s="5" t="str">
        <f t="shared" si="11"/>
        <v/>
      </c>
      <c r="L51" s="5" t="str">
        <f t="shared" si="12"/>
        <v/>
      </c>
      <c r="M51" s="24">
        <f t="shared" si="7"/>
        <v>-2.805609423831296E+16</v>
      </c>
      <c r="N51" s="24">
        <f t="shared" si="8"/>
        <v>1.169479316290831</v>
      </c>
      <c r="O51" s="24">
        <f t="shared" si="9"/>
        <v>43934127151350.875</v>
      </c>
      <c r="P51" s="24">
        <f t="shared" si="10"/>
        <v>7.2219290122744938E-6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0.13377747442262319</v>
      </c>
      <c r="V51" s="24">
        <f t="shared" si="13"/>
        <v>11.011606170076957</v>
      </c>
      <c r="W51" s="63">
        <f>B51+([1]User!D$6-25)*[1]User!C$6*[1]Calc!V$6</f>
        <v>0.53123531559999992</v>
      </c>
      <c r="AH51" s="24"/>
    </row>
    <row r="52" spans="1:34">
      <c r="A52" s="64">
        <v>6.3248000000000002E-3</v>
      </c>
      <c r="B52" s="59">
        <v>0.52845900000000001</v>
      </c>
      <c r="C52" s="64">
        <v>9.2288400000000007E-2</v>
      </c>
      <c r="D52" s="61">
        <f t="shared" si="0"/>
        <v>1.0896464064925715</v>
      </c>
      <c r="E52" s="49">
        <f t="shared" si="1"/>
        <v>3.7285590947633666E-2</v>
      </c>
      <c r="F52" s="49">
        <f t="shared" si="2"/>
        <v>3.7285590947633666E-2</v>
      </c>
      <c r="G52" s="49">
        <f t="shared" si="3"/>
        <v>1.0946618117955211</v>
      </c>
      <c r="H52" s="5">
        <f t="shared" si="6"/>
        <v>-2.3665452948880283E-3</v>
      </c>
      <c r="I52" s="24">
        <f t="shared" si="4"/>
        <v>-2.3665452948880283E-3</v>
      </c>
      <c r="J52" s="24">
        <f t="shared" si="5"/>
        <v>-1.2512760733743168E-3</v>
      </c>
      <c r="K52" s="5">
        <f t="shared" si="11"/>
        <v>0.52873531559999998</v>
      </c>
      <c r="L52" s="5" t="str">
        <f t="shared" si="12"/>
        <v/>
      </c>
      <c r="M52" s="24">
        <f t="shared" si="7"/>
        <v>-2.6089291005772648E+16</v>
      </c>
      <c r="N52" s="24">
        <f t="shared" si="8"/>
        <v>1.0946618117955211</v>
      </c>
      <c r="O52" s="24">
        <f t="shared" si="9"/>
        <v>39959459974338.125</v>
      </c>
      <c r="P52" s="24">
        <f t="shared" si="10"/>
        <v>7.0175158233268968E-6</v>
      </c>
      <c r="Q52" s="5">
        <f t="shared" si="15"/>
        <v>0.52873531559999998</v>
      </c>
      <c r="R52" s="5" t="str">
        <f t="shared" si="16"/>
        <v/>
      </c>
      <c r="S52" s="5">
        <f t="shared" si="17"/>
        <v>3.9279967617730643E-2</v>
      </c>
      <c r="T52" s="5" t="str">
        <f t="shared" si="17"/>
        <v/>
      </c>
      <c r="U52" s="24">
        <f t="shared" si="14"/>
        <v>0.12443857531337721</v>
      </c>
      <c r="V52" s="24">
        <f t="shared" si="13"/>
        <v>10.388491264060187</v>
      </c>
      <c r="W52" s="63">
        <f>B52+([1]User!D$6-25)*[1]User!C$6*[1]Calc!V$6</f>
        <v>0.52873531559999998</v>
      </c>
      <c r="AH52" s="24"/>
    </row>
    <row r="53" spans="1:34">
      <c r="A53" s="64">
        <v>6.4701999999999997E-3</v>
      </c>
      <c r="B53" s="59">
        <v>0.52597799999999995</v>
      </c>
      <c r="C53" s="64">
        <v>8.6457300000000001E-2</v>
      </c>
      <c r="D53" s="61">
        <f t="shared" si="0"/>
        <v>1.0207987814291959</v>
      </c>
      <c r="E53" s="49">
        <f t="shared" si="1"/>
        <v>8.9401429416522404E-3</v>
      </c>
      <c r="F53" s="49">
        <f t="shared" si="2"/>
        <v>8.9401429416522404E-3</v>
      </c>
      <c r="G53" s="49">
        <f t="shared" si="3"/>
        <v>1.0253377969233834</v>
      </c>
      <c r="H53" s="5">
        <f t="shared" si="6"/>
        <v>-6.3344492308458483E-4</v>
      </c>
      <c r="I53" s="24">
        <f t="shared" si="4"/>
        <v>-6.3344492308458483E-4</v>
      </c>
      <c r="J53" s="24">
        <f t="shared" si="5"/>
        <v>-3.3335312446817279E-4</v>
      </c>
      <c r="K53" s="5">
        <f t="shared" si="11"/>
        <v>0.52625431559999991</v>
      </c>
      <c r="L53" s="5" t="str">
        <f t="shared" si="12"/>
        <v/>
      </c>
      <c r="M53" s="24">
        <f t="shared" si="7"/>
        <v>-2.3611191709256704E+16</v>
      </c>
      <c r="N53" s="24">
        <f t="shared" si="8"/>
        <v>1.0253377969233834</v>
      </c>
      <c r="O53" s="24">
        <f t="shared" si="9"/>
        <v>36362887872748.875</v>
      </c>
      <c r="P53" s="24">
        <f t="shared" si="10"/>
        <v>6.8176571522405196E-6</v>
      </c>
      <c r="Q53" s="5">
        <f t="shared" si="15"/>
        <v>0.52625431559999991</v>
      </c>
      <c r="R53" s="5" t="str">
        <f t="shared" si="16"/>
        <v/>
      </c>
      <c r="S53" s="5">
        <f t="shared" si="17"/>
        <v>1.0866967022515895E-2</v>
      </c>
      <c r="T53" s="5" t="str">
        <f t="shared" si="17"/>
        <v/>
      </c>
      <c r="U53" s="24">
        <f t="shared" si="14"/>
        <v>0.11588273487593817</v>
      </c>
      <c r="V53" s="24">
        <f t="shared" si="13"/>
        <v>9.801846995114321</v>
      </c>
      <c r="W53" s="63">
        <f>B53+([1]User!D$6-25)*[1]User!C$6*[1]Calc!V$6</f>
        <v>0.52625431559999991</v>
      </c>
      <c r="AH53" s="24"/>
    </row>
    <row r="54" spans="1:34">
      <c r="A54" s="64">
        <v>6.6156000000000001E-3</v>
      </c>
      <c r="B54" s="59">
        <v>0.52346300000000001</v>
      </c>
      <c r="C54" s="64">
        <v>8.1005599999999997E-2</v>
      </c>
      <c r="D54" s="61">
        <f t="shared" si="0"/>
        <v>0.95643072093323356</v>
      </c>
      <c r="E54" s="49">
        <f t="shared" si="1"/>
        <v>-1.934648262160589E-2</v>
      </c>
      <c r="F54" s="49">
        <f t="shared" si="2"/>
        <v>-1.934648262160589E-2</v>
      </c>
      <c r="G54" s="49">
        <f t="shared" si="3"/>
        <v>0.96061990175323508</v>
      </c>
      <c r="H54" s="5">
        <f t="shared" si="6"/>
        <v>9.8450245616912152E-4</v>
      </c>
      <c r="I54" s="24">
        <f t="shared" si="4"/>
        <v>9.8450245616912152E-4</v>
      </c>
      <c r="J54" s="24">
        <f t="shared" si="5"/>
        <v>5.1562264260053472E-4</v>
      </c>
      <c r="K54" s="5">
        <f t="shared" si="11"/>
        <v>0.52373931559999998</v>
      </c>
      <c r="L54" s="5" t="str">
        <f t="shared" si="12"/>
        <v/>
      </c>
      <c r="M54" s="24">
        <f t="shared" si="7"/>
        <v>-2.1791410840624128E+16</v>
      </c>
      <c r="N54" s="24">
        <f t="shared" si="8"/>
        <v>0.96061990175323508</v>
      </c>
      <c r="O54" s="24">
        <f t="shared" si="9"/>
        <v>33040752364116.125</v>
      </c>
      <c r="P54" s="24">
        <f t="shared" si="10"/>
        <v>6.6121409965430089E-6</v>
      </c>
      <c r="Q54" s="5">
        <f t="shared" si="15"/>
        <v>0.52373931559999998</v>
      </c>
      <c r="R54" s="5" t="str">
        <f t="shared" si="16"/>
        <v/>
      </c>
      <c r="S54" s="5">
        <f t="shared" si="17"/>
        <v>-1.7448420058001762E-2</v>
      </c>
      <c r="T54" s="5" t="str">
        <f t="shared" si="17"/>
        <v/>
      </c>
      <c r="U54" s="24">
        <f t="shared" si="14"/>
        <v>0.10787362811145601</v>
      </c>
      <c r="V54" s="24">
        <f t="shared" si="13"/>
        <v>9.257389587645017</v>
      </c>
      <c r="W54" s="63">
        <f>B54+([1]User!D$6-25)*[1]User!C$6*[1]Calc!V$6</f>
        <v>0.52373931559999998</v>
      </c>
      <c r="AH54" s="24"/>
    </row>
    <row r="55" spans="1:34">
      <c r="A55" s="64">
        <v>6.7609999999999996E-3</v>
      </c>
      <c r="B55" s="59">
        <v>0.52098900000000004</v>
      </c>
      <c r="C55" s="64">
        <v>7.5914599999999999E-2</v>
      </c>
      <c r="D55" s="61">
        <f t="shared" si="0"/>
        <v>0.89632143465832059</v>
      </c>
      <c r="E55" s="49">
        <f t="shared" si="1"/>
        <v>-4.7536217721202041E-2</v>
      </c>
      <c r="F55" s="49">
        <f t="shared" si="2"/>
        <v>-4.7536217721202041E-2</v>
      </c>
      <c r="G55" s="49">
        <f t="shared" si="3"/>
        <v>0.90007775464215012</v>
      </c>
      <c r="H55" s="5">
        <f t="shared" si="6"/>
        <v>2.4980561339462484E-3</v>
      </c>
      <c r="I55" s="24">
        <f t="shared" si="4"/>
        <v>2.4980561339462484E-3</v>
      </c>
      <c r="J55" s="24">
        <f t="shared" si="5"/>
        <v>1.3021500190480071E-3</v>
      </c>
      <c r="K55" s="5">
        <f t="shared" si="11"/>
        <v>0.5212653156</v>
      </c>
      <c r="L55" s="5" t="str">
        <f t="shared" si="12"/>
        <v/>
      </c>
      <c r="M55" s="24">
        <f t="shared" si="7"/>
        <v>-1.953974190506394E+16</v>
      </c>
      <c r="N55" s="24">
        <f t="shared" si="8"/>
        <v>0.90007775464215012</v>
      </c>
      <c r="O55" s="24">
        <f t="shared" si="9"/>
        <v>30063692233307.875</v>
      </c>
      <c r="P55" s="24">
        <f t="shared" si="10"/>
        <v>6.4210499205470061E-6</v>
      </c>
      <c r="Q55" s="5">
        <f t="shared" si="15"/>
        <v>0.5212653156</v>
      </c>
      <c r="R55" s="5" t="str">
        <f t="shared" si="16"/>
        <v/>
      </c>
      <c r="S55" s="5">
        <f t="shared" si="17"/>
        <v>-4.5719971723544812E-2</v>
      </c>
      <c r="T55" s="5" t="str">
        <f t="shared" si="17"/>
        <v/>
      </c>
      <c r="U55" s="24">
        <f t="shared" si="14"/>
        <v>0.10059366106980862</v>
      </c>
      <c r="V55" s="24">
        <f t="shared" si="13"/>
        <v>8.7259597730613088</v>
      </c>
      <c r="W55" s="63">
        <f>B55+([1]User!D$6-25)*[1]User!C$6*[1]Calc!V$6</f>
        <v>0.5212653156</v>
      </c>
      <c r="X55" s="74" t="s">
        <v>77</v>
      </c>
      <c r="Y55" s="66"/>
      <c r="AH55" s="24"/>
    </row>
    <row r="56" spans="1:34">
      <c r="A56" s="64">
        <v>6.9064E-3</v>
      </c>
      <c r="B56" s="59">
        <v>0.51851700000000001</v>
      </c>
      <c r="C56" s="64">
        <v>7.1167400000000006E-2</v>
      </c>
      <c r="D56" s="61">
        <f t="shared" si="0"/>
        <v>0.84027138480480135</v>
      </c>
      <c r="E56" s="49">
        <f t="shared" si="1"/>
        <v>-7.5580425975961374E-2</v>
      </c>
      <c r="F56" s="49">
        <f t="shared" si="2"/>
        <v>-7.5580425975961374E-2</v>
      </c>
      <c r="G56" s="49">
        <f t="shared" si="3"/>
        <v>0.84369180908977714</v>
      </c>
      <c r="H56" s="5" t="str">
        <f t="shared" si="6"/>
        <v/>
      </c>
      <c r="I56" s="24">
        <f t="shared" si="4"/>
        <v>3.9077047727555728E-3</v>
      </c>
      <c r="J56" s="24">
        <f t="shared" si="5"/>
        <v>2.0272911154438082E-3</v>
      </c>
      <c r="K56" s="5" t="str">
        <f t="shared" si="11"/>
        <v/>
      </c>
      <c r="L56" s="5" t="str">
        <f t="shared" si="12"/>
        <v/>
      </c>
      <c r="M56" s="24">
        <f t="shared" si="7"/>
        <v>-1.7792469231043476E+16</v>
      </c>
      <c r="N56" s="24">
        <f t="shared" si="8"/>
        <v>0.84369180908977714</v>
      </c>
      <c r="O56" s="24">
        <f t="shared" si="9"/>
        <v>27352524260643.875</v>
      </c>
      <c r="P56" s="24">
        <f t="shared" si="10"/>
        <v>6.232428959502495E-6</v>
      </c>
      <c r="Q56" s="5" t="str">
        <f t="shared" si="15"/>
        <v/>
      </c>
      <c r="R56" s="5" t="str">
        <f t="shared" si="16"/>
        <v/>
      </c>
      <c r="S56" s="5" t="str">
        <f t="shared" si="17"/>
        <v/>
      </c>
      <c r="T56" s="5" t="str">
        <f t="shared" si="17"/>
        <v/>
      </c>
      <c r="U56" s="24">
        <f t="shared" si="14"/>
        <v>9.3863991974902389E-2</v>
      </c>
      <c r="V56" s="24">
        <f t="shared" si="13"/>
        <v>8.2259912102610269</v>
      </c>
      <c r="W56" s="63">
        <f>B56+([1]User!D$6-25)*[1]User!C$6*[1]Calc!V$6</f>
        <v>0.51879331559999997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0.51601699999999995</v>
      </c>
      <c r="C57" s="64">
        <v>6.6676899999999997E-2</v>
      </c>
      <c r="D57" s="61">
        <f t="shared" si="0"/>
        <v>0.78725218425137422</v>
      </c>
      <c r="E57" s="49">
        <f t="shared" si="1"/>
        <v>-0.10388612572856941</v>
      </c>
      <c r="F57" s="49">
        <f t="shared" si="2"/>
        <v>-0.10388612572856941</v>
      </c>
      <c r="G57" s="49">
        <f t="shared" si="3"/>
        <v>0.79040034144613358</v>
      </c>
      <c r="H57" s="5" t="str">
        <f t="shared" si="6"/>
        <v/>
      </c>
      <c r="I57" s="24">
        <f t="shared" si="4"/>
        <v>5.2399914638466619E-3</v>
      </c>
      <c r="J57" s="24">
        <f t="shared" si="5"/>
        <v>2.7053725665850902E-3</v>
      </c>
      <c r="K57" s="5" t="str">
        <f t="shared" si="11"/>
        <v/>
      </c>
      <c r="L57" s="5" t="str">
        <f t="shared" si="12"/>
        <v/>
      </c>
      <c r="M57" s="24">
        <f t="shared" si="7"/>
        <v>-1.637618182875218E+16</v>
      </c>
      <c r="N57" s="24">
        <f t="shared" si="8"/>
        <v>0.79040034144613358</v>
      </c>
      <c r="O57" s="24">
        <f t="shared" si="9"/>
        <v>24855466260770.625</v>
      </c>
      <c r="P57" s="24">
        <f t="shared" si="10"/>
        <v>6.0453096784196973E-6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8.7566581183589828E-2</v>
      </c>
      <c r="V57" s="24">
        <f t="shared" si="13"/>
        <v>7.7469544196054283</v>
      </c>
      <c r="W57" s="63">
        <f>B57+([1]User!D$6-25)*[1]User!C$6*[1]Calc!V$6</f>
        <v>0.51629331559999991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0.513571</v>
      </c>
      <c r="C58" s="64">
        <v>6.24959E-2</v>
      </c>
      <c r="D58" s="61">
        <f t="shared" si="0"/>
        <v>0.73788724103483305</v>
      </c>
      <c r="E58" s="49">
        <f t="shared" si="1"/>
        <v>-0.13200999906834751</v>
      </c>
      <c r="F58" s="49">
        <f t="shared" si="2"/>
        <v>-0.13200999906834751</v>
      </c>
      <c r="G58" s="49">
        <f t="shared" si="3"/>
        <v>0.74069544036827217</v>
      </c>
      <c r="H58" s="5" t="str">
        <f t="shared" si="6"/>
        <v/>
      </c>
      <c r="I58" s="24">
        <f t="shared" si="4"/>
        <v>6.4826139907931957E-3</v>
      </c>
      <c r="J58" s="24">
        <f t="shared" si="5"/>
        <v>3.3310737972400864E-3</v>
      </c>
      <c r="K58" s="5" t="str">
        <f t="shared" si="11"/>
        <v/>
      </c>
      <c r="L58" s="5" t="str">
        <f t="shared" si="12"/>
        <v/>
      </c>
      <c r="M58" s="24">
        <f t="shared" si="7"/>
        <v>-1.4607778471905776E+16</v>
      </c>
      <c r="N58" s="24">
        <f t="shared" si="8"/>
        <v>0.74069544036827217</v>
      </c>
      <c r="O58" s="24">
        <f t="shared" si="9"/>
        <v>22630067507805</v>
      </c>
      <c r="P58" s="24">
        <f t="shared" si="10"/>
        <v>5.8734048309213579E-6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8.186019421282778E-2</v>
      </c>
      <c r="V58" s="24">
        <f t="shared" si="13"/>
        <v>7.2819056071284978</v>
      </c>
      <c r="W58" s="63">
        <f>B58+([1]User!D$6-25)*[1]User!C$6*[1]Calc!V$6</f>
        <v>0.51384731559999997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0.51112000000000002</v>
      </c>
      <c r="C59" s="64">
        <v>5.86058E-2</v>
      </c>
      <c r="D59" s="61">
        <f t="shared" si="0"/>
        <v>0.69195694550585274</v>
      </c>
      <c r="E59" s="49">
        <f t="shared" si="1"/>
        <v>-0.15992092709083591</v>
      </c>
      <c r="F59" s="49">
        <f t="shared" si="2"/>
        <v>-0.15992092709083591</v>
      </c>
      <c r="G59" s="49">
        <f t="shared" si="3"/>
        <v>0.69452133677551775</v>
      </c>
      <c r="H59" s="5" t="str">
        <f t="shared" si="6"/>
        <v/>
      </c>
      <c r="I59" s="24">
        <f t="shared" si="4"/>
        <v>7.6369665806120569E-3</v>
      </c>
      <c r="J59" s="24">
        <f t="shared" si="5"/>
        <v>3.9055165716853362E-3</v>
      </c>
      <c r="K59" s="5" t="str">
        <f t="shared" si="11"/>
        <v/>
      </c>
      <c r="L59" s="5" t="str">
        <f t="shared" si="12"/>
        <v/>
      </c>
      <c r="M59" s="24">
        <f t="shared" si="7"/>
        <v>-1.333953011685923E+16</v>
      </c>
      <c r="N59" s="24">
        <f t="shared" si="8"/>
        <v>0.69452133677551775</v>
      </c>
      <c r="O59" s="24">
        <f t="shared" si="9"/>
        <v>20597440341671.25</v>
      </c>
      <c r="P59" s="24">
        <f t="shared" si="10"/>
        <v>5.7012675084490802E-6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7.6557433924337684E-2</v>
      </c>
      <c r="V59" s="24">
        <f t="shared" si="13"/>
        <v>6.8501962312893285</v>
      </c>
      <c r="W59" s="63">
        <f>B59+([1]User!D$6-25)*[1]User!C$6*[1]Calc!V$6</f>
        <v>0.51139631559999998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0.508656</v>
      </c>
      <c r="C60" s="64">
        <v>5.4945300000000002E-2</v>
      </c>
      <c r="D60" s="61">
        <f t="shared" si="0"/>
        <v>0.64873753037929238</v>
      </c>
      <c r="E60" s="49">
        <f t="shared" si="1"/>
        <v>-0.18793097679591109</v>
      </c>
      <c r="F60" s="49">
        <f t="shared" si="2"/>
        <v>-0.18793097679591109</v>
      </c>
      <c r="G60" s="49">
        <f t="shared" si="3"/>
        <v>0.651085223706658</v>
      </c>
      <c r="H60" s="5" t="str">
        <f t="shared" si="6"/>
        <v/>
      </c>
      <c r="I60" s="24">
        <f t="shared" si="4"/>
        <v>8.72286940733355E-3</v>
      </c>
      <c r="J60" s="24">
        <f t="shared" si="5"/>
        <v>4.4393501261506627E-3</v>
      </c>
      <c r="K60" s="5" t="str">
        <f t="shared" si="11"/>
        <v/>
      </c>
      <c r="L60" s="5" t="str">
        <f t="shared" si="12"/>
        <v/>
      </c>
      <c r="M60" s="24">
        <f t="shared" si="7"/>
        <v>-1.221230403332066E+16</v>
      </c>
      <c r="N60" s="24">
        <f t="shared" si="8"/>
        <v>0.651085223706658</v>
      </c>
      <c r="O60" s="24">
        <f t="shared" si="9"/>
        <v>18735904016732.125</v>
      </c>
      <c r="P60" s="24">
        <f t="shared" si="10"/>
        <v>5.5319796196132777E-6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7.1612375363274805E-2</v>
      </c>
      <c r="V60" s="24">
        <f t="shared" si="13"/>
        <v>6.4393535380894367</v>
      </c>
      <c r="W60" s="63">
        <f>B60+([1]User!D$6-25)*[1]User!C$6*[1]Calc!V$6</f>
        <v>0.50893231559999996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0.50623099999999999</v>
      </c>
      <c r="C61" s="64">
        <v>5.1497800000000003E-2</v>
      </c>
      <c r="D61" s="61">
        <f t="shared" si="0"/>
        <v>0.60803299994661464</v>
      </c>
      <c r="E61" s="49">
        <f t="shared" si="1"/>
        <v>-0.21607284950062566</v>
      </c>
      <c r="F61" s="49">
        <f t="shared" si="2"/>
        <v>-0.21607284950062566</v>
      </c>
      <c r="G61" s="49">
        <f t="shared" si="3"/>
        <v>0.6101398284676679</v>
      </c>
      <c r="H61" s="5" t="str">
        <f t="shared" si="6"/>
        <v/>
      </c>
      <c r="I61" s="24">
        <f t="shared" si="4"/>
        <v>9.7465042883083039E-3</v>
      </c>
      <c r="J61" s="24">
        <f t="shared" si="5"/>
        <v>4.9366757235549267E-3</v>
      </c>
      <c r="K61" s="5" t="str">
        <f t="shared" si="11"/>
        <v/>
      </c>
      <c r="L61" s="5" t="str">
        <f t="shared" si="12"/>
        <v/>
      </c>
      <c r="M61" s="24">
        <f t="shared" si="7"/>
        <v>-1.0959366006311116E+16</v>
      </c>
      <c r="N61" s="24">
        <f t="shared" si="8"/>
        <v>0.6101398284676679</v>
      </c>
      <c r="O61" s="24">
        <f t="shared" si="9"/>
        <v>17066445550543.25</v>
      </c>
      <c r="P61" s="24">
        <f t="shared" si="10"/>
        <v>5.3772157455711651E-6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6.7093601207521142E-2</v>
      </c>
      <c r="V61" s="24">
        <f t="shared" si="13"/>
        <v>6.0361033153785009</v>
      </c>
      <c r="W61" s="63">
        <f>B61+([1]User!D$6-25)*[1]User!C$6*[1]Calc!V$6</f>
        <v>0.50650731559999995</v>
      </c>
      <c r="X61" s="75"/>
      <c r="Y61" s="66"/>
      <c r="AH61" s="24"/>
    </row>
    <row r="62" spans="1:34">
      <c r="A62" s="64">
        <v>7.7787999999999998E-3</v>
      </c>
      <c r="B62" s="59">
        <v>0.50378900000000004</v>
      </c>
      <c r="C62" s="64">
        <v>4.8252499999999997E-2</v>
      </c>
      <c r="D62" s="61">
        <f t="shared" si="0"/>
        <v>0.56971583892756616</v>
      </c>
      <c r="E62" s="49">
        <f t="shared" si="1"/>
        <v>-0.24434170635827418</v>
      </c>
      <c r="F62" s="49">
        <f t="shared" si="2"/>
        <v>-0.24434170635827418</v>
      </c>
      <c r="G62" s="49">
        <f t="shared" si="3"/>
        <v>0.57164878482981896</v>
      </c>
      <c r="H62" s="5" t="str">
        <f t="shared" si="6"/>
        <v/>
      </c>
      <c r="I62" s="24">
        <f t="shared" si="4"/>
        <v>1.0708780379254526E-2</v>
      </c>
      <c r="J62" s="24">
        <f t="shared" si="5"/>
        <v>5.3979247615600209E-3</v>
      </c>
      <c r="K62" s="5" t="str">
        <f t="shared" si="11"/>
        <v/>
      </c>
      <c r="L62" s="5" t="str">
        <f t="shared" si="12"/>
        <v/>
      </c>
      <c r="M62" s="24">
        <f t="shared" si="7"/>
        <v>-1.0054858001730992E+16</v>
      </c>
      <c r="N62" s="24">
        <f t="shared" si="8"/>
        <v>0.57164878482981896</v>
      </c>
      <c r="O62" s="24">
        <f t="shared" si="9"/>
        <v>15534128872163.25</v>
      </c>
      <c r="P62" s="24">
        <f t="shared" si="10"/>
        <v>5.2239784525627649E-6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6.2864771551857074E-2</v>
      </c>
      <c r="V62" s="24">
        <f t="shared" si="13"/>
        <v>5.6548844832792318</v>
      </c>
      <c r="W62" s="63">
        <f>B62+([1]User!D$6-25)*[1]User!C$6*[1]Calc!V$6</f>
        <v>0.50406531560000001</v>
      </c>
      <c r="X62" s="75"/>
      <c r="Y62" s="66"/>
      <c r="AH62" s="24"/>
    </row>
    <row r="63" spans="1:34">
      <c r="A63" s="64">
        <v>7.9241999999999993E-3</v>
      </c>
      <c r="B63" s="59">
        <v>0.50136499999999995</v>
      </c>
      <c r="C63" s="64">
        <v>4.52469E-2</v>
      </c>
      <c r="D63" s="61">
        <f t="shared" si="0"/>
        <v>0.53422880871191536</v>
      </c>
      <c r="E63" s="49">
        <f t="shared" si="1"/>
        <v>-0.27227269600902226</v>
      </c>
      <c r="F63" s="49">
        <f t="shared" si="2"/>
        <v>-0.27227269600902226</v>
      </c>
      <c r="G63" s="49">
        <f t="shared" si="3"/>
        <v>0.53597780668912498</v>
      </c>
      <c r="H63" s="5" t="str">
        <f t="shared" si="6"/>
        <v/>
      </c>
      <c r="I63" s="24">
        <f t="shared" si="4"/>
        <v>1.1600554832771877E-2</v>
      </c>
      <c r="J63" s="24">
        <f t="shared" si="5"/>
        <v>5.8193175880016214E-3</v>
      </c>
      <c r="K63" s="5" t="str">
        <f t="shared" si="11"/>
        <v/>
      </c>
      <c r="L63" s="5" t="str">
        <f t="shared" si="12"/>
        <v/>
      </c>
      <c r="M63" s="24">
        <f t="shared" si="7"/>
        <v>-9097991974665102</v>
      </c>
      <c r="N63" s="24">
        <f t="shared" si="8"/>
        <v>0.53597780668912498</v>
      </c>
      <c r="O63" s="24">
        <f t="shared" si="9"/>
        <v>14148002767585.75</v>
      </c>
      <c r="P63" s="24">
        <f t="shared" si="10"/>
        <v>5.0744863277859842E-6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5.8961628559828609E-2</v>
      </c>
      <c r="V63" s="24">
        <f t="shared" si="13"/>
        <v>5.299817470477981</v>
      </c>
      <c r="W63" s="63">
        <f>B63+([1]User!D$6-25)*[1]User!C$6*[1]Calc!V$6</f>
        <v>0.50164131559999992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0.49891200000000002</v>
      </c>
      <c r="C64" s="64">
        <v>4.2425299999999999E-2</v>
      </c>
      <c r="D64" s="61">
        <f t="shared" si="0"/>
        <v>0.50091426104872649</v>
      </c>
      <c r="E64" s="49">
        <f t="shared" si="1"/>
        <v>-0.30023660375348288</v>
      </c>
      <c r="F64" s="49">
        <f t="shared" si="2"/>
        <v>-0.30023660375348288</v>
      </c>
      <c r="G64" s="49">
        <f t="shared" si="3"/>
        <v>0.5025256070934131</v>
      </c>
      <c r="H64" s="5" t="str">
        <f t="shared" si="6"/>
        <v/>
      </c>
      <c r="I64" s="24">
        <f t="shared" si="4"/>
        <v>1.2436859822664674E-2</v>
      </c>
      <c r="J64" s="24">
        <f t="shared" si="5"/>
        <v>6.2083351062292942E-3</v>
      </c>
      <c r="K64" s="5" t="str">
        <f t="shared" si="11"/>
        <v/>
      </c>
      <c r="L64" s="5" t="str">
        <f t="shared" si="12"/>
        <v/>
      </c>
      <c r="M64" s="24">
        <f t="shared" si="7"/>
        <v>-8381949878727859</v>
      </c>
      <c r="N64" s="24">
        <f t="shared" si="8"/>
        <v>0.5025256070934131</v>
      </c>
      <c r="O64" s="24">
        <f t="shared" si="9"/>
        <v>12870151846010</v>
      </c>
      <c r="P64" s="24">
        <f t="shared" si="10"/>
        <v>4.9234465984477636E-6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5.5287457467729145E-2</v>
      </c>
      <c r="V64" s="24">
        <f t="shared" si="13"/>
        <v>4.968384882318758</v>
      </c>
      <c r="W64" s="63">
        <f>B64+([1]User!D$6-25)*[1]User!C$6*[1]Calc!V$6</f>
        <v>0.49918831560000004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0.49645600000000001</v>
      </c>
      <c r="C65" s="64">
        <v>3.9766299999999997E-2</v>
      </c>
      <c r="D65" s="61">
        <f t="shared" si="0"/>
        <v>0.46951952677157194</v>
      </c>
      <c r="E65" s="49">
        <f t="shared" si="1"/>
        <v>-0.32834634121939044</v>
      </c>
      <c r="F65" s="49">
        <f t="shared" si="2"/>
        <v>-0.32834634121939044</v>
      </c>
      <c r="G65" s="49">
        <f t="shared" si="3"/>
        <v>0.47098792087244779</v>
      </c>
      <c r="H65" s="5" t="str">
        <f t="shared" si="6"/>
        <v/>
      </c>
      <c r="I65" s="24">
        <f t="shared" si="4"/>
        <v>1.3225301978188806E-2</v>
      </c>
      <c r="J65" s="24">
        <f t="shared" si="5"/>
        <v>6.5694348761349865E-3</v>
      </c>
      <c r="K65" s="5" t="str">
        <f t="shared" si="11"/>
        <v/>
      </c>
      <c r="L65" s="5" t="str">
        <f t="shared" si="12"/>
        <v/>
      </c>
      <c r="M65" s="24">
        <f t="shared" si="7"/>
        <v>-7638338019537303</v>
      </c>
      <c r="N65" s="24">
        <f t="shared" si="8"/>
        <v>0.47098792087244779</v>
      </c>
      <c r="O65" s="24">
        <f t="shared" si="9"/>
        <v>11705515819643.25</v>
      </c>
      <c r="P65" s="24">
        <f t="shared" si="10"/>
        <v>4.7777623617180455E-6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5.1865258795723027E-2</v>
      </c>
      <c r="V65" s="24">
        <f t="shared" si="13"/>
        <v>4.651252371674663</v>
      </c>
      <c r="W65" s="63">
        <f>B65+([1]User!D$6-25)*[1]User!C$6*[1]Calc!V$6</f>
        <v>0.49673231560000003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0.49408400000000002</v>
      </c>
      <c r="C66" s="64">
        <v>3.7274500000000002E-2</v>
      </c>
      <c r="D66" s="61">
        <f t="shared" si="0"/>
        <v>0.44009891794426337</v>
      </c>
      <c r="E66" s="49">
        <f t="shared" si="1"/>
        <v>-0.35644969922031605</v>
      </c>
      <c r="F66" s="49">
        <f t="shared" si="2"/>
        <v>-0.35644969922031605</v>
      </c>
      <c r="G66" s="49">
        <f t="shared" si="3"/>
        <v>0.4413936991090705</v>
      </c>
      <c r="H66" s="5" t="str">
        <f t="shared" si="6"/>
        <v/>
      </c>
      <c r="I66" s="24">
        <f t="shared" si="4"/>
        <v>1.3965157522273237E-2</v>
      </c>
      <c r="J66" s="24">
        <f t="shared" si="5"/>
        <v>6.9038196801147122E-3</v>
      </c>
      <c r="K66" s="5" t="str">
        <f t="shared" si="11"/>
        <v/>
      </c>
      <c r="L66" s="5" t="str">
        <f t="shared" si="12"/>
        <v/>
      </c>
      <c r="M66" s="24">
        <f t="shared" si="7"/>
        <v>-6735232858963349</v>
      </c>
      <c r="N66" s="24">
        <f t="shared" si="8"/>
        <v>0.4413936991090705</v>
      </c>
      <c r="O66" s="24">
        <f t="shared" si="9"/>
        <v>10680192906473</v>
      </c>
      <c r="P66" s="24">
        <f t="shared" si="10"/>
        <v>4.6515396311378323E-6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4.8785220895015281E-2</v>
      </c>
      <c r="V66" s="24">
        <f t="shared" si="13"/>
        <v>4.339055825604766</v>
      </c>
      <c r="W66" s="63">
        <f>B66+([1]User!D$6-25)*[1]User!C$6*[1]Calc!V$6</f>
        <v>0.49436031560000004</v>
      </c>
      <c r="Y66" s="66"/>
      <c r="AH66" s="24"/>
    </row>
    <row r="67" spans="1:34">
      <c r="A67" s="64">
        <v>8.5058000000000009E-3</v>
      </c>
      <c r="B67" s="59">
        <v>0.49160900000000002</v>
      </c>
      <c r="C67" s="64">
        <v>3.4936599999999998E-2</v>
      </c>
      <c r="D67" s="61">
        <f t="shared" si="0"/>
        <v>0.41249540186056283</v>
      </c>
      <c r="E67" s="49">
        <f t="shared" si="1"/>
        <v>-0.38458088822366737</v>
      </c>
      <c r="F67" s="49">
        <f t="shared" si="2"/>
        <v>-0.38458088822366737</v>
      </c>
      <c r="G67" s="49">
        <f t="shared" si="3"/>
        <v>0.41372384845868287</v>
      </c>
      <c r="H67" s="5" t="str">
        <f t="shared" si="6"/>
        <v/>
      </c>
      <c r="I67" s="24">
        <f t="shared" si="4"/>
        <v>1.4656903788532929E-2</v>
      </c>
      <c r="J67" s="24">
        <f t="shared" si="5"/>
        <v>7.2095157457413564E-3</v>
      </c>
      <c r="K67" s="5" t="str">
        <f t="shared" si="11"/>
        <v/>
      </c>
      <c r="L67" s="5" t="str">
        <f t="shared" si="12"/>
        <v/>
      </c>
      <c r="M67" s="24">
        <f t="shared" si="7"/>
        <v>-6390171650645260</v>
      </c>
      <c r="N67" s="24">
        <f t="shared" si="8"/>
        <v>0.41372384845868287</v>
      </c>
      <c r="O67" s="24">
        <f t="shared" si="9"/>
        <v>9705386716896.375</v>
      </c>
      <c r="P67" s="24">
        <f t="shared" si="10"/>
        <v>4.5096833296098622E-6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4.5789409972869316E-2</v>
      </c>
      <c r="V67" s="24">
        <f t="shared" si="13"/>
        <v>4.0601305442266558</v>
      </c>
      <c r="W67" s="63">
        <f>B67+([1]User!D$6-25)*[1]User!C$6*[1]Calc!V$6</f>
        <v>0.49188531560000004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0.48922599999999999</v>
      </c>
      <c r="C68" s="64">
        <v>3.26597E-2</v>
      </c>
      <c r="D68" s="61">
        <f t="shared" si="0"/>
        <v>0.3856121109708851</v>
      </c>
      <c r="E68" s="49">
        <f t="shared" si="1"/>
        <v>-0.41384933461041912</v>
      </c>
      <c r="F68" s="49">
        <f t="shared" si="2"/>
        <v>-0.41384933461041912</v>
      </c>
      <c r="G68" s="49">
        <f t="shared" si="3"/>
        <v>0.38669129212269049</v>
      </c>
      <c r="H68" s="5" t="str">
        <f t="shared" si="6"/>
        <v/>
      </c>
      <c r="I68" s="24">
        <f t="shared" si="4"/>
        <v>1.5332717696932738E-2</v>
      </c>
      <c r="J68" s="24">
        <f t="shared" si="5"/>
        <v>7.5054008170896743E-3</v>
      </c>
      <c r="K68" s="5" t="str">
        <f t="shared" si="11"/>
        <v/>
      </c>
      <c r="L68" s="5" t="str">
        <f t="shared" si="12"/>
        <v/>
      </c>
      <c r="M68" s="24">
        <f t="shared" si="7"/>
        <v>-5613718018130300</v>
      </c>
      <c r="N68" s="24">
        <f t="shared" si="8"/>
        <v>0.38669129212269049</v>
      </c>
      <c r="O68" s="24">
        <f t="shared" si="9"/>
        <v>8850518448572.25</v>
      </c>
      <c r="P68" s="24">
        <f t="shared" si="10"/>
        <v>4.3999534026582026E-6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4.3099636732940767E-2</v>
      </c>
      <c r="V68" s="24">
        <f t="shared" si="13"/>
        <v>3.7616273713141379</v>
      </c>
      <c r="W68" s="63">
        <f>B68+([1]User!D$6-25)*[1]User!C$6*[1]Calc!V$6</f>
        <v>0.48950231560000002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0.48672399999999999</v>
      </c>
      <c r="C69" s="64">
        <v>3.0567500000000001E-2</v>
      </c>
      <c r="D69" s="61">
        <f t="shared" si="0"/>
        <v>0.36090956751294506</v>
      </c>
      <c r="E69" s="49">
        <f t="shared" si="1"/>
        <v>-0.44260160488146771</v>
      </c>
      <c r="F69" s="49">
        <f t="shared" si="2"/>
        <v>-0.44260160488146771</v>
      </c>
      <c r="G69" s="49">
        <f t="shared" si="3"/>
        <v>0.36193856680384973</v>
      </c>
      <c r="H69" s="5" t="str">
        <f t="shared" si="6"/>
        <v/>
      </c>
      <c r="I69" s="24">
        <f t="shared" si="4"/>
        <v>1.595153582990376E-2</v>
      </c>
      <c r="J69" s="24">
        <f t="shared" si="5"/>
        <v>7.7684029834678391E-3</v>
      </c>
      <c r="K69" s="5" t="str">
        <f t="shared" si="11"/>
        <v/>
      </c>
      <c r="L69" s="5" t="str">
        <f t="shared" si="12"/>
        <v/>
      </c>
      <c r="M69" s="24">
        <f t="shared" si="7"/>
        <v>-5352680456224817</v>
      </c>
      <c r="N69" s="24">
        <f t="shared" si="8"/>
        <v>0.36193856680384973</v>
      </c>
      <c r="O69" s="24">
        <f t="shared" si="9"/>
        <v>8033462599002.75</v>
      </c>
      <c r="P69" s="24">
        <f t="shared" si="10"/>
        <v>4.2668922067905533E-6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4.046560220803852E-2</v>
      </c>
      <c r="V69" s="24">
        <f t="shared" si="13"/>
        <v>3.507252783458632</v>
      </c>
      <c r="W69" s="63">
        <f>B69+([1]User!D$6-25)*[1]User!C$6*[1]Calc!V$6</f>
        <v>0.48700031560000001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0.48436299999999999</v>
      </c>
      <c r="C70" s="64">
        <v>2.86305E-2</v>
      </c>
      <c r="D70" s="61">
        <f t="shared" si="0"/>
        <v>0.33803946586012507</v>
      </c>
      <c r="E70" s="49">
        <f t="shared" si="1"/>
        <v>-0.47103259319954321</v>
      </c>
      <c r="F70" s="49">
        <f t="shared" si="2"/>
        <v>-0.47103259319954321</v>
      </c>
      <c r="G70" s="49">
        <f t="shared" si="3"/>
        <v>0.33892601273022316</v>
      </c>
      <c r="H70" s="5" t="str">
        <f t="shared" si="6"/>
        <v/>
      </c>
      <c r="I70" s="24">
        <f t="shared" si="4"/>
        <v>1.6526849681744421E-2</v>
      </c>
      <c r="J70" s="24">
        <f t="shared" si="5"/>
        <v>8.009561118784694E-3</v>
      </c>
      <c r="K70" s="5" t="str">
        <f t="shared" si="11"/>
        <v/>
      </c>
      <c r="L70" s="5" t="str">
        <f t="shared" si="12"/>
        <v/>
      </c>
      <c r="M70" s="24">
        <f t="shared" si="7"/>
        <v>-4611667031305135</v>
      </c>
      <c r="N70" s="24">
        <f t="shared" si="8"/>
        <v>0.33892601273022316</v>
      </c>
      <c r="O70" s="24">
        <f t="shared" si="9"/>
        <v>7331426653209</v>
      </c>
      <c r="P70" s="24">
        <f t="shared" si="10"/>
        <v>4.1584104107545752E-6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3.8145385171380011E-2</v>
      </c>
      <c r="V70" s="24">
        <f t="shared" si="13"/>
        <v>3.2570309365938197</v>
      </c>
      <c r="W70" s="63">
        <f>B70+([1]User!D$6-25)*[1]User!C$6*[1]Calc!V$6</f>
        <v>0.48463931560000001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0.48186600000000002</v>
      </c>
      <c r="C71" s="64">
        <v>2.6792900000000001E-2</v>
      </c>
      <c r="D71" s="61">
        <f t="shared" si="0"/>
        <v>0.3163429770644503</v>
      </c>
      <c r="E71" s="49">
        <f t="shared" si="1"/>
        <v>-0.49984180260205563</v>
      </c>
      <c r="F71" s="49">
        <f t="shared" si="2"/>
        <v>-0.49984180260205563</v>
      </c>
      <c r="G71" s="49">
        <f t="shared" si="3"/>
        <v>0.31719448643055698</v>
      </c>
      <c r="H71" s="5" t="str">
        <f t="shared" si="6"/>
        <v/>
      </c>
      <c r="I71" s="24">
        <f t="shared" si="4"/>
        <v>1.7070137839236076E-2</v>
      </c>
      <c r="J71" s="24">
        <f t="shared" si="5"/>
        <v>8.230235785420462E-3</v>
      </c>
      <c r="K71" s="5" t="str">
        <f t="shared" si="11"/>
        <v/>
      </c>
      <c r="L71" s="5" t="str">
        <f t="shared" si="12"/>
        <v/>
      </c>
      <c r="M71" s="24">
        <f t="shared" si="7"/>
        <v>-4429407855319644.5</v>
      </c>
      <c r="N71" s="24">
        <f t="shared" si="8"/>
        <v>0.31719448643055698</v>
      </c>
      <c r="O71" s="24">
        <f t="shared" si="9"/>
        <v>6655310091338.375</v>
      </c>
      <c r="P71" s="24">
        <f t="shared" si="10"/>
        <v>4.0335405143903422E-6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3.5853248250179846E-2</v>
      </c>
      <c r="V71" s="24">
        <f t="shared" si="13"/>
        <v>3.0318132501797441</v>
      </c>
      <c r="W71" s="63">
        <f>B71+([1]User!D$6-25)*[1]User!C$6*[1]Calc!V$6</f>
        <v>0.48214231560000004</v>
      </c>
      <c r="AH71" s="24"/>
    </row>
    <row r="72" spans="1:34">
      <c r="A72" s="64">
        <v>9.2327999999999993E-3</v>
      </c>
      <c r="B72" s="59">
        <v>0.479433</v>
      </c>
      <c r="C72" s="64">
        <v>2.5072899999999999E-2</v>
      </c>
      <c r="D72" s="61">
        <f t="shared" si="0"/>
        <v>0.29603498798708822</v>
      </c>
      <c r="E72" s="49">
        <f t="shared" si="1"/>
        <v>-0.52865695721218953</v>
      </c>
      <c r="F72" s="49">
        <f t="shared" si="2"/>
        <v>-0.52865695721218953</v>
      </c>
      <c r="G72" s="49">
        <f t="shared" si="3"/>
        <v>0.29679028498703525</v>
      </c>
      <c r="H72" s="5" t="str">
        <f t="shared" si="6"/>
        <v/>
      </c>
      <c r="I72" s="24">
        <f t="shared" si="4"/>
        <v>1.7580242875324122E-2</v>
      </c>
      <c r="J72" s="24">
        <f t="shared" si="5"/>
        <v>8.4334062778035103E-3</v>
      </c>
      <c r="K72" s="5" t="str">
        <f t="shared" si="11"/>
        <v/>
      </c>
      <c r="L72" s="5" t="str">
        <f t="shared" si="12"/>
        <v/>
      </c>
      <c r="M72" s="24">
        <f t="shared" si="7"/>
        <v>-3928927382163076.5</v>
      </c>
      <c r="N72" s="24">
        <f t="shared" si="8"/>
        <v>0.29679028498703525</v>
      </c>
      <c r="O72" s="24">
        <f t="shared" si="9"/>
        <v>6056317473249</v>
      </c>
      <c r="P72" s="24">
        <f t="shared" si="10"/>
        <v>3.9228591027103407E-6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3.3768077350262243E-2</v>
      </c>
      <c r="V72" s="24">
        <f t="shared" si="13"/>
        <v>2.8134724658174335</v>
      </c>
      <c r="W72" s="63">
        <f>B72+([1]User!D$6-25)*[1]User!C$6*[1]Calc!V$6</f>
        <v>0.47970931560000002</v>
      </c>
      <c r="AH72" s="24"/>
    </row>
    <row r="73" spans="1:34">
      <c r="A73" s="64">
        <v>9.3781999999999997E-3</v>
      </c>
      <c r="B73" s="59">
        <v>0.47703099999999998</v>
      </c>
      <c r="C73" s="64">
        <v>2.34824E-2</v>
      </c>
      <c r="D73" s="61">
        <f t="shared" ref="D73:D133" si="18">C73/$A$6</f>
        <v>0.27725600157572522</v>
      </c>
      <c r="E73" s="49">
        <f t="shared" ref="E73:E104" si="19">IF(D73&gt;0,LOG10(D73),-3)</f>
        <v>-0.55711904419409564</v>
      </c>
      <c r="F73" s="49">
        <f t="shared" ref="F73:F103" si="20">IF($D73&gt;0,LOG10(D73),-3)</f>
        <v>-0.55711904419409564</v>
      </c>
      <c r="G73" s="49">
        <f t="shared" ref="G73:G133" si="21">IF(N73&lt;0.001, 0.001, N73)</f>
        <v>0.27793558747888447</v>
      </c>
      <c r="H73" s="5" t="str">
        <f t="shared" si="6"/>
        <v/>
      </c>
      <c r="I73" s="24">
        <f t="shared" ref="I73:I133" si="22">B$6-G73*B$6</f>
        <v>1.8051610313027891E-2</v>
      </c>
      <c r="J73" s="24">
        <f t="shared" ref="J73:J133" si="23">W73*I73</f>
        <v>8.6161656607686189E-3</v>
      </c>
      <c r="K73" s="5" t="str">
        <f t="shared" si="11"/>
        <v/>
      </c>
      <c r="L73" s="5" t="str">
        <f t="shared" si="12"/>
        <v/>
      </c>
      <c r="M73" s="24">
        <f t="shared" si="7"/>
        <v>-3535091048477061.5</v>
      </c>
      <c r="N73" s="24">
        <f t="shared" si="8"/>
        <v>0.27793558747888447</v>
      </c>
      <c r="O73" s="24">
        <f t="shared" si="9"/>
        <v>5517677601471.5</v>
      </c>
      <c r="P73" s="24">
        <f t="shared" si="10"/>
        <v>3.8164178676380065E-6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3.1842488768678269E-2</v>
      </c>
      <c r="V73" s="24">
        <f t="shared" si="13"/>
        <v>2.6118969076802228</v>
      </c>
      <c r="W73" s="63">
        <f>B73+([1]User!D$6-25)*[1]User!C$6*[1]Calc!V$6</f>
        <v>0.4773073156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0.47453299999999998</v>
      </c>
      <c r="C74" s="64">
        <v>2.1977300000000002E-2</v>
      </c>
      <c r="D74" s="61">
        <f t="shared" si="18"/>
        <v>0.25948533043599403</v>
      </c>
      <c r="E74" s="49">
        <f t="shared" si="19"/>
        <v>-0.58588718922508265</v>
      </c>
      <c r="F74" s="49">
        <f t="shared" si="20"/>
        <v>-0.58588718922508265</v>
      </c>
      <c r="G74" s="49">
        <f t="shared" si="21"/>
        <v>0.26012701404932403</v>
      </c>
      <c r="H74" s="5" t="str">
        <f t="shared" ref="H74:H133" si="24">IF(K74="","",I74)</f>
        <v/>
      </c>
      <c r="I74" s="24">
        <f t="shared" si="22"/>
        <v>1.84968246487669E-2</v>
      </c>
      <c r="J74" s="24">
        <f t="shared" si="23"/>
        <v>8.7824646522542214E-3</v>
      </c>
      <c r="K74" s="5" t="str">
        <f t="shared" si="11"/>
        <v/>
      </c>
      <c r="L74" s="5" t="str">
        <f t="shared" si="12"/>
        <v/>
      </c>
      <c r="M74" s="24">
        <f t="shared" si="7"/>
        <v>-3337929740584612.5</v>
      </c>
      <c r="N74" s="24">
        <f t="shared" si="8"/>
        <v>0.26012701404932403</v>
      </c>
      <c r="O74" s="24">
        <f t="shared" si="9"/>
        <v>5008103606747.5</v>
      </c>
      <c r="P74" s="24">
        <f t="shared" si="10"/>
        <v>3.7011067108108418E-6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2.9969951789497903E-2</v>
      </c>
      <c r="V74" s="24">
        <f t="shared" si="13"/>
        <v>2.427318314600154</v>
      </c>
      <c r="W74" s="63">
        <f>B74+([1]User!D$6-25)*[1]User!C$6*[1]Calc!V$6</f>
        <v>0.4748093156</v>
      </c>
      <c r="AH74" s="24"/>
    </row>
    <row r="75" spans="1:34">
      <c r="A75" s="64">
        <v>9.6690000000000005E-3</v>
      </c>
      <c r="B75" s="59">
        <v>0.47206900000000002</v>
      </c>
      <c r="C75" s="64">
        <v>2.0542700000000001E-2</v>
      </c>
      <c r="D75" s="61">
        <f t="shared" si="18"/>
        <v>0.24254705070902677</v>
      </c>
      <c r="E75" s="49">
        <f t="shared" si="19"/>
        <v>-0.61520400188138324</v>
      </c>
      <c r="F75" s="49">
        <f t="shared" si="20"/>
        <v>-0.61520400188138324</v>
      </c>
      <c r="G75" s="49">
        <f t="shared" si="21"/>
        <v>0.24312245357606294</v>
      </c>
      <c r="H75" s="5" t="str">
        <f t="shared" si="24"/>
        <v/>
      </c>
      <c r="I75" s="24">
        <f t="shared" si="22"/>
        <v>1.8921938660598429E-2</v>
      </c>
      <c r="J75" s="24">
        <f t="shared" si="23"/>
        <v>8.937689088404208E-3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-2993148496858903.5</v>
      </c>
      <c r="N75" s="24">
        <f t="shared" ref="N75:N131" si="26">IF($X$76,D75-1.602E-19*$P$6*M75/$B$6,D75)</f>
        <v>0.24312245357606294</v>
      </c>
      <c r="O75" s="24">
        <f t="shared" ref="O75:O133" si="27">(SQRT($X$21^2+296000000000000000000*EXP(38.921*W75))-$X$21)/2</f>
        <v>4551456315186.125</v>
      </c>
      <c r="P75" s="24">
        <f t="shared" ref="P75:P131" si="28">O75/(($B$6*D75)/(1.602E-19*$P$6)-M75)</f>
        <v>3.5988940929211137E-6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2.8243363711252897E-2</v>
      </c>
      <c r="V75" s="24">
        <f t="shared" si="13"/>
        <v>2.2451019074193264</v>
      </c>
      <c r="W75" s="63">
        <f>B75+([1]User!D$6-25)*[1]User!C$6*[1]Calc!V$6</f>
        <v>0.47234531560000004</v>
      </c>
      <c r="X75" s="9" t="s">
        <v>91</v>
      </c>
      <c r="AH75" s="24"/>
    </row>
    <row r="76" spans="1:34">
      <c r="A76" s="64">
        <v>9.8143999999999992E-3</v>
      </c>
      <c r="B76" s="59">
        <v>0.46957500000000002</v>
      </c>
      <c r="C76" s="64">
        <v>1.9181900000000002E-2</v>
      </c>
      <c r="D76" s="61">
        <f t="shared" si="18"/>
        <v>0.22648012539712312</v>
      </c>
      <c r="E76" s="49">
        <f t="shared" si="19"/>
        <v>-0.64496990318347114</v>
      </c>
      <c r="F76" s="49">
        <f t="shared" si="20"/>
        <v>-0.64496990318347114</v>
      </c>
      <c r="G76" s="49">
        <f t="shared" si="21"/>
        <v>0.22700893986112697</v>
      </c>
      <c r="H76" s="5" t="str">
        <f t="shared" si="24"/>
        <v/>
      </c>
      <c r="I76" s="24">
        <f t="shared" si="22"/>
        <v>1.9324776503471829E-2</v>
      </c>
      <c r="J76" s="24">
        <f t="shared" si="23"/>
        <v>9.0797716638322066E-3</v>
      </c>
      <c r="K76" s="5" t="str">
        <f t="shared" si="11"/>
        <v/>
      </c>
      <c r="L76" s="5" t="str">
        <f t="shared" si="12"/>
        <v/>
      </c>
      <c r="M76" s="24">
        <f t="shared" si="25"/>
        <v>-2750803495650488</v>
      </c>
      <c r="N76" s="24">
        <f t="shared" si="26"/>
        <v>0.22700893986112697</v>
      </c>
      <c r="O76" s="24">
        <f t="shared" si="27"/>
        <v>4131523424104.375</v>
      </c>
      <c r="P76" s="24">
        <f t="shared" si="28"/>
        <v>3.4987347350095765E-6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2.6608719402488257E-2</v>
      </c>
      <c r="V76" s="24">
        <f t="shared" si="13"/>
        <v>2.0727006429090782</v>
      </c>
      <c r="W76" s="63">
        <f>B76+([1]User!D$6-25)*[1]User!C$6*[1]Calc!V$6</f>
        <v>0.46985131560000004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0.46704400000000001</v>
      </c>
      <c r="C77" s="64">
        <v>1.79461E-2</v>
      </c>
      <c r="D77" s="61">
        <f t="shared" si="18"/>
        <v>0.21188907138444632</v>
      </c>
      <c r="E77" s="49">
        <f t="shared" si="19"/>
        <v>-0.67389144234454379</v>
      </c>
      <c r="F77" s="49">
        <f t="shared" si="20"/>
        <v>-0.67389144234454379</v>
      </c>
      <c r="G77" s="49">
        <f t="shared" si="21"/>
        <v>0.2123756252036669</v>
      </c>
      <c r="H77" s="5" t="str">
        <f t="shared" si="24"/>
        <v/>
      </c>
      <c r="I77" s="24">
        <f t="shared" si="22"/>
        <v>1.9690609369908327E-2</v>
      </c>
      <c r="J77" s="24">
        <f t="shared" si="23"/>
        <v>9.2018217851018783E-3</v>
      </c>
      <c r="K77" s="5" t="str">
        <f t="shared" si="11"/>
        <v/>
      </c>
      <c r="L77" s="5" t="str">
        <f t="shared" si="12"/>
        <v/>
      </c>
      <c r="M77" s="24">
        <f t="shared" si="25"/>
        <v>-2530970761655152</v>
      </c>
      <c r="N77" s="24">
        <f t="shared" si="26"/>
        <v>0.2123756252036669</v>
      </c>
      <c r="O77" s="24">
        <f t="shared" si="27"/>
        <v>3744858838216.625</v>
      </c>
      <c r="P77" s="24">
        <f t="shared" si="28"/>
        <v>3.3898036197344824E-6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2.5057587487934383E-2</v>
      </c>
      <c r="V77" s="24">
        <f t="shared" si="13"/>
        <v>1.9230213671201191</v>
      </c>
      <c r="W77" s="63">
        <f>B77+([1]User!D$6-25)*[1]User!C$6*[1]Calc!V$6</f>
        <v>0.46732031560000004</v>
      </c>
      <c r="AH77" s="24"/>
    </row>
    <row r="78" spans="1:34">
      <c r="A78" s="64">
        <v>1.01052E-2</v>
      </c>
      <c r="B78" s="59">
        <v>0.464503</v>
      </c>
      <c r="C78" s="64">
        <v>1.6778100000000001E-2</v>
      </c>
      <c r="D78" s="61">
        <f t="shared" si="18"/>
        <v>0.19809852996447022</v>
      </c>
      <c r="E78" s="49">
        <f t="shared" si="19"/>
        <v>-0.70311874723120349</v>
      </c>
      <c r="F78" s="49">
        <f t="shared" si="20"/>
        <v>-0.70311874723120349</v>
      </c>
      <c r="G78" s="49">
        <f t="shared" si="21"/>
        <v>0.19854120710153461</v>
      </c>
      <c r="H78" s="5" t="str">
        <f t="shared" si="24"/>
        <v/>
      </c>
      <c r="I78" s="24">
        <f t="shared" si="22"/>
        <v>2.0036469822461635E-2</v>
      </c>
      <c r="J78" s="24">
        <f t="shared" si="23"/>
        <v>9.3125367311237724E-3</v>
      </c>
      <c r="K78" s="5" t="str">
        <f t="shared" si="11"/>
        <v/>
      </c>
      <c r="L78" s="5" t="str">
        <f t="shared" si="12"/>
        <v/>
      </c>
      <c r="M78" s="24">
        <f t="shared" si="25"/>
        <v>-2302731674284189.5</v>
      </c>
      <c r="N78" s="24">
        <f t="shared" si="26"/>
        <v>0.19854120710153461</v>
      </c>
      <c r="O78" s="24">
        <f t="shared" si="27"/>
        <v>3392985723493.75</v>
      </c>
      <c r="P78" s="24">
        <f t="shared" si="28"/>
        <v>3.2853007443984492E-6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2.3601588085685143E-2</v>
      </c>
      <c r="V78" s="24">
        <f t="shared" si="13"/>
        <v>1.7807349899157332</v>
      </c>
      <c r="W78" s="63">
        <f>B78+([1]User!D$6-25)*[1]User!C$6*[1]Calc!V$6</f>
        <v>0.46477931560000002</v>
      </c>
      <c r="AH78" s="24"/>
    </row>
    <row r="79" spans="1:34">
      <c r="A79" s="64">
        <v>1.02506E-2</v>
      </c>
      <c r="B79" s="59">
        <v>0.46194600000000002</v>
      </c>
      <c r="C79" s="64">
        <v>1.56518E-2</v>
      </c>
      <c r="D79" s="61">
        <f t="shared" si="18"/>
        <v>0.18480033920991618</v>
      </c>
      <c r="E79" s="49">
        <f t="shared" si="19"/>
        <v>-0.73329723594675844</v>
      </c>
      <c r="F79" s="49">
        <f t="shared" si="20"/>
        <v>-0.73329723594675844</v>
      </c>
      <c r="G79" s="49">
        <f t="shared" si="21"/>
        <v>0.18520377021269521</v>
      </c>
      <c r="H79" s="5" t="str">
        <f t="shared" si="24"/>
        <v/>
      </c>
      <c r="I79" s="24">
        <f t="shared" si="22"/>
        <v>2.0369905744682622E-2</v>
      </c>
      <c r="J79" s="24">
        <f t="shared" si="23"/>
        <v>9.4154250018609453E-3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-2098579914580980.2</v>
      </c>
      <c r="N79" s="24">
        <f t="shared" si="26"/>
        <v>0.18520377021269521</v>
      </c>
      <c r="O79" s="24">
        <f t="shared" si="27"/>
        <v>3072200550775.875</v>
      </c>
      <c r="P79" s="24">
        <f t="shared" si="28"/>
        <v>3.1889190657559846E-6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2.223139131903918E-2</v>
      </c>
      <c r="V79" s="24">
        <f t="shared" si="13"/>
        <v>1.6406862280574044</v>
      </c>
      <c r="W79" s="63">
        <f>B79+([1]User!D$6-25)*[1]User!C$6*[1]Calc!V$6</f>
        <v>0.46222231560000004</v>
      </c>
      <c r="AH79" s="24"/>
    </row>
    <row r="80" spans="1:34">
      <c r="A80" s="64">
        <v>1.0396000000000001E-2</v>
      </c>
      <c r="B80" s="59">
        <v>0.45938699999999999</v>
      </c>
      <c r="C80" s="64">
        <v>1.46289E-2</v>
      </c>
      <c r="D80" s="61">
        <f t="shared" si="18"/>
        <v>0.17272298919408266</v>
      </c>
      <c r="E80" s="49">
        <f t="shared" si="19"/>
        <v>-0.76264985458268419</v>
      </c>
      <c r="F80" s="49">
        <f t="shared" si="20"/>
        <v>-0.76264985458268419</v>
      </c>
      <c r="G80" s="49">
        <f t="shared" si="21"/>
        <v>0.17308859624502099</v>
      </c>
      <c r="H80" s="5" t="str">
        <f t="shared" si="24"/>
        <v/>
      </c>
      <c r="I80" s="24">
        <f t="shared" si="22"/>
        <v>2.0672785093874477E-2</v>
      </c>
      <c r="J80" s="24">
        <f t="shared" si="23"/>
        <v>9.502520938936599E-3</v>
      </c>
      <c r="K80" s="5" t="str">
        <f t="shared" si="29"/>
        <v/>
      </c>
      <c r="L80" s="5" t="str">
        <f t="shared" si="12"/>
        <v/>
      </c>
      <c r="M80" s="24">
        <f t="shared" si="25"/>
        <v>-1901826107669255.7</v>
      </c>
      <c r="N80" s="24">
        <f t="shared" si="26"/>
        <v>0.17308859624502099</v>
      </c>
      <c r="O80" s="24">
        <f t="shared" si="27"/>
        <v>2781473762362.875</v>
      </c>
      <c r="P80" s="24">
        <f t="shared" si="28"/>
        <v>3.0892301842907824E-6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2.0948594110841937E-2</v>
      </c>
      <c r="V80" s="24">
        <f t="shared" si="13"/>
        <v>1.5173861643348017</v>
      </c>
      <c r="W80" s="63">
        <f>B80+([1]User!D$6-25)*[1]User!C$6*[1]Calc!V$6</f>
        <v>0.45966331560000001</v>
      </c>
      <c r="AH80" s="24"/>
    </row>
    <row r="81" spans="1:34">
      <c r="A81" s="64">
        <v>1.0541399999999999E-2</v>
      </c>
      <c r="B81" s="59">
        <v>0.45676499999999998</v>
      </c>
      <c r="C81" s="64">
        <v>1.3663099999999999E-2</v>
      </c>
      <c r="D81" s="61">
        <f t="shared" si="18"/>
        <v>0.16131981718773597</v>
      </c>
      <c r="E81" s="49">
        <f t="shared" si="19"/>
        <v>-0.79231227881915789</v>
      </c>
      <c r="F81" s="49">
        <f t="shared" si="20"/>
        <v>-0.79231227881915789</v>
      </c>
      <c r="G81" s="49">
        <f t="shared" si="21"/>
        <v>0.16165819825354952</v>
      </c>
      <c r="H81" s="5" t="str">
        <f t="shared" si="24"/>
        <v/>
      </c>
      <c r="I81" s="24">
        <f t="shared" si="22"/>
        <v>2.0958545043661264E-2</v>
      </c>
      <c r="J81" s="24">
        <f t="shared" si="23"/>
        <v>9.5789209998168034E-3</v>
      </c>
      <c r="K81" s="5" t="str">
        <f t="shared" si="29"/>
        <v/>
      </c>
      <c r="L81" s="5" t="str">
        <f t="shared" si="12"/>
        <v/>
      </c>
      <c r="M81" s="24">
        <f t="shared" si="25"/>
        <v>-1760201133029296</v>
      </c>
      <c r="N81" s="24">
        <f t="shared" si="26"/>
        <v>0.16165819825354952</v>
      </c>
      <c r="O81" s="24">
        <f t="shared" si="27"/>
        <v>2512057497035.5</v>
      </c>
      <c r="P81" s="24">
        <f t="shared" si="28"/>
        <v>2.9872777158674112E-6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1.9719352534999849E-2</v>
      </c>
      <c r="V81" s="24">
        <f t="shared" si="13"/>
        <v>1.4030529233351723</v>
      </c>
      <c r="W81" s="63">
        <f>B81+([1]User!D$6-25)*[1]User!C$6*[1]Calc!V$6</f>
        <v>0.4570413156</v>
      </c>
      <c r="AH81" s="24"/>
    </row>
    <row r="82" spans="1:34">
      <c r="A82" s="64">
        <v>1.06868E-2</v>
      </c>
      <c r="B82" s="59">
        <v>0.45418399999999998</v>
      </c>
      <c r="C82" s="64">
        <v>1.2747E-2</v>
      </c>
      <c r="D82" s="61">
        <f t="shared" si="18"/>
        <v>0.1505034516099619</v>
      </c>
      <c r="E82" s="49">
        <f t="shared" si="19"/>
        <v>-0.82245353995072934</v>
      </c>
      <c r="F82" s="49">
        <f t="shared" si="20"/>
        <v>-0.82245353995072934</v>
      </c>
      <c r="G82" s="49">
        <f t="shared" si="21"/>
        <v>0.15080479876669386</v>
      </c>
      <c r="H82" s="5" t="str">
        <f t="shared" si="24"/>
        <v/>
      </c>
      <c r="I82" s="24">
        <f t="shared" si="22"/>
        <v>2.1229880030832655E-2</v>
      </c>
      <c r="J82" s="24">
        <f t="shared" si="23"/>
        <v>9.6481379789623463E-3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-1567556995068544.7</v>
      </c>
      <c r="N82" s="24">
        <f t="shared" si="26"/>
        <v>0.15080479876669386</v>
      </c>
      <c r="O82" s="24">
        <f t="shared" si="27"/>
        <v>2272317391652.25</v>
      </c>
      <c r="P82" s="24">
        <f t="shared" si="28"/>
        <v>2.8966604441217892E-6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1.85874140928129E-2</v>
      </c>
      <c r="V82" s="24">
        <f t="shared" ref="V82:V145" si="31">((U82)-G82)*((U82)-G82)*U$22/U82</f>
        <v>1.2915829887175025</v>
      </c>
      <c r="W82" s="63">
        <f>B82+([1]User!D$6-25)*[1]User!C$6*[1]Calc!V$6</f>
        <v>0.4544603156</v>
      </c>
      <c r="AH82" s="24"/>
    </row>
    <row r="83" spans="1:34">
      <c r="A83" s="64">
        <v>1.08322E-2</v>
      </c>
      <c r="B83" s="59">
        <v>0.45152799999999998</v>
      </c>
      <c r="C83" s="64">
        <v>1.18973E-2</v>
      </c>
      <c r="D83" s="61">
        <f t="shared" si="18"/>
        <v>0.14047106886633715</v>
      </c>
      <c r="E83" s="49">
        <f t="shared" si="19"/>
        <v>-0.85241311295113664</v>
      </c>
      <c r="F83" s="49">
        <f t="shared" si="20"/>
        <v>-0.85241311295113664</v>
      </c>
      <c r="G83" s="49">
        <f t="shared" si="21"/>
        <v>0.14075079680505112</v>
      </c>
      <c r="H83" s="5" t="str">
        <f t="shared" si="24"/>
        <v/>
      </c>
      <c r="I83" s="24">
        <f t="shared" si="22"/>
        <v>2.1481230079873723E-2</v>
      </c>
      <c r="J83" s="24">
        <f t="shared" si="23"/>
        <v>9.705312454483481E-3</v>
      </c>
      <c r="K83" s="5" t="str">
        <f t="shared" si="29"/>
        <v/>
      </c>
      <c r="L83" s="5" t="str">
        <f t="shared" si="30"/>
        <v/>
      </c>
      <c r="M83" s="24">
        <f t="shared" si="25"/>
        <v>-1455097475624093</v>
      </c>
      <c r="N83" s="24">
        <f t="shared" si="26"/>
        <v>0.14075079680505112</v>
      </c>
      <c r="O83" s="24">
        <f t="shared" si="27"/>
        <v>2049443740662.625</v>
      </c>
      <c r="P83" s="24">
        <f t="shared" si="28"/>
        <v>2.7991675617345002E-6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1.7497594045735688E-2</v>
      </c>
      <c r="V83" s="24">
        <f t="shared" si="31"/>
        <v>1.1922909738831169</v>
      </c>
      <c r="W83" s="63">
        <f>B83+([1]User!D$6-25)*[1]User!C$6*[1]Calc!V$6</f>
        <v>0.45180431560000001</v>
      </c>
      <c r="AH83" s="24"/>
    </row>
    <row r="84" spans="1:34">
      <c r="A84" s="64">
        <v>1.0977600000000001E-2</v>
      </c>
      <c r="B84" s="59">
        <v>0.44889099999999998</v>
      </c>
      <c r="C84" s="64">
        <v>1.1094100000000001E-2</v>
      </c>
      <c r="D84" s="61">
        <f t="shared" si="18"/>
        <v>0.13098771024602482</v>
      </c>
      <c r="E84" s="49">
        <f t="shared" si="19"/>
        <v>-0.88276944955578995</v>
      </c>
      <c r="F84" s="49">
        <f t="shared" si="20"/>
        <v>-0.88276944955578995</v>
      </c>
      <c r="G84" s="49">
        <f t="shared" si="21"/>
        <v>0.13123841058308636</v>
      </c>
      <c r="H84" s="5" t="str">
        <f t="shared" si="24"/>
        <v/>
      </c>
      <c r="I84" s="24">
        <f t="shared" si="22"/>
        <v>2.1719039735422843E-2</v>
      </c>
      <c r="J84" s="24">
        <f t="shared" si="23"/>
        <v>9.7554827753696133E-3</v>
      </c>
      <c r="K84" s="5" t="str">
        <f t="shared" si="29"/>
        <v/>
      </c>
      <c r="L84" s="5" t="str">
        <f t="shared" si="30"/>
        <v/>
      </c>
      <c r="M84" s="24">
        <f t="shared" si="25"/>
        <v>-1304100796200223</v>
      </c>
      <c r="N84" s="24">
        <f t="shared" si="26"/>
        <v>0.13123841058308636</v>
      </c>
      <c r="O84" s="24">
        <f t="shared" si="27"/>
        <v>1849770034764.125</v>
      </c>
      <c r="P84" s="24">
        <f t="shared" si="28"/>
        <v>2.7095710006174372E-6</v>
      </c>
      <c r="Q84" s="5" t="str">
        <f t="shared" si="15"/>
        <v/>
      </c>
      <c r="R84" s="5">
        <f t="shared" si="16"/>
        <v>0.44916731560000001</v>
      </c>
      <c r="S84" s="5" t="str">
        <f t="shared" si="17"/>
        <v/>
      </c>
      <c r="T84" s="5">
        <f t="shared" si="17"/>
        <v>-0.88193903795663109</v>
      </c>
      <c r="U84" s="24">
        <f t="shared" si="32"/>
        <v>1.6485417590393511E-2</v>
      </c>
      <c r="V84" s="24">
        <f t="shared" si="31"/>
        <v>1.0969637003567474</v>
      </c>
      <c r="W84" s="63">
        <f>B84+([1]User!D$6-25)*[1]User!C$6*[1]Calc!V$6</f>
        <v>0.44916731560000001</v>
      </c>
      <c r="AH84" s="24"/>
    </row>
    <row r="85" spans="1:34">
      <c r="A85" s="64">
        <v>1.1122999999999999E-2</v>
      </c>
      <c r="B85" s="59">
        <v>0.44617600000000002</v>
      </c>
      <c r="C85" s="64">
        <v>1.03626E-2</v>
      </c>
      <c r="D85" s="61">
        <f t="shared" si="18"/>
        <v>0.12235091140294901</v>
      </c>
      <c r="E85" s="49">
        <f t="shared" si="19"/>
        <v>-0.91239279120146621</v>
      </c>
      <c r="F85" s="49">
        <f t="shared" si="20"/>
        <v>-0.91239279120146621</v>
      </c>
      <c r="G85" s="49">
        <f t="shared" si="21"/>
        <v>0.12258319858369454</v>
      </c>
      <c r="H85" s="5" t="str">
        <f t="shared" si="24"/>
        <v/>
      </c>
      <c r="I85" s="24">
        <f t="shared" si="22"/>
        <v>2.1935420035407639E-2</v>
      </c>
      <c r="J85" s="24">
        <f t="shared" si="23"/>
        <v>9.7931190684663761E-3</v>
      </c>
      <c r="K85" s="5" t="str">
        <f t="shared" si="29"/>
        <v/>
      </c>
      <c r="L85" s="5" t="str">
        <f t="shared" si="30"/>
        <v/>
      </c>
      <c r="M85" s="24">
        <f t="shared" si="25"/>
        <v>-1208318668047906.2</v>
      </c>
      <c r="N85" s="24">
        <f t="shared" si="26"/>
        <v>0.12258319858369454</v>
      </c>
      <c r="O85" s="24">
        <f t="shared" si="27"/>
        <v>1664474121221.125</v>
      </c>
      <c r="P85" s="24">
        <f t="shared" si="28"/>
        <v>2.6102965884438191E-6</v>
      </c>
      <c r="Q85" s="5" t="str">
        <f t="shared" si="15"/>
        <v/>
      </c>
      <c r="R85" s="5">
        <f t="shared" si="16"/>
        <v>0.44645231560000004</v>
      </c>
      <c r="S85" s="5" t="str">
        <f t="shared" si="17"/>
        <v/>
      </c>
      <c r="T85" s="5">
        <f t="shared" si="17"/>
        <v>-0.91156905071824612</v>
      </c>
      <c r="U85" s="24">
        <f t="shared" si="32"/>
        <v>1.5510736467317746E-2</v>
      </c>
      <c r="V85" s="24">
        <f t="shared" si="31"/>
        <v>1.0150497428812804</v>
      </c>
      <c r="W85" s="63">
        <f>B85+([1]User!D$6-25)*[1]User!C$6*[1]Calc!V$6</f>
        <v>0.44645231560000004</v>
      </c>
      <c r="AH85" s="24"/>
    </row>
    <row r="86" spans="1:34">
      <c r="A86" s="64">
        <v>1.12684E-2</v>
      </c>
      <c r="B86" s="59">
        <v>0.44348599999999999</v>
      </c>
      <c r="C86" s="64">
        <v>9.6319000000000005E-3</v>
      </c>
      <c r="D86" s="61">
        <f t="shared" si="18"/>
        <v>0.11372355813618829</v>
      </c>
      <c r="E86" s="49">
        <f t="shared" si="19"/>
        <v>-0.94414956074084488</v>
      </c>
      <c r="F86" s="49">
        <f t="shared" si="20"/>
        <v>-0.94414956074084488</v>
      </c>
      <c r="G86" s="49">
        <f t="shared" si="21"/>
        <v>0.11393087270378349</v>
      </c>
      <c r="H86" s="5" t="str">
        <f t="shared" si="24"/>
        <v/>
      </c>
      <c r="I86" s="24">
        <f t="shared" si="22"/>
        <v>2.2151728182405413E-2</v>
      </c>
      <c r="J86" s="24">
        <f t="shared" si="23"/>
        <v>9.8301021927660048E-3</v>
      </c>
      <c r="K86" s="5" t="str">
        <f t="shared" si="29"/>
        <v/>
      </c>
      <c r="L86" s="5" t="str">
        <f t="shared" si="30"/>
        <v/>
      </c>
      <c r="M86" s="24">
        <f t="shared" si="25"/>
        <v>-1078415353699608.7</v>
      </c>
      <c r="N86" s="24">
        <f t="shared" si="26"/>
        <v>0.11393087270378349</v>
      </c>
      <c r="O86" s="24">
        <f t="shared" si="27"/>
        <v>1499178647666.125</v>
      </c>
      <c r="P86" s="24">
        <f t="shared" si="28"/>
        <v>2.5296225367873005E-6</v>
      </c>
      <c r="Q86" s="5" t="str">
        <f t="shared" ref="Q86:Q132" si="33">IF(G86&gt;0.85,IF(G86&lt;1.15,W86,""),"")</f>
        <v/>
      </c>
      <c r="R86" s="5">
        <f t="shared" si="16"/>
        <v>0.44376231560000001</v>
      </c>
      <c r="S86" s="5" t="str">
        <f t="shared" si="17"/>
        <v/>
      </c>
      <c r="T86" s="5">
        <f t="shared" si="17"/>
        <v>-0.94335857593742023</v>
      </c>
      <c r="U86" s="24">
        <f t="shared" si="32"/>
        <v>1.4607627088085384E-2</v>
      </c>
      <c r="V86" s="24">
        <f t="shared" si="31"/>
        <v>0.92744101451146377</v>
      </c>
      <c r="W86" s="63">
        <f>B86+([1]User!D$6-25)*[1]User!C$6*[1]Calc!V$6</f>
        <v>0.44376231560000001</v>
      </c>
      <c r="AH86" s="24"/>
    </row>
    <row r="87" spans="1:34">
      <c r="A87" s="64">
        <v>1.14138E-2</v>
      </c>
      <c r="B87" s="59">
        <v>0.44080200000000003</v>
      </c>
      <c r="C87" s="64">
        <v>8.9770500000000003E-3</v>
      </c>
      <c r="D87" s="61">
        <f t="shared" si="18"/>
        <v>0.10599176357379841</v>
      </c>
      <c r="E87" s="49">
        <f t="shared" si="19"/>
        <v>-0.97472788165436897</v>
      </c>
      <c r="F87" s="49">
        <f t="shared" si="20"/>
        <v>-0.97472788165436897</v>
      </c>
      <c r="G87" s="49">
        <f t="shared" si="21"/>
        <v>0.1061781328624599</v>
      </c>
      <c r="H87" s="5" t="str">
        <f t="shared" si="24"/>
        <v/>
      </c>
      <c r="I87" s="24">
        <f t="shared" si="22"/>
        <v>2.2345546678438504E-2</v>
      </c>
      <c r="J87" s="24">
        <f t="shared" si="23"/>
        <v>9.8561360900868318E-3</v>
      </c>
      <c r="K87" s="5" t="str">
        <f t="shared" si="29"/>
        <v/>
      </c>
      <c r="L87" s="5" t="str">
        <f t="shared" si="30"/>
        <v/>
      </c>
      <c r="M87" s="24">
        <f t="shared" si="25"/>
        <v>-969461551505892.25</v>
      </c>
      <c r="N87" s="24">
        <f t="shared" si="26"/>
        <v>0.1061781328624599</v>
      </c>
      <c r="O87" s="24">
        <f t="shared" si="27"/>
        <v>1350599274162.625</v>
      </c>
      <c r="P87" s="24">
        <f t="shared" si="28"/>
        <v>2.4453171049951696E-6</v>
      </c>
      <c r="Q87" s="5" t="str">
        <f t="shared" si="33"/>
        <v/>
      </c>
      <c r="R87" s="5">
        <f t="shared" ref="R87:R132" si="34">IF(G87&gt;0.06,IF(G87&lt;0.14,W87,""),"")</f>
        <v>0.44107831560000005</v>
      </c>
      <c r="S87" s="5" t="str">
        <f t="shared" ref="S87:T131" si="35">IF(Q87="","",LOG10($G87))</f>
        <v/>
      </c>
      <c r="T87" s="5">
        <f t="shared" si="35"/>
        <v>-0.97396491597602863</v>
      </c>
      <c r="U87" s="24">
        <f t="shared" si="32"/>
        <v>1.3764153532673391E-2</v>
      </c>
      <c r="V87" s="24">
        <f t="shared" si="31"/>
        <v>0.85209889128081262</v>
      </c>
      <c r="W87" s="63">
        <f>B87+([1]User!D$6-25)*[1]User!C$6*[1]Calc!V$6</f>
        <v>0.44107831560000005</v>
      </c>
      <c r="AH87" s="24"/>
    </row>
    <row r="88" spans="1:34">
      <c r="A88" s="64">
        <v>1.15592E-2</v>
      </c>
      <c r="B88" s="59">
        <v>0.43800099999999997</v>
      </c>
      <c r="C88" s="64">
        <v>8.3913900000000003E-3</v>
      </c>
      <c r="D88" s="61">
        <f t="shared" si="18"/>
        <v>9.907689329295663E-2</v>
      </c>
      <c r="E88" s="49">
        <f t="shared" si="19"/>
        <v>-1.0040276198383111</v>
      </c>
      <c r="F88" s="49">
        <f t="shared" si="20"/>
        <v>-1.0040276198383111</v>
      </c>
      <c r="G88" s="49">
        <f t="shared" si="21"/>
        <v>9.9251329440114902E-2</v>
      </c>
      <c r="H88" s="5" t="str">
        <f t="shared" si="24"/>
        <v/>
      </c>
      <c r="I88" s="24">
        <f t="shared" si="22"/>
        <v>2.2518716763997131E-2</v>
      </c>
      <c r="J88" s="24">
        <f t="shared" si="23"/>
        <v>9.8694427340813816E-3</v>
      </c>
      <c r="K88" s="5" t="str">
        <f t="shared" si="29"/>
        <v/>
      </c>
      <c r="L88" s="5" t="str">
        <f t="shared" si="30"/>
        <v/>
      </c>
      <c r="M88" s="24">
        <f t="shared" si="25"/>
        <v>-907387365575682.25</v>
      </c>
      <c r="N88" s="24">
        <f t="shared" si="26"/>
        <v>9.9251329440114902E-2</v>
      </c>
      <c r="O88" s="24">
        <f t="shared" si="27"/>
        <v>1211209913264.5</v>
      </c>
      <c r="P88" s="24">
        <f t="shared" si="28"/>
        <v>2.3459937014391074E-6</v>
      </c>
      <c r="Q88" s="5" t="str">
        <f t="shared" si="33"/>
        <v/>
      </c>
      <c r="R88" s="5">
        <f t="shared" si="34"/>
        <v>0.43827731559999999</v>
      </c>
      <c r="S88" s="5" t="str">
        <f t="shared" si="35"/>
        <v/>
      </c>
      <c r="T88" s="5">
        <f t="shared" si="35"/>
        <v>-1.0032636672888868</v>
      </c>
      <c r="U88" s="24">
        <f t="shared" si="32"/>
        <v>1.2940856349523536E-2</v>
      </c>
      <c r="V88" s="24">
        <f t="shared" si="31"/>
        <v>0.79054781713713118</v>
      </c>
      <c r="W88" s="63">
        <f>B88+([1]User!D$6-25)*[1]User!C$6*[1]Calc!V$6</f>
        <v>0.43827731559999999</v>
      </c>
      <c r="AH88" s="24"/>
    </row>
    <row r="89" spans="1:34">
      <c r="A89" s="64">
        <v>1.1704600000000001E-2</v>
      </c>
      <c r="B89" s="59">
        <v>0.43521599999999999</v>
      </c>
      <c r="C89" s="64">
        <v>7.7956400000000004E-3</v>
      </c>
      <c r="D89" s="61">
        <f t="shared" si="18"/>
        <v>9.2042890680841247E-2</v>
      </c>
      <c r="E89" s="49">
        <f t="shared" si="19"/>
        <v>-1.0360097504225103</v>
      </c>
      <c r="F89" s="49">
        <f t="shared" si="20"/>
        <v>-1.0360097504225103</v>
      </c>
      <c r="G89" s="49">
        <f t="shared" si="21"/>
        <v>9.2198538209162392E-2</v>
      </c>
      <c r="H89" s="5" t="str">
        <f t="shared" si="24"/>
        <v/>
      </c>
      <c r="I89" s="24">
        <f t="shared" si="22"/>
        <v>2.2695036544770942E-2</v>
      </c>
      <c r="J89" s="24">
        <f t="shared" si="23"/>
        <v>9.8835140175089209E-3</v>
      </c>
      <c r="K89" s="5" t="str">
        <f t="shared" si="29"/>
        <v/>
      </c>
      <c r="L89" s="5" t="str">
        <f t="shared" si="30"/>
        <v/>
      </c>
      <c r="M89" s="24">
        <f t="shared" si="25"/>
        <v>-809652144824958.12</v>
      </c>
      <c r="N89" s="24">
        <f t="shared" si="26"/>
        <v>9.2198538209162392E-2</v>
      </c>
      <c r="O89" s="24">
        <f t="shared" si="27"/>
        <v>1086872489452.625</v>
      </c>
      <c r="P89" s="24">
        <f t="shared" si="28"/>
        <v>2.2662004347440813E-6</v>
      </c>
      <c r="Q89" s="5" t="str">
        <f t="shared" si="33"/>
        <v/>
      </c>
      <c r="R89" s="5">
        <f t="shared" si="34"/>
        <v>0.43549231560000001</v>
      </c>
      <c r="S89" s="5" t="str">
        <f t="shared" si="35"/>
        <v/>
      </c>
      <c r="T89" s="5">
        <f t="shared" si="35"/>
        <v>-1.0352759645507865</v>
      </c>
      <c r="U89" s="24">
        <f t="shared" si="32"/>
        <v>1.2175751648827497E-2</v>
      </c>
      <c r="V89" s="24">
        <f t="shared" si="31"/>
        <v>0.72226359551563846</v>
      </c>
      <c r="W89" s="63">
        <f>B89+([1]User!D$6-25)*[1]User!C$6*[1]Calc!V$6</f>
        <v>0.43549231560000001</v>
      </c>
      <c r="AH89" s="24"/>
    </row>
    <row r="90" spans="1:34">
      <c r="A90" s="64">
        <v>1.1849999999999999E-2</v>
      </c>
      <c r="B90" s="59">
        <v>0.43248999999999999</v>
      </c>
      <c r="C90" s="64">
        <v>7.27445E-3</v>
      </c>
      <c r="D90" s="61">
        <f t="shared" si="18"/>
        <v>8.5889215781288719E-2</v>
      </c>
      <c r="E90" s="49">
        <f t="shared" si="19"/>
        <v>-1.0660613626029438</v>
      </c>
      <c r="F90" s="49">
        <f t="shared" si="20"/>
        <v>-1.0660613626029438</v>
      </c>
      <c r="G90" s="49">
        <f t="shared" si="21"/>
        <v>8.6026248889058257E-2</v>
      </c>
      <c r="H90" s="5" t="str">
        <f t="shared" si="24"/>
        <v/>
      </c>
      <c r="I90" s="24">
        <f t="shared" si="22"/>
        <v>2.2849343777773545E-2</v>
      </c>
      <c r="J90" s="24">
        <f t="shared" si="23"/>
        <v>9.8884263205848422E-3</v>
      </c>
      <c r="K90" s="5" t="str">
        <f t="shared" si="29"/>
        <v/>
      </c>
      <c r="L90" s="5" t="str">
        <f t="shared" si="30"/>
        <v/>
      </c>
      <c r="M90" s="24">
        <f t="shared" si="25"/>
        <v>-712823074123658.75</v>
      </c>
      <c r="N90" s="24">
        <f t="shared" si="26"/>
        <v>8.6026248889058257E-2</v>
      </c>
      <c r="O90" s="24">
        <f t="shared" si="27"/>
        <v>977531815799.25</v>
      </c>
      <c r="P90" s="24">
        <f t="shared" si="28"/>
        <v>2.1844578683373187E-6</v>
      </c>
      <c r="Q90" s="5" t="str">
        <f t="shared" si="33"/>
        <v/>
      </c>
      <c r="R90" s="5">
        <f t="shared" si="34"/>
        <v>0.43276631560000001</v>
      </c>
      <c r="S90" s="5" t="str">
        <f t="shared" si="35"/>
        <v/>
      </c>
      <c r="T90" s="5">
        <f t="shared" si="35"/>
        <v>-1.0653690137760303</v>
      </c>
      <c r="U90" s="24">
        <f t="shared" si="32"/>
        <v>1.1474784534552326E-2</v>
      </c>
      <c r="V90" s="24">
        <f t="shared" si="31"/>
        <v>0.66516897310317702</v>
      </c>
      <c r="W90" s="63">
        <f>B90+([1]User!D$6-25)*[1]User!C$6*[1]Calc!V$6</f>
        <v>0.43276631560000001</v>
      </c>
      <c r="AH90" s="24"/>
    </row>
    <row r="91" spans="1:34">
      <c r="A91" s="64">
        <v>1.19954E-2</v>
      </c>
      <c r="B91" s="59">
        <v>0.42978699999999997</v>
      </c>
      <c r="C91" s="64">
        <v>6.7915400000000004E-3</v>
      </c>
      <c r="D91" s="61">
        <f t="shared" si="18"/>
        <v>8.0187511708411444E-2</v>
      </c>
      <c r="E91" s="49">
        <f t="shared" si="19"/>
        <v>-1.0958932628683933</v>
      </c>
      <c r="F91" s="49">
        <f t="shared" si="20"/>
        <v>-1.0958932628683933</v>
      </c>
      <c r="G91" s="49">
        <f t="shared" si="21"/>
        <v>8.0309835397483625E-2</v>
      </c>
      <c r="H91" s="5" t="str">
        <f t="shared" si="24"/>
        <v/>
      </c>
      <c r="I91" s="24">
        <f t="shared" si="22"/>
        <v>2.2992254115062911E-2</v>
      </c>
      <c r="J91" s="24">
        <f t="shared" si="23"/>
        <v>9.8881250378416996E-3</v>
      </c>
      <c r="K91" s="5" t="str">
        <f t="shared" si="29"/>
        <v/>
      </c>
      <c r="L91" s="5" t="str">
        <f t="shared" si="30"/>
        <v/>
      </c>
      <c r="M91" s="24">
        <f t="shared" si="25"/>
        <v>-636307163296846.37</v>
      </c>
      <c r="N91" s="24">
        <f t="shared" si="26"/>
        <v>8.0309835397483625E-2</v>
      </c>
      <c r="O91" s="24">
        <f t="shared" si="27"/>
        <v>879971709414.625</v>
      </c>
      <c r="P91" s="24">
        <f t="shared" si="28"/>
        <v>2.1064139974961027E-6</v>
      </c>
      <c r="Q91" s="5" t="str">
        <f t="shared" si="33"/>
        <v/>
      </c>
      <c r="R91" s="5">
        <f t="shared" si="34"/>
        <v>0.4300633156</v>
      </c>
      <c r="S91" s="5" t="str">
        <f t="shared" si="35"/>
        <v/>
      </c>
      <c r="T91" s="5">
        <f t="shared" si="35"/>
        <v>-1.0952312642196387</v>
      </c>
      <c r="U91" s="24">
        <f t="shared" si="32"/>
        <v>1.0823240696252708E-2</v>
      </c>
      <c r="V91" s="24">
        <f t="shared" si="31"/>
        <v>0.61264501920407144</v>
      </c>
      <c r="W91" s="63">
        <f>B91+([1]User!D$6-25)*[1]User!C$6*[1]Calc!V$6</f>
        <v>0.4300633156</v>
      </c>
      <c r="AH91" s="24"/>
    </row>
    <row r="92" spans="1:34">
      <c r="A92" s="64">
        <v>1.21408E-2</v>
      </c>
      <c r="B92" s="59">
        <v>0.42703000000000002</v>
      </c>
      <c r="C92" s="64">
        <v>6.3234099999999998E-3</v>
      </c>
      <c r="D92" s="61">
        <f t="shared" si="18"/>
        <v>7.4660314657954738E-2</v>
      </c>
      <c r="E92" s="49">
        <f t="shared" si="19"/>
        <v>-1.1269101840597884</v>
      </c>
      <c r="F92" s="49">
        <f t="shared" si="20"/>
        <v>-1.1269101840597884</v>
      </c>
      <c r="G92" s="49">
        <f t="shared" si="21"/>
        <v>7.4772400024065003E-2</v>
      </c>
      <c r="H92" s="5" t="str">
        <f t="shared" si="24"/>
        <v/>
      </c>
      <c r="I92" s="24">
        <f t="shared" si="22"/>
        <v>2.3130689999398376E-2</v>
      </c>
      <c r="J92" s="24">
        <f t="shared" si="23"/>
        <v>9.8838899209286873E-3</v>
      </c>
      <c r="K92" s="5" t="str">
        <f t="shared" si="29"/>
        <v/>
      </c>
      <c r="L92" s="5" t="str">
        <f t="shared" si="30"/>
        <v/>
      </c>
      <c r="M92" s="24">
        <f t="shared" si="25"/>
        <v>-583049137069628.5</v>
      </c>
      <c r="N92" s="24">
        <f t="shared" si="26"/>
        <v>7.4772400024065003E-2</v>
      </c>
      <c r="O92" s="24">
        <f t="shared" si="27"/>
        <v>790481131465</v>
      </c>
      <c r="P92" s="24">
        <f t="shared" si="28"/>
        <v>2.0323286756065552E-6</v>
      </c>
      <c r="Q92" s="5" t="str">
        <f t="shared" si="33"/>
        <v/>
      </c>
      <c r="R92" s="5">
        <f t="shared" si="34"/>
        <v>0.42730631560000004</v>
      </c>
      <c r="S92" s="5" t="str">
        <f t="shared" si="35"/>
        <v/>
      </c>
      <c r="T92" s="5">
        <f t="shared" si="35"/>
        <v>-1.1262586792639842</v>
      </c>
      <c r="U92" s="24">
        <f t="shared" si="32"/>
        <v>1.0200196611796133E-2</v>
      </c>
      <c r="V92" s="24">
        <f t="shared" si="31"/>
        <v>0.56136694355315775</v>
      </c>
      <c r="W92" s="63">
        <f>B92+([1]User!D$6-25)*[1]User!C$6*[1]Calc!V$6</f>
        <v>0.42730631560000004</v>
      </c>
      <c r="AH92" s="24"/>
    </row>
    <row r="93" spans="1:34">
      <c r="A93" s="64">
        <v>1.2286200000000001E-2</v>
      </c>
      <c r="B93" s="59">
        <v>0.42431799999999997</v>
      </c>
      <c r="C93" s="64">
        <v>5.8901999999999999E-3</v>
      </c>
      <c r="D93" s="61">
        <f t="shared" si="18"/>
        <v>6.9545417013650079E-2</v>
      </c>
      <c r="E93" s="49">
        <f t="shared" si="19"/>
        <v>-1.1577314843816791</v>
      </c>
      <c r="F93" s="49">
        <f t="shared" si="20"/>
        <v>-1.1577314843816791</v>
      </c>
      <c r="G93" s="49">
        <f t="shared" si="21"/>
        <v>6.9644638188467584E-2</v>
      </c>
      <c r="H93" s="5" t="str">
        <f t="shared" si="24"/>
        <v/>
      </c>
      <c r="I93" s="24">
        <f t="shared" si="22"/>
        <v>2.3258884045288312E-2</v>
      </c>
      <c r="J93" s="24">
        <f t="shared" si="23"/>
        <v>9.87558995282895E-3</v>
      </c>
      <c r="K93" s="5" t="str">
        <f t="shared" si="29"/>
        <v/>
      </c>
      <c r="L93" s="5" t="str">
        <f t="shared" si="30"/>
        <v/>
      </c>
      <c r="M93" s="24">
        <f t="shared" si="25"/>
        <v>-516131787440211.37</v>
      </c>
      <c r="N93" s="24">
        <f t="shared" si="26"/>
        <v>6.9644638188467584E-2</v>
      </c>
      <c r="O93" s="24">
        <f t="shared" si="27"/>
        <v>711331560556.125</v>
      </c>
      <c r="P93" s="24">
        <f t="shared" si="28"/>
        <v>1.9634875384269455E-6</v>
      </c>
      <c r="Q93" s="5" t="str">
        <f t="shared" si="33"/>
        <v/>
      </c>
      <c r="R93" s="5">
        <f t="shared" si="34"/>
        <v>0.42459431559999999</v>
      </c>
      <c r="S93" s="5" t="str">
        <f t="shared" si="35"/>
        <v/>
      </c>
      <c r="T93" s="5">
        <f t="shared" si="35"/>
        <v>-1.157112313479741</v>
      </c>
      <c r="U93" s="24">
        <f t="shared" si="32"/>
        <v>9.6254014355050457E-3</v>
      </c>
      <c r="V93" s="24">
        <f t="shared" si="31"/>
        <v>0.51395636804471379</v>
      </c>
      <c r="W93" s="63">
        <f>B93+([1]User!D$6-25)*[1]User!C$6*[1]Calc!V$6</f>
        <v>0.42459431559999999</v>
      </c>
      <c r="AH93" s="24"/>
    </row>
    <row r="94" spans="1:34">
      <c r="A94" s="64">
        <v>1.2431599999999999E-2</v>
      </c>
      <c r="B94" s="59">
        <v>0.421626</v>
      </c>
      <c r="C94" s="64">
        <v>5.4697599999999997E-3</v>
      </c>
      <c r="D94" s="61">
        <f t="shared" si="18"/>
        <v>6.4581294381274426E-2</v>
      </c>
      <c r="E94" s="49">
        <f t="shared" si="19"/>
        <v>-1.18989325481264</v>
      </c>
      <c r="F94" s="49">
        <f t="shared" si="20"/>
        <v>-1.18989325481264</v>
      </c>
      <c r="G94" s="49">
        <f t="shared" si="21"/>
        <v>6.4669994797739869E-2</v>
      </c>
      <c r="H94" s="5" t="str">
        <f t="shared" si="24"/>
        <v/>
      </c>
      <c r="I94" s="24">
        <f t="shared" si="22"/>
        <v>2.3383250130056505E-2</v>
      </c>
      <c r="J94" s="24">
        <f t="shared" si="23"/>
        <v>9.8654473761248408E-3</v>
      </c>
      <c r="K94" s="5" t="str">
        <f t="shared" si="29"/>
        <v/>
      </c>
      <c r="L94" s="5" t="str">
        <f t="shared" si="30"/>
        <v/>
      </c>
      <c r="M94" s="24">
        <f t="shared" si="25"/>
        <v>-461404580032482.19</v>
      </c>
      <c r="N94" s="24">
        <f t="shared" si="26"/>
        <v>6.4669994797739869E-2</v>
      </c>
      <c r="O94" s="24">
        <f t="shared" si="27"/>
        <v>640602123664.25</v>
      </c>
      <c r="P94" s="24">
        <f t="shared" si="28"/>
        <v>1.9042734213660287E-6</v>
      </c>
      <c r="Q94" s="5" t="str">
        <f t="shared" si="33"/>
        <v/>
      </c>
      <c r="R94" s="5">
        <f t="shared" si="34"/>
        <v>0.42190231560000002</v>
      </c>
      <c r="S94" s="5" t="str">
        <f t="shared" si="35"/>
        <v/>
      </c>
      <c r="T94" s="5">
        <f t="shared" si="35"/>
        <v>-1.1892971739889118</v>
      </c>
      <c r="U94" s="24">
        <f t="shared" si="32"/>
        <v>9.0896389249854204E-3</v>
      </c>
      <c r="V94" s="24">
        <f t="shared" si="31"/>
        <v>0.46672405020083385</v>
      </c>
      <c r="W94" s="63">
        <f>B94+([1]User!D$6-25)*[1]User!C$6*[1]Calc!V$6</f>
        <v>0.42190231560000002</v>
      </c>
      <c r="AH94" s="24"/>
    </row>
    <row r="95" spans="1:34">
      <c r="A95" s="64">
        <v>1.2577E-2</v>
      </c>
      <c r="B95" s="59">
        <v>0.41885</v>
      </c>
      <c r="C95" s="64">
        <v>5.0909500000000003E-3</v>
      </c>
      <c r="D95" s="61">
        <f t="shared" si="18"/>
        <v>6.0108695926393313E-2</v>
      </c>
      <c r="E95" s="49">
        <f t="shared" si="19"/>
        <v>-1.2210626940595801</v>
      </c>
      <c r="F95" s="49">
        <f t="shared" si="20"/>
        <v>-1.2210626940595801</v>
      </c>
      <c r="G95" s="49">
        <f t="shared" si="21"/>
        <v>6.019080350918405E-2</v>
      </c>
      <c r="H95" s="5" t="str">
        <f t="shared" si="24"/>
        <v/>
      </c>
      <c r="I95" s="24">
        <f t="shared" si="22"/>
        <v>2.3495229912270401E-2</v>
      </c>
      <c r="J95" s="24">
        <f t="shared" si="23"/>
        <v>9.8474691473048048E-3</v>
      </c>
      <c r="K95" s="5" t="str">
        <f t="shared" si="29"/>
        <v/>
      </c>
      <c r="L95" s="5" t="str">
        <f t="shared" si="30"/>
        <v/>
      </c>
      <c r="M95" s="24">
        <f t="shared" si="25"/>
        <v>-427109773151970.69</v>
      </c>
      <c r="N95" s="24">
        <f t="shared" si="26"/>
        <v>6.019080350918405E-2</v>
      </c>
      <c r="O95" s="24">
        <f t="shared" si="27"/>
        <v>575020561451</v>
      </c>
      <c r="P95" s="24">
        <f t="shared" si="28"/>
        <v>1.8365256200056119E-6</v>
      </c>
      <c r="Q95" s="5" t="str">
        <f t="shared" si="33"/>
        <v/>
      </c>
      <c r="R95" s="5">
        <f t="shared" si="34"/>
        <v>0.41912631560000002</v>
      </c>
      <c r="S95" s="5" t="str">
        <f t="shared" si="35"/>
        <v/>
      </c>
      <c r="T95" s="5">
        <f t="shared" si="35"/>
        <v>-1.2204698590796694</v>
      </c>
      <c r="U95" s="24">
        <f t="shared" si="32"/>
        <v>8.5709951854160485E-3</v>
      </c>
      <c r="V95" s="24">
        <f t="shared" si="31"/>
        <v>0.42693886379050866</v>
      </c>
      <c r="W95" s="63">
        <f>B95+([1]User!D$6-25)*[1]User!C$6*[1]Calc!V$6</f>
        <v>0.41912631560000002</v>
      </c>
      <c r="AH95" s="24"/>
    </row>
    <row r="96" spans="1:34">
      <c r="A96" s="64">
        <v>1.27224E-2</v>
      </c>
      <c r="B96" s="59">
        <v>0.38444099999999998</v>
      </c>
      <c r="C96" s="64">
        <v>2.4950699999999998E-3</v>
      </c>
      <c r="D96" s="61">
        <f t="shared" si="18"/>
        <v>2.94592176204964E-2</v>
      </c>
      <c r="E96" s="49">
        <f t="shared" si="19"/>
        <v>-1.5307787913566981</v>
      </c>
      <c r="F96" s="49">
        <f t="shared" si="20"/>
        <v>-1.5307787913566981</v>
      </c>
      <c r="G96" s="49">
        <f t="shared" si="21"/>
        <v>2.9726057154084121E-2</v>
      </c>
      <c r="H96" s="5" t="str">
        <f t="shared" si="24"/>
        <v/>
      </c>
      <c r="I96" s="24">
        <f t="shared" si="22"/>
        <v>2.4256848571147897E-2</v>
      </c>
      <c r="J96" s="24">
        <f t="shared" si="23"/>
        <v>9.3320296672077148E-3</v>
      </c>
      <c r="K96" s="5" t="str">
        <f t="shared" si="29"/>
        <v/>
      </c>
      <c r="L96" s="5">
        <f t="shared" si="30"/>
        <v>0.3847173156</v>
      </c>
      <c r="M96" s="24">
        <f t="shared" si="25"/>
        <v>-1388054169723884.2</v>
      </c>
      <c r="N96" s="24">
        <f t="shared" si="26"/>
        <v>2.9726057154084121E-2</v>
      </c>
      <c r="O96" s="24">
        <f t="shared" si="27"/>
        <v>150723120357.875</v>
      </c>
      <c r="P96" s="24">
        <f t="shared" si="28"/>
        <v>9.7473447310575987E-7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4.2304894092225079E-3</v>
      </c>
      <c r="V96" s="24">
        <f t="shared" si="31"/>
        <v>0.21100994714047769</v>
      </c>
      <c r="W96" s="63">
        <f>B96+([1]User!D$6-25)*[1]User!C$6*[1]Calc!V$6</f>
        <v>0.3847173156</v>
      </c>
      <c r="AH96" s="24"/>
    </row>
    <row r="97" spans="1:34">
      <c r="A97" s="64">
        <v>1.28678E-2</v>
      </c>
      <c r="B97" s="59">
        <v>0.326266</v>
      </c>
      <c r="C97" s="64">
        <v>4.7545299999999998E-4</v>
      </c>
      <c r="D97" s="61">
        <f t="shared" si="18"/>
        <v>5.6136594946506009E-3</v>
      </c>
      <c r="E97" s="49">
        <f t="shared" si="19"/>
        <v>-2.2507539337178151</v>
      </c>
      <c r="F97" s="49">
        <f t="shared" si="20"/>
        <v>-2.2507539337178151</v>
      </c>
      <c r="G97" s="49">
        <f t="shared" si="21"/>
        <v>5.6605459418391357E-3</v>
      </c>
      <c r="H97" s="5" t="str">
        <f t="shared" si="24"/>
        <v/>
      </c>
      <c r="I97" s="24">
        <f t="shared" si="22"/>
        <v>2.4858486351454025E-2</v>
      </c>
      <c r="J97" s="24">
        <f t="shared" si="23"/>
        <v>8.1173476955147938E-3</v>
      </c>
      <c r="K97" s="5" t="str">
        <f t="shared" si="29"/>
        <v/>
      </c>
      <c r="L97" s="5" t="str">
        <f t="shared" si="30"/>
        <v/>
      </c>
      <c r="M97" s="24">
        <f t="shared" si="25"/>
        <v>-243895376552925.62</v>
      </c>
      <c r="N97" s="24">
        <f t="shared" si="26"/>
        <v>5.6605459418391357E-3</v>
      </c>
      <c r="O97" s="24">
        <f t="shared" si="27"/>
        <v>15663007873.5</v>
      </c>
      <c r="P97" s="24">
        <f t="shared" si="28"/>
        <v>5.319374958775327E-7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1.375865730087232E-3</v>
      </c>
      <c r="V97" s="24">
        <f t="shared" si="31"/>
        <v>1.8324196491822646E-2</v>
      </c>
      <c r="W97" s="63">
        <f>B97+([1]User!D$6-25)*[1]User!C$6*[1]Calc!V$6</f>
        <v>0.32654231560000002</v>
      </c>
      <c r="AH97" s="24"/>
    </row>
    <row r="98" spans="1:34">
      <c r="A98" s="64">
        <v>1.3013200000000001E-2</v>
      </c>
      <c r="B98" s="59">
        <v>0.29331400000000002</v>
      </c>
      <c r="C98" s="64">
        <v>1.71872E-4</v>
      </c>
      <c r="D98" s="61">
        <f t="shared" si="18"/>
        <v>2.0292876155257999E-3</v>
      </c>
      <c r="E98" s="49">
        <f t="shared" si="19"/>
        <v>-2.6926563950645006</v>
      </c>
      <c r="F98" s="49">
        <f t="shared" si="20"/>
        <v>-2.6926563950645006</v>
      </c>
      <c r="G98" s="49">
        <f t="shared" si="21"/>
        <v>2.0366531719793928E-3</v>
      </c>
      <c r="H98" s="5" t="str">
        <f t="shared" si="24"/>
        <v/>
      </c>
      <c r="I98" s="24">
        <f t="shared" si="22"/>
        <v>2.4949083670700516E-2</v>
      </c>
      <c r="J98" s="24">
        <f t="shared" si="23"/>
        <v>7.3248093488117718E-3</v>
      </c>
      <c r="K98" s="5" t="str">
        <f t="shared" si="29"/>
        <v/>
      </c>
      <c r="L98" s="5" t="str">
        <f t="shared" si="30"/>
        <v/>
      </c>
      <c r="M98" s="24">
        <f t="shared" si="25"/>
        <v>-38314380220521.594</v>
      </c>
      <c r="N98" s="24">
        <f t="shared" si="26"/>
        <v>2.0366531719793928E-3</v>
      </c>
      <c r="O98" s="24">
        <f t="shared" si="27"/>
        <v>4343950535.375</v>
      </c>
      <c r="P98" s="24">
        <f t="shared" si="28"/>
        <v>4.1002614603687624E-7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7.5353950592961679E-4</v>
      </c>
      <c r="V98" s="24">
        <f t="shared" si="31"/>
        <v>3.0004638657236109E-3</v>
      </c>
      <c r="W98" s="63">
        <f>B98+([1]User!D$6-25)*[1]User!C$6*[1]Calc!V$6</f>
        <v>0.29359031560000004</v>
      </c>
      <c r="AH98" s="24"/>
    </row>
    <row r="99" spans="1:34">
      <c r="A99" s="64">
        <v>1.3158599999999999E-2</v>
      </c>
      <c r="B99" s="59">
        <v>0.27157399999999998</v>
      </c>
      <c r="C99" s="64">
        <v>5.5007299999999998E-5</v>
      </c>
      <c r="D99" s="61">
        <f t="shared" si="18"/>
        <v>6.4946956254370884E-4</v>
      </c>
      <c r="E99" s="49">
        <f t="shared" si="19"/>
        <v>-3.1874411973685612</v>
      </c>
      <c r="F99" s="49">
        <f t="shared" si="20"/>
        <v>-3.1874411973685612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6.7894616321099999E-3</v>
      </c>
      <c r="K99" s="5" t="str">
        <f t="shared" si="29"/>
        <v/>
      </c>
      <c r="L99" s="5" t="str">
        <f t="shared" si="30"/>
        <v/>
      </c>
      <c r="M99" s="24">
        <f t="shared" si="25"/>
        <v>-10845907788487.693</v>
      </c>
      <c r="N99" s="24">
        <f t="shared" si="26"/>
        <v>6.5155457985696772E-4</v>
      </c>
      <c r="O99" s="24">
        <f t="shared" si="27"/>
        <v>1863848139</v>
      </c>
      <c r="P99" s="24">
        <f t="shared" si="28"/>
        <v>5.4992502135433839E-7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5.1439550010094119E-4</v>
      </c>
      <c r="V99" s="24">
        <f t="shared" si="31"/>
        <v>6.2955316298334311E-4</v>
      </c>
      <c r="W99" s="63">
        <f>B99+([1]User!D$6-25)*[1]User!C$6*[1]Calc!V$6</f>
        <v>0.2718503156</v>
      </c>
      <c r="AH99" s="24"/>
    </row>
    <row r="100" spans="1:34">
      <c r="A100" s="64">
        <v>1.3304E-2</v>
      </c>
      <c r="B100" s="59">
        <v>0.25931300000000002</v>
      </c>
      <c r="C100" s="64">
        <v>1.4708999999999999E-5</v>
      </c>
      <c r="D100" s="61">
        <f t="shared" si="18"/>
        <v>1.7366872752262724E-4</v>
      </c>
      <c r="E100" s="49">
        <f t="shared" si="19"/>
        <v>-3.7602783777940654</v>
      </c>
      <c r="F100" s="49">
        <f t="shared" si="20"/>
        <v>-3.7602783777940654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6.4832431571100009E-3</v>
      </c>
      <c r="K100" s="5" t="str">
        <f t="shared" si="29"/>
        <v/>
      </c>
      <c r="L100" s="5" t="str">
        <f t="shared" si="30"/>
        <v/>
      </c>
      <c r="M100" s="24">
        <f t="shared" si="25"/>
        <v>-3795620803752.9951</v>
      </c>
      <c r="N100" s="24">
        <f t="shared" si="26"/>
        <v>1.7439839766594071E-4</v>
      </c>
      <c r="O100" s="24">
        <f t="shared" si="27"/>
        <v>1156540607</v>
      </c>
      <c r="P100" s="24">
        <f t="shared" si="28"/>
        <v>1.2748589967871062E-6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4.1733384220414441E-4</v>
      </c>
      <c r="V100" s="24">
        <f t="shared" si="31"/>
        <v>1.1171722791404087E-3</v>
      </c>
      <c r="W100" s="63">
        <f>B100+([1]User!D$6-25)*[1]User!C$6*[1]Calc!V$6</f>
        <v>0.25958931560000004</v>
      </c>
      <c r="AH100" s="24"/>
    </row>
    <row r="101" spans="1:34">
      <c r="A101" s="64">
        <v>1.34494E-2</v>
      </c>
      <c r="B101" s="59">
        <v>0.25401099999999999</v>
      </c>
      <c r="C101" s="64">
        <v>1.2761900000000001E-6</v>
      </c>
      <c r="D101" s="61">
        <f t="shared" si="18"/>
        <v>1.5067937546882975E-5</v>
      </c>
      <c r="E101" s="49">
        <f t="shared" si="19"/>
        <v>-4.8219461885152466</v>
      </c>
      <c r="F101" s="49">
        <f t="shared" si="20"/>
        <v>-4.8219461885152466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6.3508257071099999E-3</v>
      </c>
      <c r="K101" s="5" t="str">
        <f t="shared" si="29"/>
        <v/>
      </c>
      <c r="L101" s="5" t="str">
        <f t="shared" si="30"/>
        <v/>
      </c>
      <c r="M101" s="24">
        <f t="shared" si="25"/>
        <v>-1335291647688.0239</v>
      </c>
      <c r="N101" s="24">
        <f t="shared" si="26"/>
        <v>1.5324634013234519E-5</v>
      </c>
      <c r="O101" s="24">
        <f t="shared" si="27"/>
        <v>940893154.875</v>
      </c>
      <c r="P101" s="24">
        <f t="shared" si="28"/>
        <v>1.1803042078327114E-5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3.8182794565320949E-4</v>
      </c>
      <c r="V101" s="24">
        <f t="shared" si="31"/>
        <v>1.3744064709312327E-3</v>
      </c>
      <c r="W101" s="63">
        <f>B101+([1]User!D$6-25)*[1]User!C$6*[1]Calc!V$6</f>
        <v>0.25428731560000001</v>
      </c>
      <c r="AH101" s="24"/>
    </row>
    <row r="102" spans="1:34">
      <c r="A102" s="64">
        <v>1.3594800000000001E-2</v>
      </c>
      <c r="B102" s="59">
        <v>0.25220399999999998</v>
      </c>
      <c r="C102" s="64">
        <v>3.2911000000000001E-6</v>
      </c>
      <c r="D102" s="61">
        <f t="shared" si="18"/>
        <v>3.8857920263085087E-5</v>
      </c>
      <c r="E102" s="49">
        <f t="shared" si="19"/>
        <v>-4.4105204472369142</v>
      </c>
      <c r="F102" s="49">
        <f t="shared" si="20"/>
        <v>-4.4105204472369142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6.3056958821100005E-3</v>
      </c>
      <c r="K102" s="5" t="str">
        <f t="shared" si="29"/>
        <v/>
      </c>
      <c r="L102" s="5" t="str">
        <f t="shared" si="30"/>
        <v/>
      </c>
      <c r="M102" s="24">
        <f t="shared" si="25"/>
        <v>-424180362557.3916</v>
      </c>
      <c r="N102" s="24">
        <f t="shared" si="26"/>
        <v>3.8939464695983117E-5</v>
      </c>
      <c r="O102" s="24">
        <f t="shared" si="27"/>
        <v>876993326.5</v>
      </c>
      <c r="P102" s="24">
        <f t="shared" si="28"/>
        <v>4.3296228749583083E-6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3.7051053251698353E-4</v>
      </c>
      <c r="V102" s="24">
        <f t="shared" si="31"/>
        <v>1.468725190663761E-3</v>
      </c>
      <c r="W102" s="63">
        <f>B102+([1]User!D$6-25)*[1]User!C$6*[1]Calc!V$6</f>
        <v>0.2524803156</v>
      </c>
      <c r="AH102" s="24"/>
    </row>
    <row r="103" spans="1:34">
      <c r="A103" s="64">
        <v>1.3740199999999999E-2</v>
      </c>
      <c r="B103" s="59">
        <v>0.25158900000000001</v>
      </c>
      <c r="C103" s="64">
        <v>-1.28282E-5</v>
      </c>
      <c r="D103" s="61">
        <f t="shared" si="18"/>
        <v>-1.5146217760593969E-4</v>
      </c>
      <c r="E103" s="49">
        <f t="shared" si="19"/>
        <v>-3</v>
      </c>
      <c r="F103" s="49">
        <f t="shared" si="20"/>
        <v>-3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6.2903362571100005E-3</v>
      </c>
      <c r="K103" s="5" t="str">
        <f t="shared" si="29"/>
        <v/>
      </c>
      <c r="L103" s="5" t="str">
        <f t="shared" si="30"/>
        <v/>
      </c>
      <c r="M103" s="24">
        <f t="shared" si="25"/>
        <v>-140952272043.35605</v>
      </c>
      <c r="N103" s="24">
        <f t="shared" si="26"/>
        <v>-1.5143508094116206E-4</v>
      </c>
      <c r="O103" s="24">
        <f t="shared" si="27"/>
        <v>856250506.5</v>
      </c>
      <c r="P103" s="24">
        <f t="shared" si="28"/>
        <v>-1.0869713698209409E-6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3.667450517948022E-4</v>
      </c>
      <c r="V103" s="24">
        <f t="shared" si="31"/>
        <v>1.5016097760490123E-3</v>
      </c>
      <c r="W103" s="63">
        <f>B103+([1]User!D$6-25)*[1]User!C$6*[1]Calc!V$6</f>
        <v>0.25186531560000003</v>
      </c>
      <c r="AH103" s="24"/>
    </row>
    <row r="104" spans="1:34">
      <c r="A104" s="64">
        <v>1.38856E-2</v>
      </c>
      <c r="B104" s="59">
        <v>0.25136900000000001</v>
      </c>
      <c r="C104" s="64">
        <v>-2.75364E-6</v>
      </c>
      <c r="D104" s="61">
        <f t="shared" si="18"/>
        <v>-3.251214595522519E-5</v>
      </c>
      <c r="E104" s="49">
        <f t="shared" si="19"/>
        <v>-3</v>
      </c>
      <c r="F104" s="49">
        <f>IF($D104&gt;0,LOG10(D104),-3)</f>
        <v>-3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6.2848417571100008E-3</v>
      </c>
      <c r="K104" s="5" t="str">
        <f t="shared" si="29"/>
        <v/>
      </c>
      <c r="L104" s="5" t="str">
        <f t="shared" si="30"/>
        <v/>
      </c>
      <c r="M104" s="24">
        <f t="shared" si="25"/>
        <v>-49992050601.415764</v>
      </c>
      <c r="N104" s="24">
        <f t="shared" si="26"/>
        <v>-3.2502535483417571E-5</v>
      </c>
      <c r="O104" s="24">
        <f t="shared" si="27"/>
        <v>848950062.875</v>
      </c>
      <c r="P104" s="24">
        <f t="shared" si="28"/>
        <v>-5.0212131964398239E-6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3.6540851301360085E-4</v>
      </c>
      <c r="V104" s="24">
        <f t="shared" si="31"/>
        <v>1.5134705983461357E-3</v>
      </c>
      <c r="W104" s="63">
        <f>B104+([1]User!D$6-25)*[1]User!C$6*[1]Calc!V$6</f>
        <v>0.25164531560000003</v>
      </c>
      <c r="AH104" s="24"/>
    </row>
    <row r="105" spans="1:34">
      <c r="A105" s="64">
        <v>1.4031E-2</v>
      </c>
      <c r="B105" s="59">
        <v>0.25127899999999997</v>
      </c>
      <c r="C105" s="64">
        <v>-1.08133E-5</v>
      </c>
      <c r="D105" s="61">
        <f t="shared" si="18"/>
        <v>-1.2767231295944152E-4</v>
      </c>
      <c r="E105" s="49">
        <f>IF(D105&gt;0,LOG10(D105),-3)</f>
        <v>-3</v>
      </c>
      <c r="F105" s="49">
        <f>IF($D105&gt;0,LOG10(D105),-3)</f>
        <v>-3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6.2825940071099999E-3</v>
      </c>
      <c r="K105" s="5" t="str">
        <f t="shared" si="29"/>
        <v/>
      </c>
      <c r="L105" s="5" t="str">
        <f t="shared" si="30"/>
        <v/>
      </c>
      <c r="M105" s="24">
        <f t="shared" si="25"/>
        <v>-20379780198.785831</v>
      </c>
      <c r="N105" s="24">
        <f t="shared" si="26"/>
        <v>-1.2766839515049609E-4</v>
      </c>
      <c r="O105" s="24">
        <f t="shared" si="27"/>
        <v>845981488.125</v>
      </c>
      <c r="P105" s="24">
        <f t="shared" si="28"/>
        <v>-1.2738585856385146E-6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3.6486332653948658E-4</v>
      </c>
      <c r="V105" s="24">
        <f t="shared" si="31"/>
        <v>1.5183375502159841E-3</v>
      </c>
      <c r="W105" s="63">
        <f>B105+([1]User!D$6-25)*[1]User!C$6*[1]Calc!V$6</f>
        <v>0.2515553156</v>
      </c>
      <c r="AH105" s="24"/>
    </row>
    <row r="106" spans="1:34">
      <c r="A106" s="64">
        <v>1.41764E-2</v>
      </c>
      <c r="B106" s="59">
        <v>0.25116899999999998</v>
      </c>
      <c r="C106" s="64">
        <v>-4.0969200000000002E-6</v>
      </c>
      <c r="D106" s="61">
        <f t="shared" si="18"/>
        <v>-4.8372213145829224E-5</v>
      </c>
      <c r="E106" s="49">
        <f>IF(D106&gt;0,LOG10(D106),-3)</f>
        <v>-3</v>
      </c>
      <c r="F106" s="49">
        <f>IF($D106&gt;0,LOG10(D106),-3)</f>
        <v>-3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6.2798467571100001E-3</v>
      </c>
      <c r="K106" s="5" t="str">
        <f t="shared" si="29"/>
        <v/>
      </c>
      <c r="L106" s="5" t="str">
        <f t="shared" si="30"/>
        <v/>
      </c>
      <c r="M106" s="24">
        <f t="shared" si="25"/>
        <v>-24802206789.999908</v>
      </c>
      <c r="N106" s="24">
        <f t="shared" si="26"/>
        <v>-4.8367445169595915E-5</v>
      </c>
      <c r="O106" s="24">
        <f t="shared" si="27"/>
        <v>842367323.25</v>
      </c>
      <c r="P106" s="24">
        <f t="shared" si="28"/>
        <v>-3.3480514352942176E-6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3.6419822948476202E-4</v>
      </c>
      <c r="V106" s="24">
        <f t="shared" si="31"/>
        <v>1.5242977258731398E-3</v>
      </c>
      <c r="W106" s="63">
        <f>B106+([1]User!D$6-25)*[1]User!C$6*[1]Calc!V$6</f>
        <v>0.2514453156</v>
      </c>
      <c r="AH106" s="24"/>
    </row>
    <row r="107" spans="1:34">
      <c r="A107" s="64">
        <v>1.4321800000000001E-2</v>
      </c>
      <c r="B107" s="59">
        <v>0.25118299999999999</v>
      </c>
      <c r="C107" s="64">
        <v>-2.08201E-6</v>
      </c>
      <c r="D107" s="61">
        <f t="shared" si="18"/>
        <v>-2.458223042962711E-5</v>
      </c>
      <c r="E107" s="49">
        <f>IF(D107&gt;0,LOG10(D107),-3)</f>
        <v>-3</v>
      </c>
      <c r="F107" s="49">
        <f t="shared" ref="F107:F133" si="36">IF($D107&gt;0,LOG10(D107),-3)</f>
        <v>-3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6.2801964071100003E-3</v>
      </c>
      <c r="K107" s="5" t="str">
        <f t="shared" si="29"/>
        <v/>
      </c>
      <c r="L107" s="5" t="str">
        <f t="shared" si="30"/>
        <v/>
      </c>
      <c r="M107" s="24">
        <f t="shared" si="25"/>
        <v>3158365004.0455294</v>
      </c>
      <c r="N107" s="24">
        <f t="shared" si="26"/>
        <v>-2.4582837593715489E-5</v>
      </c>
      <c r="O107" s="24">
        <f t="shared" si="27"/>
        <v>842826449</v>
      </c>
      <c r="P107" s="24">
        <f t="shared" si="28"/>
        <v>-6.5909786019650169E-6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3.6428280242036351E-4</v>
      </c>
      <c r="V107" s="24">
        <f t="shared" si="31"/>
        <v>1.5235384442930078E-3</v>
      </c>
      <c r="W107" s="63">
        <f>B107+([1]User!D$6-25)*[1]User!C$6*[1]Calc!V$6</f>
        <v>0.25145931560000001</v>
      </c>
      <c r="AH107" s="24"/>
    </row>
    <row r="108" spans="1:34">
      <c r="A108" s="64">
        <v>1.44672E-2</v>
      </c>
      <c r="B108" s="59">
        <v>0.25114399999999998</v>
      </c>
      <c r="C108" s="64">
        <v>-8.1267499999999997E-6</v>
      </c>
      <c r="D108" s="61">
        <f t="shared" si="18"/>
        <v>-9.5952296647937381E-5</v>
      </c>
      <c r="E108" s="49">
        <f>IF(D108&gt;0,LOG10(D108),-3)</f>
        <v>-3</v>
      </c>
      <c r="F108" s="49">
        <f t="shared" si="36"/>
        <v>-3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6.27922238211E-3</v>
      </c>
      <c r="K108" s="5" t="str">
        <f t="shared" si="29"/>
        <v/>
      </c>
      <c r="L108" s="5" t="str">
        <f t="shared" si="30"/>
        <v/>
      </c>
      <c r="M108" s="24">
        <f t="shared" si="25"/>
        <v>-8784957545.9458752</v>
      </c>
      <c r="N108" s="24">
        <f t="shared" si="26"/>
        <v>-9.5950607827698751E-5</v>
      </c>
      <c r="O108" s="24">
        <f t="shared" si="27"/>
        <v>841548077.875</v>
      </c>
      <c r="P108" s="24">
        <f t="shared" si="28"/>
        <v>-1.6860675107051068E-6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3.6404726131144567E-4</v>
      </c>
      <c r="V108" s="24">
        <f t="shared" si="31"/>
        <v>1.5256541037933669E-3</v>
      </c>
      <c r="W108" s="63">
        <f>B108+([1]User!D$6-25)*[1]User!C$6*[1]Calc!V$6</f>
        <v>0.2514203156</v>
      </c>
      <c r="AH108" s="24"/>
    </row>
    <row r="109" spans="1:34">
      <c r="A109" s="60">
        <v>1.46126E-2</v>
      </c>
      <c r="B109" s="63">
        <v>0.25114199999999998</v>
      </c>
      <c r="C109" s="24">
        <v>4.6343800000000003E-6</v>
      </c>
      <c r="D109" s="61">
        <f t="shared" si="18"/>
        <v>5.471798745368912E-5</v>
      </c>
      <c r="E109" s="49">
        <f t="shared" ref="E109:E133" si="37">IF(D109&gt;0,LOG10(D109),-3)</f>
        <v>-4.2618698844939145</v>
      </c>
      <c r="F109" s="49">
        <f t="shared" si="36"/>
        <v>-4.2618698844939145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6.2791724321100001E-3</v>
      </c>
      <c r="K109" s="5" t="str">
        <f t="shared" si="29"/>
        <v/>
      </c>
      <c r="L109" s="5" t="str">
        <f t="shared" si="30"/>
        <v/>
      </c>
      <c r="M109" s="24">
        <f t="shared" si="25"/>
        <v>-450475576.13528299</v>
      </c>
      <c r="N109" s="24">
        <f t="shared" si="26"/>
        <v>5.4718074053113875E-5</v>
      </c>
      <c r="O109" s="24">
        <f t="shared" si="27"/>
        <v>841482572.625</v>
      </c>
      <c r="P109" s="24">
        <f t="shared" si="28"/>
        <v>2.9563651967064112E-6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3.6403518689881594E-4</v>
      </c>
      <c r="V109" s="24">
        <f t="shared" si="31"/>
        <v>1.5257626427163599E-3</v>
      </c>
      <c r="W109" s="63">
        <f>B109+([1]User!D$6-25)*[1]User!C$6*[1]Calc!V$6</f>
        <v>0.2514183156</v>
      </c>
      <c r="AH109" s="24"/>
    </row>
    <row r="110" spans="1:34">
      <c r="A110" s="60">
        <v>1.4758E-2</v>
      </c>
      <c r="B110" s="63">
        <v>0.25114599999999998</v>
      </c>
      <c r="C110" s="24">
        <v>-5.4402E-6</v>
      </c>
      <c r="D110" s="61">
        <f t="shared" si="18"/>
        <v>-6.4232280336433257E-5</v>
      </c>
      <c r="E110" s="49">
        <f t="shared" si="37"/>
        <v>-3</v>
      </c>
      <c r="F110" s="49">
        <f t="shared" si="36"/>
        <v>-3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6.2792723321099999E-3</v>
      </c>
      <c r="K110" s="5" t="str">
        <f t="shared" si="29"/>
        <v/>
      </c>
      <c r="L110" s="5" t="str">
        <f t="shared" si="30"/>
        <v/>
      </c>
      <c r="M110" s="24">
        <f t="shared" si="25"/>
        <v>901091426.71766305</v>
      </c>
      <c r="N110" s="24">
        <f t="shared" si="26"/>
        <v>-6.4232453562249124E-5</v>
      </c>
      <c r="O110" s="24">
        <f t="shared" si="27"/>
        <v>841613588.125</v>
      </c>
      <c r="P110" s="24">
        <f t="shared" si="28"/>
        <v>-2.5188481399726371E-6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3.6405933617456103E-4</v>
      </c>
      <c r="V110" s="24">
        <f t="shared" si="31"/>
        <v>1.5255455691208666E-3</v>
      </c>
      <c r="W110" s="63">
        <f>B110+([1]User!D$6-25)*[1]User!C$6*[1]Calc!V$6</f>
        <v>0.2514223156</v>
      </c>
      <c r="AH110" s="24"/>
    </row>
    <row r="111" spans="1:34">
      <c r="A111" s="60">
        <v>1.4903400000000001E-2</v>
      </c>
      <c r="B111" s="63">
        <v>0.25113099999999999</v>
      </c>
      <c r="C111" s="24">
        <v>-3.4252799999999999E-6</v>
      </c>
      <c r="D111" s="61">
        <f t="shared" si="18"/>
        <v>-4.0442179550527207E-5</v>
      </c>
      <c r="E111" s="49">
        <f t="shared" si="37"/>
        <v>-3</v>
      </c>
      <c r="F111" s="49">
        <f t="shared" si="36"/>
        <v>-3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6.2788977071100002E-3</v>
      </c>
      <c r="K111" s="5" t="str">
        <f t="shared" si="29"/>
        <v/>
      </c>
      <c r="L111" s="5" t="str">
        <f t="shared" si="30"/>
        <v/>
      </c>
      <c r="M111" s="24">
        <f t="shared" si="25"/>
        <v>-3377120662.9682045</v>
      </c>
      <c r="N111" s="24">
        <f t="shared" si="26"/>
        <v>-4.0441530332850959E-5</v>
      </c>
      <c r="O111" s="24">
        <f t="shared" si="27"/>
        <v>841122385.125</v>
      </c>
      <c r="P111" s="24">
        <f t="shared" si="28"/>
        <v>-3.9982999155964672E-6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3.639687856809856E-4</v>
      </c>
      <c r="V111" s="24">
        <f t="shared" si="31"/>
        <v>1.5263596827729204E-3</v>
      </c>
      <c r="W111" s="63">
        <f>B111+([1]User!D$6-25)*[1]User!C$6*[1]Calc!V$6</f>
        <v>0.25140731560000001</v>
      </c>
      <c r="AH111" s="24"/>
    </row>
    <row r="112" spans="1:34">
      <c r="A112" s="60">
        <v>1.5048799999999999E-2</v>
      </c>
      <c r="B112" s="63">
        <v>0.25111899999999998</v>
      </c>
      <c r="C112" s="24">
        <v>-1.01417E-5</v>
      </c>
      <c r="D112" s="61">
        <f t="shared" si="18"/>
        <v>-1.1974275164295524E-4</v>
      </c>
      <c r="E112" s="49">
        <f t="shared" si="37"/>
        <v>-3</v>
      </c>
      <c r="F112" s="49">
        <f t="shared" si="36"/>
        <v>-3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6.2785980071099999E-3</v>
      </c>
      <c r="K112" s="5" t="str">
        <f t="shared" si="29"/>
        <v/>
      </c>
      <c r="L112" s="5" t="str">
        <f t="shared" si="30"/>
        <v/>
      </c>
      <c r="M112" s="24">
        <f t="shared" si="25"/>
        <v>-2700434993.5937352</v>
      </c>
      <c r="N112" s="24">
        <f t="shared" si="26"/>
        <v>-1.1974223251133207E-4</v>
      </c>
      <c r="O112" s="24">
        <f t="shared" si="27"/>
        <v>840729629.25</v>
      </c>
      <c r="P112" s="24">
        <f t="shared" si="28"/>
        <v>-1.3497482094441871E-6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3.6389636352647455E-4</v>
      </c>
      <c r="V112" s="24">
        <f t="shared" si="31"/>
        <v>1.5270111458532531E-3</v>
      </c>
      <c r="W112" s="63">
        <f>B112+([1]User!D$6-25)*[1]User!C$6*[1]Calc!V$6</f>
        <v>0.2513953156</v>
      </c>
      <c r="AH112" s="24"/>
    </row>
    <row r="113" spans="1:34">
      <c r="A113" s="5">
        <v>1.51942E-2</v>
      </c>
      <c r="B113" s="63">
        <v>0.25113099999999999</v>
      </c>
      <c r="C113" s="24">
        <v>-1.08133E-5</v>
      </c>
      <c r="D113" s="61">
        <f t="shared" si="18"/>
        <v>-1.2767231295944152E-4</v>
      </c>
      <c r="E113" s="49">
        <f t="shared" si="37"/>
        <v>-3</v>
      </c>
      <c r="F113" s="49">
        <f t="shared" si="36"/>
        <v>-3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6.2788977071100002E-3</v>
      </c>
      <c r="K113" s="5" t="str">
        <f t="shared" si="29"/>
        <v/>
      </c>
      <c r="L113" s="5" t="str">
        <f t="shared" si="30"/>
        <v/>
      </c>
      <c r="M113" s="24">
        <f t="shared" si="25"/>
        <v>2701696530.3795629</v>
      </c>
      <c r="N113" s="24">
        <f t="shared" si="26"/>
        <v>-1.2767283233358252E-4</v>
      </c>
      <c r="O113" s="24">
        <f t="shared" si="27"/>
        <v>841122385.125</v>
      </c>
      <c r="P113" s="24">
        <f t="shared" si="28"/>
        <v>-1.266497847356816E-6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3.639687856809856E-4</v>
      </c>
      <c r="V113" s="24">
        <f t="shared" si="31"/>
        <v>1.5263596827729204E-3</v>
      </c>
      <c r="W113" s="63">
        <f>B113+([1]User!D$6-25)*[1]User!C$6*[1]Calc!V$6</f>
        <v>0.25140731560000001</v>
      </c>
      <c r="AH113" s="24"/>
    </row>
    <row r="114" spans="1:34">
      <c r="A114" s="5">
        <v>1.53396E-2</v>
      </c>
      <c r="B114" s="63">
        <v>0.25108000000000003</v>
      </c>
      <c r="C114" s="24">
        <v>-9.4700299999999995E-6</v>
      </c>
      <c r="D114" s="61">
        <f t="shared" si="18"/>
        <v>-1.1181236383854141E-4</v>
      </c>
      <c r="E114" s="49">
        <f t="shared" si="37"/>
        <v>-3</v>
      </c>
      <c r="F114" s="49">
        <f t="shared" si="36"/>
        <v>-3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6.2776239821100014E-3</v>
      </c>
      <c r="K114" s="5" t="str">
        <f t="shared" si="29"/>
        <v/>
      </c>
      <c r="L114" s="5" t="str">
        <f t="shared" si="30"/>
        <v/>
      </c>
      <c r="M114" s="24">
        <f t="shared" si="25"/>
        <v>-11459441029.807459</v>
      </c>
      <c r="N114" s="24">
        <f t="shared" si="26"/>
        <v>-1.1181016087559784E-4</v>
      </c>
      <c r="O114" s="24">
        <f t="shared" si="27"/>
        <v>839454438.5</v>
      </c>
      <c r="P114" s="24">
        <f t="shared" si="28"/>
        <v>-1.4433099817894979E-6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3.636611034513042E-4</v>
      </c>
      <c r="V114" s="24">
        <f t="shared" si="31"/>
        <v>1.5291294578815536E-3</v>
      </c>
      <c r="W114" s="63">
        <f>B114+([1]User!D$6-25)*[1]User!C$6*[1]Calc!V$6</f>
        <v>0.25135631560000005</v>
      </c>
      <c r="AH114" s="24"/>
    </row>
    <row r="115" spans="1:34">
      <c r="A115" s="5">
        <v>1.5485000000000001E-2</v>
      </c>
      <c r="B115" s="63">
        <v>0.25111099999999997</v>
      </c>
      <c r="C115" s="24">
        <v>7.3209399999999999E-6</v>
      </c>
      <c r="D115" s="61">
        <f t="shared" si="18"/>
        <v>8.643812183489718E-5</v>
      </c>
      <c r="E115" s="49">
        <f t="shared" si="37"/>
        <v>-4.0632946782256525</v>
      </c>
      <c r="F115" s="49">
        <f t="shared" si="36"/>
        <v>-4.0632946782256525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6.2783982071100003E-3</v>
      </c>
      <c r="K115" s="5" t="str">
        <f t="shared" si="29"/>
        <v/>
      </c>
      <c r="L115" s="5" t="str">
        <f t="shared" si="30"/>
        <v/>
      </c>
      <c r="M115" s="24">
        <f t="shared" si="25"/>
        <v>6973951932.2053413</v>
      </c>
      <c r="N115" s="24">
        <f t="shared" si="26"/>
        <v>8.6436781162377727E-5</v>
      </c>
      <c r="O115" s="24">
        <f t="shared" si="27"/>
        <v>840467893.875</v>
      </c>
      <c r="P115" s="24">
        <f t="shared" si="28"/>
        <v>1.8692453113797257E-6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3.6384809109564465E-4</v>
      </c>
      <c r="V115" s="24">
        <f t="shared" si="31"/>
        <v>1.5274455395966906E-3</v>
      </c>
      <c r="W115" s="63">
        <f>B115+([1]User!D$6-25)*[1]User!C$6*[1]Calc!V$6</f>
        <v>0.25138731559999999</v>
      </c>
      <c r="AH115" s="24"/>
    </row>
    <row r="116" spans="1:34">
      <c r="A116" s="5">
        <v>1.5630399999999999E-2</v>
      </c>
      <c r="B116" s="63">
        <v>0.251087</v>
      </c>
      <c r="C116" s="24">
        <v>-4.0969200000000002E-6</v>
      </c>
      <c r="D116" s="61">
        <f t="shared" si="18"/>
        <v>-4.8372213145829224E-5</v>
      </c>
      <c r="E116" s="49">
        <f t="shared" si="37"/>
        <v>-3</v>
      </c>
      <c r="F116" s="49">
        <f t="shared" si="36"/>
        <v>-3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6.2777988071100006E-3</v>
      </c>
      <c r="K116" s="5" t="str">
        <f t="shared" si="29"/>
        <v/>
      </c>
      <c r="L116" s="5" t="str">
        <f t="shared" si="30"/>
        <v/>
      </c>
      <c r="M116" s="24">
        <f t="shared" si="25"/>
        <v>-5394147549.2309208</v>
      </c>
      <c r="N116" s="24">
        <f t="shared" si="26"/>
        <v>-4.8371176174904358E-5</v>
      </c>
      <c r="O116" s="24">
        <f t="shared" si="27"/>
        <v>839683176.375</v>
      </c>
      <c r="P116" s="24">
        <f t="shared" si="28"/>
        <v>-3.3371256725834436E-6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3.6370331701713021E-4</v>
      </c>
      <c r="V116" s="24">
        <f t="shared" si="31"/>
        <v>1.5287491289780947E-3</v>
      </c>
      <c r="W116" s="63">
        <f>B116+([1]User!D$6-25)*[1]User!C$6*[1]Calc!V$6</f>
        <v>0.25136331560000003</v>
      </c>
      <c r="AH116" s="24"/>
    </row>
    <row r="117" spans="1:34">
      <c r="A117" s="5">
        <v>1.57758E-2</v>
      </c>
      <c r="B117" s="63">
        <v>0.251085</v>
      </c>
      <c r="C117" s="24">
        <v>-6.7834799999999998E-6</v>
      </c>
      <c r="D117" s="61">
        <f t="shared" si="18"/>
        <v>-8.009234752703729E-5</v>
      </c>
      <c r="E117" s="49">
        <f t="shared" si="37"/>
        <v>-3</v>
      </c>
      <c r="F117" s="49">
        <f t="shared" si="36"/>
        <v>-3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6.2777488571100007E-3</v>
      </c>
      <c r="K117" s="5" t="str">
        <f t="shared" si="29"/>
        <v/>
      </c>
      <c r="L117" s="5" t="str">
        <f t="shared" si="30"/>
        <v/>
      </c>
      <c r="M117" s="24">
        <f t="shared" si="25"/>
        <v>-449477306.23358953</v>
      </c>
      <c r="N117" s="24">
        <f t="shared" si="26"/>
        <v>-8.0092261119519946E-5</v>
      </c>
      <c r="O117" s="24">
        <f t="shared" si="27"/>
        <v>839617816.375</v>
      </c>
      <c r="P117" s="24">
        <f t="shared" si="28"/>
        <v>-2.0152774658098883E-6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3.6369125543588064E-4</v>
      </c>
      <c r="V117" s="24">
        <f t="shared" si="31"/>
        <v>1.5288577890638531E-3</v>
      </c>
      <c r="W117" s="63">
        <f>B117+([1]User!D$6-25)*[1]User!C$6*[1]Calc!V$6</f>
        <v>0.25136131560000002</v>
      </c>
      <c r="AH117" s="24"/>
    </row>
    <row r="118" spans="1:34">
      <c r="A118" s="5">
        <v>1.59212E-2</v>
      </c>
      <c r="B118" s="63">
        <v>0.25111</v>
      </c>
      <c r="C118" s="24">
        <v>-2.75364E-6</v>
      </c>
      <c r="D118" s="61">
        <f t="shared" si="18"/>
        <v>-3.251214595522519E-5</v>
      </c>
      <c r="E118" s="49">
        <f t="shared" si="37"/>
        <v>-3</v>
      </c>
      <c r="F118" s="49">
        <f t="shared" si="36"/>
        <v>-3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6.2783732321100008E-3</v>
      </c>
      <c r="K118" s="5" t="str">
        <f t="shared" si="29"/>
        <v/>
      </c>
      <c r="L118" s="5" t="str">
        <f t="shared" si="30"/>
        <v/>
      </c>
      <c r="M118" s="24">
        <f t="shared" si="25"/>
        <v>5623935890.8122864</v>
      </c>
      <c r="N118" s="24">
        <f t="shared" si="26"/>
        <v>-3.2513227100660839E-5</v>
      </c>
      <c r="O118" s="24">
        <f t="shared" si="27"/>
        <v>840435182.625</v>
      </c>
      <c r="P118" s="24">
        <f t="shared" si="28"/>
        <v>-4.9692163440935732E-6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3.6384205754828132E-4</v>
      </c>
      <c r="V118" s="24">
        <f t="shared" si="31"/>
        <v>1.5274998435973958E-3</v>
      </c>
      <c r="W118" s="63">
        <f>B118+([1]User!D$6-25)*[1]User!C$6*[1]Calc!V$6</f>
        <v>0.25138631560000002</v>
      </c>
      <c r="AH118" s="24"/>
    </row>
    <row r="119" spans="1:34">
      <c r="A119" s="5">
        <v>1.60666E-2</v>
      </c>
      <c r="B119" s="63">
        <v>0.25108900000000001</v>
      </c>
      <c r="C119" s="24">
        <v>-1.41715E-5</v>
      </c>
      <c r="D119" s="61">
        <f t="shared" si="18"/>
        <v>-1.6732248093595159E-4</v>
      </c>
      <c r="E119" s="49">
        <f t="shared" si="37"/>
        <v>-3</v>
      </c>
      <c r="F119" s="49">
        <f t="shared" si="36"/>
        <v>-3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6.2778487571100005E-3</v>
      </c>
      <c r="K119" s="5" t="str">
        <f t="shared" si="29"/>
        <v/>
      </c>
      <c r="L119" s="5" t="str">
        <f t="shared" si="30"/>
        <v/>
      </c>
      <c r="M119" s="24">
        <f t="shared" si="25"/>
        <v>-4720246524.3163404</v>
      </c>
      <c r="N119" s="24">
        <f t="shared" si="26"/>
        <v>-1.6732157351575976E-4</v>
      </c>
      <c r="O119" s="24">
        <f t="shared" si="27"/>
        <v>839748541.5</v>
      </c>
      <c r="P119" s="24">
        <f t="shared" si="28"/>
        <v>-9.648083999326893E-7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3.6371537904835994E-4</v>
      </c>
      <c r="V119" s="24">
        <f t="shared" si="31"/>
        <v>1.5286404731444359E-3</v>
      </c>
      <c r="W119" s="63">
        <f>B119+([1]User!D$6-25)*[1]User!C$6*[1]Calc!V$6</f>
        <v>0.25136531560000003</v>
      </c>
      <c r="AH119" s="24"/>
    </row>
    <row r="120" spans="1:34">
      <c r="A120" s="5">
        <v>1.6212000000000001E-2</v>
      </c>
      <c r="B120" s="63">
        <v>0.25112299999999999</v>
      </c>
      <c r="C120" s="24">
        <v>-1.4103700000000001E-6</v>
      </c>
      <c r="D120" s="61">
        <f t="shared" si="18"/>
        <v>-1.6652196834325094E-5</v>
      </c>
      <c r="E120" s="49">
        <f t="shared" si="37"/>
        <v>-3</v>
      </c>
      <c r="F120" s="49">
        <f t="shared" si="36"/>
        <v>-3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6.2786979071100006E-3</v>
      </c>
      <c r="K120" s="5" t="str">
        <f t="shared" si="29"/>
        <v/>
      </c>
      <c r="L120" s="5" t="str">
        <f t="shared" si="30"/>
        <v/>
      </c>
      <c r="M120" s="24">
        <f t="shared" si="25"/>
        <v>7652423747.7604952</v>
      </c>
      <c r="N120" s="24">
        <f t="shared" si="26"/>
        <v>-1.6653667936266363E-5</v>
      </c>
      <c r="O120" s="24">
        <f t="shared" si="27"/>
        <v>840860527.5</v>
      </c>
      <c r="P120" s="24">
        <f t="shared" si="28"/>
        <v>-9.7063919146955276E-6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3.6392050244340079E-4</v>
      </c>
      <c r="V120" s="24">
        <f t="shared" si="31"/>
        <v>1.5267939744889514E-3</v>
      </c>
      <c r="W120" s="63">
        <f>B120+([1]User!D$6-25)*[1]User!C$6*[1]Calc!V$6</f>
        <v>0.25139931560000001</v>
      </c>
      <c r="AH120" s="24"/>
    </row>
    <row r="121" spans="1:34">
      <c r="A121" s="5">
        <v>1.6357400000000001E-2</v>
      </c>
      <c r="B121" s="63">
        <v>0.25107299999999999</v>
      </c>
      <c r="C121" s="24">
        <v>-2.75364E-6</v>
      </c>
      <c r="D121" s="61">
        <f t="shared" si="18"/>
        <v>-3.251214595522519E-5</v>
      </c>
      <c r="E121" s="49">
        <f t="shared" si="37"/>
        <v>-3</v>
      </c>
      <c r="F121" s="49">
        <f t="shared" si="36"/>
        <v>-3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6.2774491571100004E-3</v>
      </c>
      <c r="K121" s="5" t="str">
        <f t="shared" si="29"/>
        <v/>
      </c>
      <c r="L121" s="5" t="str">
        <f t="shared" si="30"/>
        <v/>
      </c>
      <c r="M121" s="24">
        <f t="shared" si="25"/>
        <v>-11231685654.998926</v>
      </c>
      <c r="N121" s="24">
        <f t="shared" si="26"/>
        <v>-3.2509986775974873E-5</v>
      </c>
      <c r="O121" s="24">
        <f t="shared" si="27"/>
        <v>839225762.875</v>
      </c>
      <c r="P121" s="24">
        <f t="shared" si="28"/>
        <v>-4.9625600209199743E-6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3.6361889539697549E-4</v>
      </c>
      <c r="V121" s="24">
        <f t="shared" si="31"/>
        <v>1.5295098388756598E-3</v>
      </c>
      <c r="W121" s="63">
        <f>B121+([1]User!D$6-25)*[1]User!C$6*[1]Calc!V$6</f>
        <v>0.25134931560000001</v>
      </c>
      <c r="AH121" s="24"/>
    </row>
    <row r="122" spans="1:34">
      <c r="A122" s="5">
        <v>1.6502800000000001E-2</v>
      </c>
      <c r="B122" s="63">
        <v>0.25112200000000001</v>
      </c>
      <c r="C122" s="24">
        <v>3.2911000000000001E-6</v>
      </c>
      <c r="D122" s="61">
        <f t="shared" si="18"/>
        <v>3.8857920263085087E-5</v>
      </c>
      <c r="E122" s="49">
        <f t="shared" si="37"/>
        <v>-4.4105204472369142</v>
      </c>
      <c r="F122" s="49">
        <f t="shared" si="36"/>
        <v>-4.4105204472369142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6.2786729321100011E-3</v>
      </c>
      <c r="K122" s="5" t="str">
        <f t="shared" si="29"/>
        <v/>
      </c>
      <c r="L122" s="5" t="str">
        <f t="shared" si="30"/>
        <v/>
      </c>
      <c r="M122" s="24">
        <f t="shared" si="25"/>
        <v>11028063817.091835</v>
      </c>
      <c r="N122" s="24">
        <f t="shared" si="26"/>
        <v>3.8855800228096887E-5</v>
      </c>
      <c r="O122" s="24">
        <f t="shared" si="27"/>
        <v>840827801</v>
      </c>
      <c r="P122" s="24">
        <f t="shared" si="28"/>
        <v>4.1600156351266315E-6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3.6391446754531275E-4</v>
      </c>
      <c r="V122" s="24">
        <f t="shared" si="31"/>
        <v>1.5268482657358508E-3</v>
      </c>
      <c r="W122" s="63">
        <f>B122+([1]User!D$6-25)*[1]User!C$6*[1]Calc!V$6</f>
        <v>0.25139831560000003</v>
      </c>
      <c r="AH122" s="24"/>
    </row>
    <row r="123" spans="1:34">
      <c r="A123" s="5">
        <v>1.6648199999999998E-2</v>
      </c>
      <c r="B123" s="63">
        <v>0.25113200000000002</v>
      </c>
      <c r="C123" s="24">
        <v>-2.08201E-6</v>
      </c>
      <c r="D123" s="61">
        <f t="shared" si="18"/>
        <v>-2.458223042962711E-5</v>
      </c>
      <c r="E123" s="49">
        <f t="shared" si="37"/>
        <v>-3</v>
      </c>
      <c r="F123" s="49">
        <f t="shared" si="36"/>
        <v>-3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6.2789226821100014E-3</v>
      </c>
      <c r="K123" s="5" t="str">
        <f t="shared" si="29"/>
        <v/>
      </c>
      <c r="L123" s="5" t="str">
        <f t="shared" si="30"/>
        <v/>
      </c>
      <c r="M123" s="24">
        <f t="shared" si="25"/>
        <v>2251501404.2028785</v>
      </c>
      <c r="N123" s="24">
        <f t="shared" si="26"/>
        <v>-2.4582663258257055E-5</v>
      </c>
      <c r="O123" s="24">
        <f t="shared" si="27"/>
        <v>841155123.125</v>
      </c>
      <c r="P123" s="24">
        <f t="shared" si="28"/>
        <v>-6.5779553326157783E-6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3.6397482159232714E-4</v>
      </c>
      <c r="V123" s="24">
        <f t="shared" si="31"/>
        <v>1.5263054010907055E-3</v>
      </c>
      <c r="W123" s="63">
        <f>B123+([1]User!D$6-25)*[1]User!C$6*[1]Calc!V$6</f>
        <v>0.25140831560000004</v>
      </c>
      <c r="AH123" s="24"/>
    </row>
    <row r="124" spans="1:34">
      <c r="A124" s="5">
        <v>1.6793599999999999E-2</v>
      </c>
      <c r="B124" s="63">
        <v>0.25107699999999999</v>
      </c>
      <c r="C124" s="24">
        <v>-8.7983899999999996E-6</v>
      </c>
      <c r="D124" s="61">
        <f t="shared" si="18"/>
        <v>-1.0388233024323939E-4</v>
      </c>
      <c r="E124" s="49">
        <f t="shared" si="37"/>
        <v>-3</v>
      </c>
      <c r="F124" s="49">
        <f t="shared" si="36"/>
        <v>-3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6.2775490571100002E-3</v>
      </c>
      <c r="K124" s="5" t="str">
        <f t="shared" si="29"/>
        <v/>
      </c>
      <c r="L124" s="5" t="str">
        <f t="shared" si="30"/>
        <v/>
      </c>
      <c r="M124" s="24">
        <f t="shared" si="25"/>
        <v>-12356777821.297951</v>
      </c>
      <c r="N124" s="24">
        <f t="shared" si="26"/>
        <v>-1.0387995477627102E-4</v>
      </c>
      <c r="O124" s="24">
        <f t="shared" si="27"/>
        <v>839356427</v>
      </c>
      <c r="P124" s="24">
        <f t="shared" si="28"/>
        <v>-1.5533110297747113E-6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3.6364301361033023E-4</v>
      </c>
      <c r="V124" s="24">
        <f t="shared" si="31"/>
        <v>1.5292924719290137E-3</v>
      </c>
      <c r="W124" s="63">
        <f>B124+([1]User!D$6-25)*[1]User!C$6*[1]Calc!V$6</f>
        <v>0.25135331560000002</v>
      </c>
      <c r="AH124" s="24"/>
    </row>
    <row r="125" spans="1:34">
      <c r="A125" s="5">
        <v>1.6938999999999999E-2</v>
      </c>
      <c r="B125" s="63">
        <v>0.25115399999999999</v>
      </c>
      <c r="C125" s="24">
        <v>-4.7685600000000001E-6</v>
      </c>
      <c r="D125" s="61">
        <f t="shared" si="18"/>
        <v>-5.630224674113124E-5</v>
      </c>
      <c r="E125" s="49">
        <f t="shared" si="37"/>
        <v>-3</v>
      </c>
      <c r="F125" s="49">
        <f t="shared" si="36"/>
        <v>-3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6.2794721321100004E-3</v>
      </c>
      <c r="K125" s="5" t="str">
        <f t="shared" si="29"/>
        <v/>
      </c>
      <c r="L125" s="5" t="str">
        <f t="shared" si="30"/>
        <v/>
      </c>
      <c r="M125" s="24">
        <f t="shared" si="25"/>
        <v>17351411791.842991</v>
      </c>
      <c r="N125" s="24">
        <f t="shared" si="26"/>
        <v>-5.6305582376534106E-5</v>
      </c>
      <c r="O125" s="24">
        <f t="shared" si="27"/>
        <v>841875680.375</v>
      </c>
      <c r="P125" s="24">
        <f t="shared" si="28"/>
        <v>-2.8743540864740137E-6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3.6410764013223071E-4</v>
      </c>
      <c r="V125" s="24">
        <f t="shared" si="31"/>
        <v>1.5251114729346786E-3</v>
      </c>
      <c r="W125" s="63">
        <f>B125+([1]User!D$6-25)*[1]User!C$6*[1]Calc!V$6</f>
        <v>0.25143031560000001</v>
      </c>
      <c r="AH125" s="24"/>
    </row>
    <row r="126" spans="1:34">
      <c r="A126" s="5">
        <v>1.70844E-2</v>
      </c>
      <c r="B126" s="63">
        <v>0.25112600000000002</v>
      </c>
      <c r="C126" s="24">
        <v>6.0454899999999997E-7</v>
      </c>
      <c r="D126" s="61">
        <f t="shared" si="18"/>
        <v>7.1378921446105636E-6</v>
      </c>
      <c r="E126" s="49">
        <f t="shared" si="37"/>
        <v>-5.1464300186323007</v>
      </c>
      <c r="F126" s="49">
        <f t="shared" si="36"/>
        <v>-5.1464300186323007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6.2787728321100009E-3</v>
      </c>
      <c r="K126" s="5" t="str">
        <f t="shared" si="29"/>
        <v/>
      </c>
      <c r="L126" s="5" t="str">
        <f t="shared" si="30"/>
        <v/>
      </c>
      <c r="M126" s="24">
        <f t="shared" si="25"/>
        <v>-6302731909.6966715</v>
      </c>
      <c r="N126" s="24">
        <f t="shared" si="26"/>
        <v>7.1391037817928839E-6</v>
      </c>
      <c r="O126" s="24">
        <f t="shared" si="27"/>
        <v>840958714.5</v>
      </c>
      <c r="P126" s="24">
        <f t="shared" si="28"/>
        <v>2.2645125805256174E-5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3.6393860781312336E-4</v>
      </c>
      <c r="V126" s="24">
        <f t="shared" si="31"/>
        <v>1.5266311071248466E-3</v>
      </c>
      <c r="W126" s="63">
        <f>B126+([1]User!D$6-25)*[1]User!C$6*[1]Calc!V$6</f>
        <v>0.25140231560000004</v>
      </c>
      <c r="AH126" s="24"/>
    </row>
    <row r="127" spans="1:34">
      <c r="A127" s="5">
        <v>1.72298E-2</v>
      </c>
      <c r="B127" s="63">
        <v>0.25113000000000002</v>
      </c>
      <c r="C127" s="24">
        <v>-4.7685600000000001E-6</v>
      </c>
      <c r="D127" s="61">
        <f t="shared" si="18"/>
        <v>-5.630224674113124E-5</v>
      </c>
      <c r="E127" s="49">
        <f t="shared" si="37"/>
        <v>-3</v>
      </c>
      <c r="F127" s="49">
        <f t="shared" si="36"/>
        <v>-3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6.2788727321100015E-3</v>
      </c>
      <c r="K127" s="5" t="str">
        <f t="shared" si="29"/>
        <v/>
      </c>
      <c r="L127" s="5" t="str">
        <f t="shared" si="30"/>
        <v/>
      </c>
      <c r="M127" s="24">
        <f t="shared" si="25"/>
        <v>900530459.93612409</v>
      </c>
      <c r="N127" s="24">
        <f t="shared" si="26"/>
        <v>-5.6302419859106857E-5</v>
      </c>
      <c r="O127" s="24">
        <f t="shared" si="27"/>
        <v>841089648.5</v>
      </c>
      <c r="P127" s="24">
        <f t="shared" si="28"/>
        <v>-2.8718316980382259E-6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3.6396274988223715E-4</v>
      </c>
      <c r="V127" s="24">
        <f t="shared" si="31"/>
        <v>1.5264139655178459E-3</v>
      </c>
      <c r="W127" s="63">
        <f>B127+([1]User!D$6-25)*[1]User!C$6*[1]Calc!V$6</f>
        <v>0.25140631560000004</v>
      </c>
      <c r="AH127" s="24"/>
    </row>
    <row r="128" spans="1:34">
      <c r="A128" s="5">
        <v>1.73752E-2</v>
      </c>
      <c r="B128" s="63">
        <v>0.25117499999999998</v>
      </c>
      <c r="C128" s="24">
        <v>-2.08201E-6</v>
      </c>
      <c r="D128" s="61">
        <f t="shared" si="18"/>
        <v>-2.458223042962711E-5</v>
      </c>
      <c r="E128" s="49">
        <f t="shared" si="37"/>
        <v>-3</v>
      </c>
      <c r="F128" s="49">
        <f t="shared" si="36"/>
        <v>-3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6.2799966071100007E-3</v>
      </c>
      <c r="K128" s="5" t="str">
        <f t="shared" si="29"/>
        <v/>
      </c>
      <c r="L128" s="5" t="str">
        <f t="shared" si="30"/>
        <v/>
      </c>
      <c r="M128" s="24">
        <f t="shared" si="25"/>
        <v>10148727035.542854</v>
      </c>
      <c r="N128" s="24">
        <f t="shared" si="26"/>
        <v>-2.4584181420912422E-5</v>
      </c>
      <c r="O128" s="24">
        <f t="shared" si="27"/>
        <v>842564060.75</v>
      </c>
      <c r="P128" s="24">
        <f t="shared" si="28"/>
        <v>-6.5885665365614766E-6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3.6423447232399335E-4</v>
      </c>
      <c r="V128" s="24">
        <f t="shared" si="31"/>
        <v>1.5239722939840413E-3</v>
      </c>
      <c r="W128" s="63">
        <f>B128+([1]User!D$6-25)*[1]User!C$6*[1]Calc!V$6</f>
        <v>0.2514513156</v>
      </c>
      <c r="AH128" s="24"/>
    </row>
    <row r="129" spans="1:34">
      <c r="A129" s="5">
        <v>1.7520600000000001E-2</v>
      </c>
      <c r="B129" s="63">
        <v>0.25114900000000001</v>
      </c>
      <c r="C129" s="24">
        <v>6.6493E-6</v>
      </c>
      <c r="D129" s="61">
        <f t="shared" si="18"/>
        <v>7.850808823959517E-5</v>
      </c>
      <c r="E129" s="49">
        <f t="shared" si="37"/>
        <v>-4.1050855980716552</v>
      </c>
      <c r="F129" s="49">
        <f t="shared" si="36"/>
        <v>-4.1050855980716552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6.2793472571100011E-3</v>
      </c>
      <c r="K129" s="5" t="str">
        <f t="shared" si="29"/>
        <v/>
      </c>
      <c r="L129" s="5" t="str">
        <f t="shared" si="30"/>
        <v/>
      </c>
      <c r="M129" s="24">
        <f t="shared" si="25"/>
        <v>-5857778204.7425413</v>
      </c>
      <c r="N129" s="24">
        <f t="shared" si="26"/>
        <v>7.8509214338877244E-5</v>
      </c>
      <c r="O129" s="24">
        <f t="shared" si="27"/>
        <v>841711863.125</v>
      </c>
      <c r="P129" s="24">
        <f t="shared" si="28"/>
        <v>2.0610407317122059E-6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3.6407744931393299E-4</v>
      </c>
      <c r="V129" s="24">
        <f t="shared" si="31"/>
        <v>1.5253827750816675E-3</v>
      </c>
      <c r="W129" s="63">
        <f>B129+([1]User!D$6-25)*[1]User!C$6*[1]Calc!V$6</f>
        <v>0.25142531560000003</v>
      </c>
      <c r="AH129" s="24"/>
    </row>
    <row r="130" spans="1:34">
      <c r="A130" s="5">
        <v>1.7666000000000001E-2</v>
      </c>
      <c r="B130" s="63">
        <v>0.25116100000000002</v>
      </c>
      <c r="C130" s="24">
        <v>-6.7089300000000002E-8</v>
      </c>
      <c r="D130" s="61">
        <f t="shared" si="18"/>
        <v>-7.9212137884178372E-7</v>
      </c>
      <c r="E130" s="49">
        <f t="shared" si="37"/>
        <v>-3</v>
      </c>
      <c r="F130" s="49">
        <f t="shared" si="36"/>
        <v>-3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6.2796469571100013E-3</v>
      </c>
      <c r="K130" s="5" t="str">
        <f t="shared" si="29"/>
        <v/>
      </c>
      <c r="L130" s="5" t="str">
        <f t="shared" si="30"/>
        <v/>
      </c>
      <c r="M130" s="24">
        <f t="shared" si="25"/>
        <v>2704852951.3073554</v>
      </c>
      <c r="N130" s="24">
        <f t="shared" si="26"/>
        <v>-7.9264135977314302E-7</v>
      </c>
      <c r="O130" s="24">
        <f t="shared" si="27"/>
        <v>842105078</v>
      </c>
      <c r="P130" s="24">
        <f t="shared" si="28"/>
        <v>-2.0423647870337281E-4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3.6414991200893823E-4</v>
      </c>
      <c r="V130" s="24">
        <f t="shared" si="31"/>
        <v>1.5247316945559183E-3</v>
      </c>
      <c r="W130" s="63">
        <f>B130+([1]User!D$6-25)*[1]User!C$6*[1]Calc!V$6</f>
        <v>0.25143731560000004</v>
      </c>
      <c r="AH130" s="24"/>
    </row>
    <row r="131" spans="1:34">
      <c r="A131" s="5">
        <v>1.7811400000000002E-2</v>
      </c>
      <c r="B131" s="63">
        <v>0.25115300000000002</v>
      </c>
      <c r="C131" s="24">
        <v>-5.4402E-6</v>
      </c>
      <c r="D131" s="61">
        <f t="shared" si="18"/>
        <v>-6.4232280336433257E-5</v>
      </c>
      <c r="E131" s="49">
        <f t="shared" si="37"/>
        <v>-3</v>
      </c>
      <c r="F131" s="49">
        <f t="shared" si="36"/>
        <v>-3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6.2794471571100009E-3</v>
      </c>
      <c r="K131" s="5" t="str">
        <f t="shared" si="29"/>
        <v/>
      </c>
      <c r="L131" s="5" t="str">
        <f t="shared" si="30"/>
        <v/>
      </c>
      <c r="M131" s="24">
        <f t="shared" si="25"/>
        <v>-1802673919.1099303</v>
      </c>
      <c r="N131" s="24">
        <f t="shared" si="26"/>
        <v>-6.4231933790399052E-5</v>
      </c>
      <c r="O131" s="24">
        <f t="shared" si="27"/>
        <v>841842914.375</v>
      </c>
      <c r="P131" s="24">
        <f t="shared" si="28"/>
        <v>-2.5195548741775563E-6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3.6410160174329308E-4</v>
      </c>
      <c r="V131" s="24">
        <f t="shared" si="31"/>
        <v>1.5251657312389409E-3</v>
      </c>
      <c r="W131" s="63">
        <f>B131+([1]User!D$6-25)*[1]User!C$6*[1]Calc!V$6</f>
        <v>0.25142931560000004</v>
      </c>
      <c r="AH131" s="24"/>
    </row>
    <row r="132" spans="1:34">
      <c r="A132" s="5">
        <v>1.7956799999999998E-2</v>
      </c>
      <c r="B132" s="63">
        <v>0.25114999999999998</v>
      </c>
      <c r="C132" s="24">
        <v>-5.4402E-6</v>
      </c>
      <c r="D132" s="61">
        <f t="shared" si="18"/>
        <v>-6.4232280336433257E-5</v>
      </c>
      <c r="E132" s="49">
        <f t="shared" si="37"/>
        <v>-3</v>
      </c>
      <c r="F132" s="49">
        <f t="shared" si="36"/>
        <v>-3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6.2793722321100006E-3</v>
      </c>
      <c r="K132" s="5" t="str">
        <f t="shared" si="29"/>
        <v/>
      </c>
      <c r="M132" s="24">
        <f t="shared" si="25"/>
        <v>-675923792.25994456</v>
      </c>
      <c r="N132" s="24">
        <f>IF($X$76,D132-1.602E-19*$P$6*M132/$B$6,D132)</f>
        <v>-6.4232150396843435E-5</v>
      </c>
      <c r="O132" s="24">
        <f t="shared" si="27"/>
        <v>841744624</v>
      </c>
      <c r="P132" s="24">
        <f>O132/(($B$6*D132)/(1.602E-19*$P$6)-M132)</f>
        <v>-2.5192522049785238E-6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3.6408348725231864E-4</v>
      </c>
      <c r="V132" s="24">
        <f t="shared" si="31"/>
        <v>1.5253285125271226E-3</v>
      </c>
      <c r="W132" s="63">
        <f>B132+([1]User!D$6-25)*[1]User!C$6*[1]Calc!V$6</f>
        <v>0.25142631560000001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-3217196553.9076533</v>
      </c>
      <c r="N133" s="24">
        <f>IF($X$76,D133-1.602E-19*$P$6*M133/$B$6,D133)</f>
        <v>6.1847386552320723E-10</v>
      </c>
      <c r="O133" s="24">
        <f t="shared" si="27"/>
        <v>47857.25</v>
      </c>
      <c r="P133" s="24">
        <f>O133/(($B$6*D133)/(1.602E-19*$P$6)-M133)</f>
        <v>1.4875451094796149E-5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0.57658015256832873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-0.24609400000000001</v>
      </c>
      <c r="D150" s="5" t="s">
        <v>104</v>
      </c>
      <c r="O150" s="66"/>
    </row>
    <row r="152" spans="1:15">
      <c r="A152" s="5" t="s">
        <v>105</v>
      </c>
      <c r="B152" s="5">
        <v>0.711866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-0.25249300000000002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508"/>
  <sheetViews>
    <sheetView workbookViewId="0">
      <selection sqref="A1:XFD1048576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0.711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0.52188657407407402</v>
      </c>
      <c r="K3" s="21"/>
      <c r="M3" s="23"/>
      <c r="Q3" s="24">
        <f>100*(SUM(V22:V132))</f>
        <v>95512.830948896662</v>
      </c>
      <c r="R3" s="24">
        <f>100*SUM(V114:V132)</f>
        <v>76.388741513212238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1.4931585149264548</v>
      </c>
      <c r="D6" s="36">
        <f>INTERCEPT(K$15:K$102,H$15:H$102)</f>
        <v>0.52173040873118082</v>
      </c>
      <c r="E6" s="36">
        <f>INDEX(W9:W133,MATCH(O6,J9:J133,0))</f>
        <v>0.4336523156</v>
      </c>
      <c r="F6" s="36">
        <f>INDEX(I9:I133,MATCH(O6,J9:J133,0))</f>
        <v>2.281503455375946E-2</v>
      </c>
      <c r="G6" s="37">
        <f>E6*F6/B6/D6</f>
        <v>0.75853677678423637</v>
      </c>
      <c r="H6" s="38">
        <f>1000*MAX(J20:J110)</f>
        <v>9.8937925647318039</v>
      </c>
      <c r="I6" s="35">
        <f>-SLOPE(K20:K129,I20:I129)</f>
        <v>1.6298627008158495</v>
      </c>
      <c r="J6" s="39">
        <f>AVERAGE(L20:L131)/(0.025*$B$6)</f>
        <v>596.30770495999991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1.5674252360300898</v>
      </c>
      <c r="O6" s="42">
        <f>MAX(J16:J132)</f>
        <v>9.8937925647318032E-3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0.52179909916192235</v>
      </c>
      <c r="T6" s="44">
        <f>(LOG(0.1)-INTERCEPT(T25:T120,R25:R120))/SLOPE(T25:T120,R25:R120)</f>
        <v>0.43902862022445616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101073.47546022738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1.4931585149264548</v>
      </c>
      <c r="T7" s="49">
        <f>SLOPE(R25:R120, T25:T120)/0.06</f>
        <v>1.5674252360300898</v>
      </c>
      <c r="X7" s="47"/>
      <c r="Y7" s="5">
        <f>1/Y6</f>
        <v>9.893792564731804E-6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0.59969799999999995</v>
      </c>
      <c r="C9" s="60">
        <v>0.57083300000000003</v>
      </c>
      <c r="D9" s="61">
        <f t="shared" ref="D9:D72" si="0">C9/$A$6</f>
        <v>6.7398083308126919</v>
      </c>
      <c r="E9" s="49">
        <f t="shared" ref="E9:E72" si="1">IF(D9&gt;0,LOG10(D9),-3)</f>
        <v>0.82864754608220337</v>
      </c>
      <c r="F9" s="49">
        <f t="shared" ref="F9:F72" si="2">IF($D9&gt;0,LOG10(D9),-3)</f>
        <v>0.82864754608220337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0.62140099999999998</v>
      </c>
      <c r="C10" s="60">
        <v>0.69718500000000005</v>
      </c>
      <c r="D10" s="61">
        <f t="shared" si="0"/>
        <v>8.2316426540120258</v>
      </c>
      <c r="E10" s="49">
        <f t="shared" si="1"/>
        <v>0.91548650889246819</v>
      </c>
      <c r="F10" s="49">
        <f t="shared" si="2"/>
        <v>0.91548650889246819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949427636340426.37</v>
      </c>
      <c r="P10" s="24" t="e">
        <f>O10/(($B$6*D10)/(1.602E-19*$P$6)-M10)</f>
        <v>#DIV/0!</v>
      </c>
      <c r="W10" s="63">
        <f>B10+([1]User!D$6-25)*[1]User!C$6*[1]Calc!V$6</f>
        <v>0.62167731559999995</v>
      </c>
      <c r="AH10" s="24"/>
    </row>
    <row r="11" spans="1:34">
      <c r="A11" s="24">
        <v>3.634E-4</v>
      </c>
      <c r="B11" s="59">
        <v>0.62460800000000005</v>
      </c>
      <c r="C11" s="64">
        <v>0.71305300000000005</v>
      </c>
      <c r="D11" s="61">
        <f t="shared" si="0"/>
        <v>8.4189956602210838</v>
      </c>
      <c r="E11" s="49">
        <f t="shared" si="1"/>
        <v>0.92526028565169305</v>
      </c>
      <c r="F11" s="49">
        <f t="shared" si="2"/>
        <v>0.92526028565169305</v>
      </c>
      <c r="G11" s="49">
        <f t="shared" si="3"/>
        <v>8.2964927890747013</v>
      </c>
      <c r="H11" s="5" t="str">
        <f t="shared" si="6"/>
        <v/>
      </c>
      <c r="I11" s="24">
        <f t="shared" si="4"/>
        <v>-0.18241231972686756</v>
      </c>
      <c r="J11" s="24">
        <f t="shared" si="5"/>
        <v>-0.11398659756953201</v>
      </c>
      <c r="M11" s="24">
        <f t="shared" ref="M11:M74" si="7">2.88E+21*(EXP(38.921*W11)/SQRT($X$21^2+296000000000000000000*EXP(38.921*W11)))*SLOPE(W10:W11,A10:A11)</f>
        <v>6.3723923817302221E+17</v>
      </c>
      <c r="N11" s="24">
        <f t="shared" ref="N11:N74" si="8">IF($X$76,D11-1.602E-19*$P$6*M11/$B$6,D11)</f>
        <v>8.2964927890747013</v>
      </c>
      <c r="O11" s="24">
        <f t="shared" ref="O11:O74" si="9">(SQRT($X$21^2+296000000000000000000*EXP(38.921*W11))-$X$21)/2</f>
        <v>1038728145642058.6</v>
      </c>
      <c r="P11" s="24">
        <f t="shared" ref="P11:P74" si="10">O11/(($B$6*D11)/(1.602E-19*$P$6)-M11)</f>
        <v>2.4068615955550048E-5</v>
      </c>
      <c r="W11" s="63">
        <f>B11+([1]User!D$6-25)*[1]User!C$6*[1]Calc!V$6</f>
        <v>0.62488431560000002</v>
      </c>
      <c r="X11" s="5" t="s">
        <v>62</v>
      </c>
      <c r="AH11" s="24"/>
    </row>
    <row r="12" spans="1:34">
      <c r="A12" s="24">
        <v>5.0880000000000001E-4</v>
      </c>
      <c r="B12" s="59">
        <v>0.62280999999999997</v>
      </c>
      <c r="C12" s="64">
        <v>0.71193799999999996</v>
      </c>
      <c r="D12" s="61">
        <f t="shared" si="0"/>
        <v>8.4058308882319803</v>
      </c>
      <c r="E12" s="49">
        <f t="shared" si="1"/>
        <v>0.92458064845237542</v>
      </c>
      <c r="F12" s="49">
        <f t="shared" si="2"/>
        <v>0.92458064845237542</v>
      </c>
      <c r="G12" s="49">
        <f t="shared" si="3"/>
        <v>8.4717116805761687</v>
      </c>
      <c r="H12" s="5" t="str">
        <f t="shared" si="6"/>
        <v/>
      </c>
      <c r="I12" s="24">
        <f>B$6-G12*B$6</f>
        <v>-0.18679279201440424</v>
      </c>
      <c r="J12" s="24">
        <f t="shared" si="5"/>
        <v>-0.11638803255689223</v>
      </c>
      <c r="M12" s="24">
        <f t="shared" si="7"/>
        <v>-3.4270075085408211E+17</v>
      </c>
      <c r="N12" s="24">
        <f t="shared" si="8"/>
        <v>8.4717116805761687</v>
      </c>
      <c r="O12" s="24">
        <f t="shared" si="9"/>
        <v>987843500674811.12</v>
      </c>
      <c r="P12" s="24">
        <f t="shared" si="10"/>
        <v>2.2416135219182785E-5</v>
      </c>
      <c r="W12" s="63">
        <f>B12+([1]User!D$6-25)*[1]User!C$6*[1]Calc!V$6</f>
        <v>0.62308631559999994</v>
      </c>
      <c r="X12" s="62">
        <f>MAX(B9:B133)</f>
        <v>0.62460800000000005</v>
      </c>
      <c r="AH12" s="24"/>
    </row>
    <row r="13" spans="1:34">
      <c r="A13" s="24">
        <v>6.5419999999999996E-4</v>
      </c>
      <c r="B13" s="59">
        <v>0.62053999999999998</v>
      </c>
      <c r="C13" s="64">
        <v>0.70712900000000001</v>
      </c>
      <c r="D13" s="61">
        <f t="shared" si="0"/>
        <v>8.3490511676081223</v>
      </c>
      <c r="E13" s="49">
        <f t="shared" si="1"/>
        <v>0.92163712265889952</v>
      </c>
      <c r="F13" s="49">
        <f t="shared" si="2"/>
        <v>0.92163712265889952</v>
      </c>
      <c r="G13" s="49">
        <f t="shared" si="3"/>
        <v>8.4279247628345075</v>
      </c>
      <c r="H13" s="5" t="str">
        <f t="shared" si="6"/>
        <v/>
      </c>
      <c r="I13" s="24">
        <f t="shared" si="4"/>
        <v>-0.1856981190708627</v>
      </c>
      <c r="J13" s="24">
        <f t="shared" si="5"/>
        <v>-0.11528442209542307</v>
      </c>
      <c r="M13" s="24">
        <f t="shared" si="7"/>
        <v>-4.1028711624211846E+17</v>
      </c>
      <c r="N13" s="24">
        <f t="shared" si="8"/>
        <v>8.4279247628345075</v>
      </c>
      <c r="O13" s="24">
        <f t="shared" si="9"/>
        <v>926568829407487.37</v>
      </c>
      <c r="P13" s="24">
        <f t="shared" si="10"/>
        <v>2.1134929033869099E-5</v>
      </c>
      <c r="W13" s="63">
        <f>B13+([1]User!D$6-25)*[1]User!C$6*[1]Calc!V$6</f>
        <v>0.62081631559999995</v>
      </c>
      <c r="AH13" s="24"/>
    </row>
    <row r="14" spans="1:34">
      <c r="A14" s="24">
        <v>7.9960000000000003E-4</v>
      </c>
      <c r="B14" s="59">
        <v>0.61822999999999995</v>
      </c>
      <c r="C14" s="64">
        <v>0.70148200000000005</v>
      </c>
      <c r="D14" s="61">
        <f t="shared" si="0"/>
        <v>8.2823772057942495</v>
      </c>
      <c r="E14" s="49">
        <f t="shared" si="1"/>
        <v>0.91815500576845088</v>
      </c>
      <c r="F14" s="49">
        <f t="shared" si="2"/>
        <v>0.91815500576845088</v>
      </c>
      <c r="G14" s="49">
        <f t="shared" si="3"/>
        <v>8.3583678130922987</v>
      </c>
      <c r="H14" s="5" t="str">
        <f t="shared" si="6"/>
        <v/>
      </c>
      <c r="I14" s="24">
        <f>B$6-G14*B$6</f>
        <v>-0.18395919532730748</v>
      </c>
      <c r="J14" s="24">
        <f t="shared" si="5"/>
        <v>-0.11377992412263367</v>
      </c>
      <c r="M14" s="24">
        <f t="shared" si="7"/>
        <v>-3.9529030013550624E+17</v>
      </c>
      <c r="N14" s="24">
        <f t="shared" si="8"/>
        <v>8.3583678130922987</v>
      </c>
      <c r="O14" s="24">
        <f t="shared" si="9"/>
        <v>867485943516017.87</v>
      </c>
      <c r="P14" s="24">
        <f t="shared" si="10"/>
        <v>1.9951921417038232E-5</v>
      </c>
      <c r="W14" s="63">
        <f>B14+([1]User!D$6-25)*[1]User!C$6*[1]Calc!V$6</f>
        <v>0.61850631559999991</v>
      </c>
      <c r="X14" s="9" t="s">
        <v>63</v>
      </c>
      <c r="AH14" s="24"/>
    </row>
    <row r="15" spans="1:34">
      <c r="A15" s="24">
        <v>9.4499999999999998E-4</v>
      </c>
      <c r="B15" s="59">
        <v>0.61589899999999997</v>
      </c>
      <c r="C15" s="64">
        <v>0.69534799999999997</v>
      </c>
      <c r="D15" s="61">
        <f t="shared" si="0"/>
        <v>8.2099532493985858</v>
      </c>
      <c r="E15" s="49">
        <f t="shared" si="1"/>
        <v>0.91434068408825586</v>
      </c>
      <c r="F15" s="49">
        <f t="shared" si="2"/>
        <v>0.91434068408825586</v>
      </c>
      <c r="G15" s="49">
        <f>IF(N15&lt;0.001, 0.001, N15)</f>
        <v>8.2824646794962025</v>
      </c>
      <c r="H15" s="5" t="str">
        <f t="shared" si="6"/>
        <v/>
      </c>
      <c r="I15" s="24">
        <f t="shared" si="4"/>
        <v>-0.18206161698740508</v>
      </c>
      <c r="J15" s="24">
        <f t="shared" si="5"/>
        <v>-0.11218187430586064</v>
      </c>
      <c r="K15" s="5" t="str">
        <f t="shared" ref="K15:K78" si="11">IF(G15&gt;0.85,IF(G15&lt;1.1,W15,""),"")</f>
        <v/>
      </c>
      <c r="M15" s="24">
        <f t="shared" si="7"/>
        <v>-3.7719220816487942E+17</v>
      </c>
      <c r="N15" s="24">
        <f t="shared" si="8"/>
        <v>8.2824646794962025</v>
      </c>
      <c r="O15" s="24">
        <f t="shared" si="9"/>
        <v>811073440570225.87</v>
      </c>
      <c r="P15" s="24">
        <f t="shared" si="10"/>
        <v>1.8825405751649327E-5</v>
      </c>
      <c r="W15" s="63">
        <f>B15+([1]User!D$6-25)*[1]User!C$6*[1]Calc!V$6</f>
        <v>0.61617531559999994</v>
      </c>
      <c r="X15" s="9">
        <f>AVERAGE(B9:B133)</f>
        <v>0.39225194640000027</v>
      </c>
      <c r="AH15" s="24"/>
    </row>
    <row r="16" spans="1:34">
      <c r="A16" s="24">
        <v>1.0904E-3</v>
      </c>
      <c r="B16" s="59">
        <v>0.61348899999999995</v>
      </c>
      <c r="C16" s="64">
        <v>0.68868499999999999</v>
      </c>
      <c r="D16" s="61">
        <f t="shared" si="0"/>
        <v>8.1312834056645968</v>
      </c>
      <c r="E16" s="49">
        <f t="shared" si="1"/>
        <v>0.91015909811669882</v>
      </c>
      <c r="F16" s="49">
        <f t="shared" si="2"/>
        <v>0.91015909811669882</v>
      </c>
      <c r="G16" s="49">
        <f t="shared" si="3"/>
        <v>8.201985257832952</v>
      </c>
      <c r="H16" s="5" t="str">
        <f t="shared" si="6"/>
        <v/>
      </c>
      <c r="I16" s="24">
        <f t="shared" si="4"/>
        <v>-0.18004963144582381</v>
      </c>
      <c r="J16" s="24">
        <f t="shared" si="5"/>
        <v>-0.11050821886800972</v>
      </c>
      <c r="K16" s="5" t="str">
        <f t="shared" si="11"/>
        <v/>
      </c>
      <c r="M16" s="24">
        <f t="shared" si="7"/>
        <v>-3.6777908951495219E+17</v>
      </c>
      <c r="N16" s="24">
        <f t="shared" si="8"/>
        <v>8.201985257832952</v>
      </c>
      <c r="O16" s="24">
        <f t="shared" si="9"/>
        <v>755993706518815.87</v>
      </c>
      <c r="P16" s="24">
        <f t="shared" si="10"/>
        <v>1.7719152811495711E-5</v>
      </c>
      <c r="W16" s="63">
        <f>B16+([1]User!D$6-25)*[1]User!C$6*[1]Calc!V$6</f>
        <v>0.61376531559999992</v>
      </c>
      <c r="AH16" s="24"/>
    </row>
    <row r="17" spans="1:34">
      <c r="A17" s="24">
        <v>1.2358E-3</v>
      </c>
      <c r="B17" s="59">
        <v>0.61113200000000001</v>
      </c>
      <c r="C17" s="64">
        <v>0.68148799999999998</v>
      </c>
      <c r="D17" s="61">
        <f t="shared" si="0"/>
        <v>8.0463086397403085</v>
      </c>
      <c r="E17" s="49">
        <f>IF(D17&gt;0,LOG10(D17),-3)</f>
        <v>0.90559668719190678</v>
      </c>
      <c r="F17" s="49">
        <f t="shared" si="2"/>
        <v>0.90559668719190678</v>
      </c>
      <c r="G17" s="49">
        <f t="shared" si="3"/>
        <v>8.1115508468585151</v>
      </c>
      <c r="H17" s="5" t="str">
        <f t="shared" si="6"/>
        <v/>
      </c>
      <c r="I17" s="24">
        <f t="shared" si="4"/>
        <v>-0.17778877117146288</v>
      </c>
      <c r="J17" s="24">
        <f t="shared" si="5"/>
        <v>-0.10870153311453795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-3.3937893840098912E+17</v>
      </c>
      <c r="N17" s="24">
        <f t="shared" si="8"/>
        <v>8.1115508468585151</v>
      </c>
      <c r="O17" s="24">
        <f t="shared" si="9"/>
        <v>705179421721089.62</v>
      </c>
      <c r="P17" s="24">
        <f t="shared" si="10"/>
        <v>1.6712425846922241E-5</v>
      </c>
      <c r="W17" s="63">
        <f>B17+([1]User!D$6-25)*[1]User!C$6*[1]Calc!V$6</f>
        <v>0.61140831559999997</v>
      </c>
      <c r="AH17" s="24"/>
    </row>
    <row r="18" spans="1:34">
      <c r="A18" s="24">
        <v>1.3812E-3</v>
      </c>
      <c r="B18" s="59">
        <v>0.60883799999999999</v>
      </c>
      <c r="C18" s="64">
        <v>0.67366999999999999</v>
      </c>
      <c r="D18" s="61">
        <f t="shared" si="0"/>
        <v>7.9540017452014613</v>
      </c>
      <c r="E18" s="49">
        <f t="shared" si="1"/>
        <v>0.90058568193928534</v>
      </c>
      <c r="F18" s="49">
        <f t="shared" si="2"/>
        <v>0.90058568193928534</v>
      </c>
      <c r="G18" s="49">
        <f t="shared" si="3"/>
        <v>8.013959010824097</v>
      </c>
      <c r="H18" s="5" t="str">
        <f t="shared" si="6"/>
        <v/>
      </c>
      <c r="I18" s="24">
        <f t="shared" si="4"/>
        <v>-0.17534897527060245</v>
      </c>
      <c r="J18" s="24">
        <f t="shared" si="5"/>
        <v>-0.10680757106311432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-3.1188756566081926E+17</v>
      </c>
      <c r="N18" s="24">
        <f t="shared" si="8"/>
        <v>8.013959010824097</v>
      </c>
      <c r="O18" s="24">
        <f t="shared" si="9"/>
        <v>658498974087785.87</v>
      </c>
      <c r="P18" s="24">
        <f t="shared" si="10"/>
        <v>1.5796167987340173E-5</v>
      </c>
      <c r="U18" s="24">
        <f>(K$6*EXP(W18/0.02585)+L$6*EXP(W18/(2*0.02585))+W18/M$6)/B$6</f>
        <v>1.6694661700427327</v>
      </c>
      <c r="V18" s="24">
        <f t="shared" ref="V18:V81" si="13">((U18)-G18)*((U18)-G18)*U$22/U18</f>
        <v>29.220560897837803</v>
      </c>
      <c r="W18" s="63">
        <f>B18+([1]User!D$6-25)*[1]User!C$6*[1]Calc!V$6</f>
        <v>0.60911431559999996</v>
      </c>
      <c r="AH18" s="24"/>
    </row>
    <row r="19" spans="1:34" ht="15">
      <c r="A19" s="5">
        <v>1.5265999999999999E-3</v>
      </c>
      <c r="B19" s="59">
        <v>0.60646900000000004</v>
      </c>
      <c r="C19" s="64">
        <v>0.66519799999999996</v>
      </c>
      <c r="D19" s="61">
        <f t="shared" si="0"/>
        <v>7.8539730920250586</v>
      </c>
      <c r="E19" s="49">
        <f t="shared" si="1"/>
        <v>0.89508940902950329</v>
      </c>
      <c r="F19" s="49">
        <f t="shared" si="2"/>
        <v>0.89508940902950329</v>
      </c>
      <c r="G19" s="49">
        <f t="shared" si="3"/>
        <v>7.9122773743607198</v>
      </c>
      <c r="H19" s="5" t="str">
        <f t="shared" si="6"/>
        <v/>
      </c>
      <c r="I19" s="24">
        <f t="shared" si="4"/>
        <v>-0.17280693435901801</v>
      </c>
      <c r="J19" s="24">
        <f t="shared" si="5"/>
        <v>-0.10484979792553087</v>
      </c>
      <c r="K19" s="5" t="str">
        <f t="shared" si="11"/>
        <v/>
      </c>
      <c r="L19" s="5" t="str">
        <f t="shared" si="12"/>
        <v/>
      </c>
      <c r="M19" s="24">
        <f t="shared" si="7"/>
        <v>-3.0328902588254822E+17</v>
      </c>
      <c r="N19" s="24">
        <f t="shared" si="8"/>
        <v>7.9122773743607198</v>
      </c>
      <c r="O19" s="24">
        <f t="shared" si="9"/>
        <v>613042179571596.37</v>
      </c>
      <c r="P19" s="24">
        <f t="shared" si="10"/>
        <v>1.4894729168966423E-5</v>
      </c>
      <c r="U19" s="24">
        <f t="shared" ref="U19:U82" si="14">(K$6*EXP(W19/0.02585)+L$6*EXP(W19/(2*0.02585))+W19/M$6)/B$6</f>
        <v>1.5360718252419117</v>
      </c>
      <c r="V19" s="24">
        <f t="shared" si="13"/>
        <v>32.076386826943157</v>
      </c>
      <c r="W19" s="63">
        <f>B19+([1]User!D$6-25)*[1]User!C$6*[1]Calc!V$6</f>
        <v>0.6067453156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0.60419100000000003</v>
      </c>
      <c r="C20" s="64">
        <v>0.65579100000000001</v>
      </c>
      <c r="D20" s="61">
        <f t="shared" si="0"/>
        <v>7.7429049215304406</v>
      </c>
      <c r="E20" s="49">
        <f t="shared" si="1"/>
        <v>0.88890392640699023</v>
      </c>
      <c r="F20" s="49">
        <f t="shared" si="2"/>
        <v>0.88890392640699023</v>
      </c>
      <c r="G20" s="49">
        <f t="shared" si="3"/>
        <v>7.7957743178403005</v>
      </c>
      <c r="H20" s="5" t="str">
        <f t="shared" si="6"/>
        <v/>
      </c>
      <c r="I20" s="24">
        <f t="shared" si="4"/>
        <v>-0.16989435794600752</v>
      </c>
      <c r="J20" s="24">
        <f t="shared" si="5"/>
        <v>-0.1026955864832087</v>
      </c>
      <c r="K20" s="5" t="str">
        <f t="shared" si="11"/>
        <v/>
      </c>
      <c r="L20" s="5" t="str">
        <f t="shared" si="12"/>
        <v/>
      </c>
      <c r="M20" s="24">
        <f t="shared" si="7"/>
        <v>-2.7501766703006579E+17</v>
      </c>
      <c r="N20" s="24">
        <f t="shared" si="8"/>
        <v>7.7957743178403005</v>
      </c>
      <c r="O20" s="24">
        <f t="shared" si="9"/>
        <v>571852914088679.87</v>
      </c>
      <c r="P20" s="24">
        <f t="shared" si="10"/>
        <v>1.4101614505801016E-5</v>
      </c>
      <c r="U20" s="24">
        <f t="shared" si="14"/>
        <v>1.4182899488422713</v>
      </c>
      <c r="V20" s="24">
        <f t="shared" si="13"/>
        <v>34.754106553146677</v>
      </c>
      <c r="W20" s="63">
        <f>B20+([1]User!D$6-25)*[1]User!C$6*[1]Calc!V$6</f>
        <v>0.6044673156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0.60190600000000005</v>
      </c>
      <c r="C21" s="64">
        <v>0.64530399999999999</v>
      </c>
      <c r="D21" s="61">
        <f t="shared" si="0"/>
        <v>7.6190852230105008</v>
      </c>
      <c r="E21" s="49">
        <f t="shared" si="1"/>
        <v>0.881902831385873</v>
      </c>
      <c r="F21" s="49">
        <f t="shared" si="2"/>
        <v>0.881902831385873</v>
      </c>
      <c r="G21" s="49">
        <f t="shared" si="3"/>
        <v>7.6690418016914634</v>
      </c>
      <c r="H21" s="5" t="str">
        <f t="shared" si="6"/>
        <v/>
      </c>
      <c r="I21" s="24">
        <f t="shared" si="4"/>
        <v>-0.16672604504228661</v>
      </c>
      <c r="J21" s="24">
        <f t="shared" si="5"/>
        <v>-0.10039947587439406</v>
      </c>
      <c r="K21" s="5" t="str">
        <f t="shared" si="11"/>
        <v/>
      </c>
      <c r="L21" s="5" t="str">
        <f t="shared" si="12"/>
        <v/>
      </c>
      <c r="M21" s="24">
        <f t="shared" si="7"/>
        <v>-2.5986568186102141E+17</v>
      </c>
      <c r="N21" s="24">
        <f t="shared" si="8"/>
        <v>7.6690418016914634</v>
      </c>
      <c r="O21" s="24">
        <f t="shared" si="9"/>
        <v>532912059772121.62</v>
      </c>
      <c r="P21" s="24">
        <f t="shared" si="10"/>
        <v>1.3358515577265104E-5</v>
      </c>
      <c r="Q21" s="5" t="str">
        <f>IF(G21&gt;0.85,IF(G21&lt;1.15,W21,""),"")</f>
        <v/>
      </c>
      <c r="U21" s="24">
        <f t="shared" si="14"/>
        <v>1.3096163405462273</v>
      </c>
      <c r="V21" s="24">
        <f t="shared" si="13"/>
        <v>37.425190970682017</v>
      </c>
      <c r="W21" s="63">
        <f>B21+([1]User!D$6-25)*[1]User!C$6*[1]Calc!V$6</f>
        <v>0.60218231560000002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0.59967499999999996</v>
      </c>
      <c r="C22" s="64">
        <v>0.63346100000000005</v>
      </c>
      <c r="D22" s="61">
        <f t="shared" si="0"/>
        <v>7.4792552726365482</v>
      </c>
      <c r="E22" s="49">
        <f t="shared" si="1"/>
        <v>0.87385835627537922</v>
      </c>
      <c r="F22" s="49">
        <f t="shared" si="2"/>
        <v>0.87385835627537922</v>
      </c>
      <c r="G22" s="49">
        <f t="shared" si="3"/>
        <v>7.5252275996588072</v>
      </c>
      <c r="H22" s="5" t="str">
        <f t="shared" si="6"/>
        <v/>
      </c>
      <c r="I22" s="24">
        <f t="shared" si="4"/>
        <v>-0.16313068999147021</v>
      </c>
      <c r="J22" s="24">
        <f t="shared" si="5"/>
        <v>-9.7870472075118287E-2</v>
      </c>
      <c r="K22" s="5" t="str">
        <f t="shared" si="11"/>
        <v/>
      </c>
      <c r="L22" s="5" t="str">
        <f t="shared" si="12"/>
        <v/>
      </c>
      <c r="M22" s="24">
        <f t="shared" si="7"/>
        <v>-2.3914027789356691E+17</v>
      </c>
      <c r="N22" s="24">
        <f t="shared" si="8"/>
        <v>7.5252275996588072</v>
      </c>
      <c r="O22" s="24">
        <f t="shared" si="9"/>
        <v>497086736562804.87</v>
      </c>
      <c r="P22" s="24">
        <f t="shared" si="10"/>
        <v>1.2698613161037978E-5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1.2119155216499533</v>
      </c>
      <c r="V22" s="24">
        <f t="shared" si="13"/>
        <v>39.857909394332481</v>
      </c>
      <c r="W22" s="63">
        <f>B22+([1]User!D$6-25)*[1]User!C$6*[1]Calc!V$6</f>
        <v>0.59995131559999992</v>
      </c>
      <c r="AH22" s="24"/>
    </row>
    <row r="23" spans="1:34">
      <c r="A23" s="5">
        <v>2.1082000000000002E-3</v>
      </c>
      <c r="B23" s="59">
        <v>0.59749099999999999</v>
      </c>
      <c r="C23" s="64">
        <v>0.61981799999999998</v>
      </c>
      <c r="D23" s="61">
        <f t="shared" si="0"/>
        <v>7.3181727755537267</v>
      </c>
      <c r="E23" s="49">
        <f t="shared" si="1"/>
        <v>0.86440265857827714</v>
      </c>
      <c r="F23" s="49">
        <f t="shared" si="2"/>
        <v>0.86440265857827714</v>
      </c>
      <c r="G23" s="49">
        <f t="shared" si="3"/>
        <v>7.3606064480073208</v>
      </c>
      <c r="H23" s="5" t="str">
        <f t="shared" si="6"/>
        <v/>
      </c>
      <c r="I23" s="24">
        <f t="shared" si="4"/>
        <v>-0.15901516120018303</v>
      </c>
      <c r="J23" s="24">
        <f t="shared" si="5"/>
        <v>-9.5054066050334673E-2</v>
      </c>
      <c r="K23" s="5" t="str">
        <f t="shared" si="11"/>
        <v/>
      </c>
      <c r="L23" s="5" t="str">
        <f t="shared" si="12"/>
        <v/>
      </c>
      <c r="M23" s="24">
        <f t="shared" si="7"/>
        <v>-2.2073279470242522E+17</v>
      </c>
      <c r="N23" s="24">
        <f t="shared" si="8"/>
        <v>7.3606064480073208</v>
      </c>
      <c r="O23" s="24">
        <f t="shared" si="9"/>
        <v>464025625681545.87</v>
      </c>
      <c r="P23" s="24">
        <f t="shared" si="10"/>
        <v>1.2119149000986181E-5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1.1236696018057186</v>
      </c>
      <c r="V23" s="24">
        <f t="shared" si="13"/>
        <v>41.954293158406578</v>
      </c>
      <c r="W23" s="63">
        <f>B23+([1]User!D$6-25)*[1]User!C$6*[1]Calc!V$6</f>
        <v>0.59776731559999996</v>
      </c>
      <c r="AH23" s="24"/>
    </row>
    <row r="24" spans="1:34">
      <c r="A24" s="5">
        <v>2.2536000000000001E-3</v>
      </c>
      <c r="B24" s="59">
        <v>0.59523700000000002</v>
      </c>
      <c r="C24" s="64">
        <v>0.60367999999999999</v>
      </c>
      <c r="D24" s="61">
        <f t="shared" si="0"/>
        <v>7.127631887338338</v>
      </c>
      <c r="E24" s="49">
        <f t="shared" si="1"/>
        <v>0.85294526209701405</v>
      </c>
      <c r="F24" s="49">
        <f t="shared" si="2"/>
        <v>0.85294526209701405</v>
      </c>
      <c r="G24" s="49">
        <f t="shared" si="3"/>
        <v>7.1688095529313411</v>
      </c>
      <c r="H24" s="5" t="str">
        <f t="shared" si="6"/>
        <v/>
      </c>
      <c r="I24" s="24">
        <f t="shared" si="4"/>
        <v>-0.15422023882328353</v>
      </c>
      <c r="J24" s="24">
        <f t="shared" si="5"/>
        <v>-9.1840205754277413E-2</v>
      </c>
      <c r="K24" s="5" t="str">
        <f t="shared" si="11"/>
        <v/>
      </c>
      <c r="L24" s="5" t="str">
        <f t="shared" si="12"/>
        <v/>
      </c>
      <c r="M24" s="24">
        <f t="shared" si="7"/>
        <v>-2.1419925922286333E+17</v>
      </c>
      <c r="N24" s="24">
        <f t="shared" si="8"/>
        <v>7.1688095529313411</v>
      </c>
      <c r="O24" s="24">
        <f t="shared" si="9"/>
        <v>431897686822969.37</v>
      </c>
      <c r="P24" s="24">
        <f t="shared" si="10"/>
        <v>1.1581840848442863E-5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1.0396554078662257</v>
      </c>
      <c r="V24" s="24">
        <f t="shared" si="13"/>
        <v>43.790914859081752</v>
      </c>
      <c r="W24" s="63">
        <f>B24+([1]User!D$6-25)*[1]User!C$6*[1]Calc!V$6</f>
        <v>0.59551331559999998</v>
      </c>
      <c r="X24" s="69"/>
      <c r="AH24" s="24"/>
    </row>
    <row r="25" spans="1:34">
      <c r="A25" s="5">
        <v>2.3990000000000001E-3</v>
      </c>
      <c r="B25" s="59">
        <v>0.59299199999999996</v>
      </c>
      <c r="C25" s="64">
        <v>0.58405700000000005</v>
      </c>
      <c r="D25" s="61">
        <f t="shared" si="0"/>
        <v>6.8959437073005034</v>
      </c>
      <c r="E25" s="49">
        <f t="shared" si="1"/>
        <v>0.83859370761530094</v>
      </c>
      <c r="F25" s="49">
        <f t="shared" si="2"/>
        <v>0.83859370761530094</v>
      </c>
      <c r="G25" s="49">
        <f t="shared" si="3"/>
        <v>6.9344806867042212</v>
      </c>
      <c r="H25" s="5" t="str">
        <f t="shared" si="6"/>
        <v/>
      </c>
      <c r="I25" s="24">
        <f t="shared" si="4"/>
        <v>-0.14836201716760555</v>
      </c>
      <c r="J25" s="24">
        <f t="shared" si="5"/>
        <v>-8.8018484024043622E-2</v>
      </c>
      <c r="K25" s="5" t="str">
        <f t="shared" si="11"/>
        <v/>
      </c>
      <c r="L25" s="5" t="str">
        <f t="shared" si="12"/>
        <v/>
      </c>
      <c r="M25" s="24">
        <f t="shared" si="7"/>
        <v>-2.0046285582458515E+17</v>
      </c>
      <c r="N25" s="24">
        <f t="shared" si="8"/>
        <v>6.9344806867042212</v>
      </c>
      <c r="O25" s="24">
        <f t="shared" si="9"/>
        <v>401819702394275.12</v>
      </c>
      <c r="P25" s="24">
        <f t="shared" si="10"/>
        <v>1.1139380593615637E-5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0.96253508401883692</v>
      </c>
      <c r="V25" s="24">
        <f t="shared" si="13"/>
        <v>44.904251927539462</v>
      </c>
      <c r="W25" s="63">
        <f>B25+([1]User!D$6-25)*[1]User!C$6*[1]Calc!V$6</f>
        <v>0.59326831559999993</v>
      </c>
      <c r="AH25" s="24"/>
    </row>
    <row r="26" spans="1:34">
      <c r="A26" s="5">
        <v>2.5444E-3</v>
      </c>
      <c r="B26" s="59">
        <v>0.59072800000000003</v>
      </c>
      <c r="C26" s="64">
        <v>0.56000300000000003</v>
      </c>
      <c r="D26" s="61">
        <f t="shared" si="0"/>
        <v>6.6119388414476736</v>
      </c>
      <c r="E26" s="49">
        <f t="shared" si="1"/>
        <v>0.82032882781764394</v>
      </c>
      <c r="F26" s="49">
        <f t="shared" si="2"/>
        <v>0.82032882781764394</v>
      </c>
      <c r="G26" s="49">
        <f t="shared" si="3"/>
        <v>6.6484016039068976</v>
      </c>
      <c r="H26" s="5" t="str">
        <f t="shared" si="6"/>
        <v/>
      </c>
      <c r="I26" s="24">
        <f t="shared" si="4"/>
        <v>-0.14121004009767246</v>
      </c>
      <c r="J26" s="24">
        <f t="shared" si="5"/>
        <v>-8.3455743103773475E-2</v>
      </c>
      <c r="K26" s="5" t="str">
        <f t="shared" si="11"/>
        <v/>
      </c>
      <c r="L26" s="5" t="str">
        <f t="shared" si="12"/>
        <v/>
      </c>
      <c r="M26" s="24">
        <f t="shared" si="7"/>
        <v>-1.8967312972963002E+17</v>
      </c>
      <c r="N26" s="24">
        <f t="shared" si="8"/>
        <v>6.6484016039068976</v>
      </c>
      <c r="O26" s="24">
        <f t="shared" si="9"/>
        <v>373339320745986.62</v>
      </c>
      <c r="P26" s="24">
        <f t="shared" si="10"/>
        <v>1.0795188873372624E-5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0.89085504798353754</v>
      </c>
      <c r="V26" s="24">
        <f t="shared" si="13"/>
        <v>45.096228179502333</v>
      </c>
      <c r="W26" s="63">
        <f>B26+([1]User!D$6-25)*[1]User!C$6*[1]Calc!V$6</f>
        <v>0.5910043156</v>
      </c>
      <c r="AH26" s="24"/>
    </row>
    <row r="27" spans="1:34">
      <c r="A27" s="5">
        <v>2.6898E-3</v>
      </c>
      <c r="B27" s="59">
        <v>0.58845599999999998</v>
      </c>
      <c r="C27" s="64">
        <v>0.53071100000000004</v>
      </c>
      <c r="D27" s="61">
        <f t="shared" si="0"/>
        <v>6.2660890646720402</v>
      </c>
      <c r="E27" s="49">
        <f t="shared" si="1"/>
        <v>0.79699656354611759</v>
      </c>
      <c r="F27" s="49">
        <f t="shared" si="2"/>
        <v>0.79699656354611759</v>
      </c>
      <c r="G27" s="49">
        <f t="shared" si="3"/>
        <v>6.3003796445126108</v>
      </c>
      <c r="H27" s="5" t="str">
        <f t="shared" si="6"/>
        <v/>
      </c>
      <c r="I27" s="24">
        <f t="shared" si="4"/>
        <v>-0.13250949111281529</v>
      </c>
      <c r="J27" s="24">
        <f t="shared" si="5"/>
        <v>-7.8012619541825354E-2</v>
      </c>
      <c r="K27" s="5" t="str">
        <f t="shared" si="11"/>
        <v/>
      </c>
      <c r="L27" s="5" t="str">
        <f t="shared" si="12"/>
        <v/>
      </c>
      <c r="M27" s="24">
        <f t="shared" si="7"/>
        <v>-1.7837380274953725E+17</v>
      </c>
      <c r="N27" s="24">
        <f t="shared" si="8"/>
        <v>6.3003796445126108</v>
      </c>
      <c r="O27" s="24">
        <f t="shared" si="9"/>
        <v>346539395427188.62</v>
      </c>
      <c r="P27" s="24">
        <f t="shared" si="10"/>
        <v>1.057376493731534E-5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0.82457524238774738</v>
      </c>
      <c r="V27" s="24">
        <f t="shared" si="13"/>
        <v>44.069478348482129</v>
      </c>
      <c r="W27" s="63">
        <f>B27+([1]User!D$6-25)*[1]User!C$6*[1]Calc!V$6</f>
        <v>0.58873231559999994</v>
      </c>
      <c r="AH27" s="24"/>
    </row>
    <row r="28" spans="1:34">
      <c r="A28" s="5">
        <v>2.8352E-3</v>
      </c>
      <c r="B28" s="59">
        <v>0.58615099999999998</v>
      </c>
      <c r="C28" s="64">
        <v>0.49746699999999999</v>
      </c>
      <c r="D28" s="61">
        <f t="shared" si="0"/>
        <v>5.8735781409000483</v>
      </c>
      <c r="E28" s="49">
        <f t="shared" si="1"/>
        <v>0.76890275089320059</v>
      </c>
      <c r="F28" s="49">
        <f t="shared" si="2"/>
        <v>0.76890275089320059</v>
      </c>
      <c r="G28" s="49">
        <f t="shared" si="3"/>
        <v>5.9061159370071907</v>
      </c>
      <c r="H28" s="5" t="str">
        <f t="shared" si="6"/>
        <v/>
      </c>
      <c r="I28" s="24">
        <f t="shared" si="4"/>
        <v>-0.12265289842517979</v>
      </c>
      <c r="J28" s="24">
        <f t="shared" si="5"/>
        <v>-7.1927009974037642E-2</v>
      </c>
      <c r="K28" s="5" t="str">
        <f t="shared" si="11"/>
        <v/>
      </c>
      <c r="L28" s="5" t="str">
        <f t="shared" si="12"/>
        <v/>
      </c>
      <c r="M28" s="24">
        <f t="shared" si="7"/>
        <v>-1.6925611791064394E+17</v>
      </c>
      <c r="N28" s="24">
        <f t="shared" si="8"/>
        <v>5.9061159370071907</v>
      </c>
      <c r="O28" s="24">
        <f t="shared" si="9"/>
        <v>321084342525005.12</v>
      </c>
      <c r="P28" s="24">
        <f t="shared" si="10"/>
        <v>1.0451073880931138E-5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0.76264877241458306</v>
      </c>
      <c r="V28" s="24">
        <f t="shared" si="13"/>
        <v>42.039710394882491</v>
      </c>
      <c r="W28" s="63">
        <f>B28+([1]User!D$6-25)*[1]User!C$6*[1]Calc!V$6</f>
        <v>0.58642731559999994</v>
      </c>
      <c r="AH28" s="24"/>
    </row>
    <row r="29" spans="1:34">
      <c r="A29" s="5">
        <v>2.9805999999999999E-3</v>
      </c>
      <c r="B29" s="59">
        <v>0.58389599999999997</v>
      </c>
      <c r="C29" s="64">
        <v>0.463287</v>
      </c>
      <c r="D29" s="61">
        <f t="shared" si="0"/>
        <v>5.470015892839446</v>
      </c>
      <c r="E29" s="49">
        <f t="shared" si="1"/>
        <v>0.73798858815471891</v>
      </c>
      <c r="F29" s="49">
        <f t="shared" si="2"/>
        <v>0.73798858815471891</v>
      </c>
      <c r="G29" s="49">
        <f t="shared" si="3"/>
        <v>5.499802560971303</v>
      </c>
      <c r="H29" s="5" t="str">
        <f t="shared" si="6"/>
        <v/>
      </c>
      <c r="I29" s="24">
        <f t="shared" si="4"/>
        <v>-0.11249506402428258</v>
      </c>
      <c r="J29" s="24">
        <f t="shared" si="5"/>
        <v>-6.5716502044635403E-2</v>
      </c>
      <c r="K29" s="5" t="str">
        <f t="shared" si="11"/>
        <v/>
      </c>
      <c r="L29" s="5" t="str">
        <f t="shared" si="12"/>
        <v/>
      </c>
      <c r="M29" s="24">
        <f t="shared" si="7"/>
        <v>-1.549452150013367E+17</v>
      </c>
      <c r="N29" s="24">
        <f t="shared" si="8"/>
        <v>5.499802560971303</v>
      </c>
      <c r="O29" s="24">
        <f t="shared" si="9"/>
        <v>297787271046970.25</v>
      </c>
      <c r="P29" s="24">
        <f t="shared" si="10"/>
        <v>1.0408850927179358E-5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0.70682602561538854</v>
      </c>
      <c r="V29" s="24">
        <f t="shared" si="13"/>
        <v>39.388588807792836</v>
      </c>
      <c r="W29" s="63">
        <f>B29+([1]User!D$6-25)*[1]User!C$6*[1]Calc!V$6</f>
        <v>0.58417231559999994</v>
      </c>
      <c r="AH29" s="24"/>
    </row>
    <row r="30" spans="1:34">
      <c r="A30" s="5">
        <v>3.1259999999999999E-3</v>
      </c>
      <c r="B30" s="59">
        <v>0.58154899999999998</v>
      </c>
      <c r="C30" s="64">
        <v>0.43056299999999997</v>
      </c>
      <c r="D30" s="61">
        <f t="shared" si="0"/>
        <v>5.0836445936722381</v>
      </c>
      <c r="E30" s="49">
        <f t="shared" si="1"/>
        <v>0.70617518066986851</v>
      </c>
      <c r="F30" s="49">
        <f t="shared" si="2"/>
        <v>0.70617518066986851</v>
      </c>
      <c r="G30" s="49">
        <f t="shared" si="3"/>
        <v>5.1125465381361055</v>
      </c>
      <c r="H30" s="5" t="str">
        <f t="shared" si="6"/>
        <v/>
      </c>
      <c r="I30" s="24">
        <f t="shared" si="4"/>
        <v>-0.10281366345340265</v>
      </c>
      <c r="J30" s="24">
        <f t="shared" si="5"/>
        <v>-5.9819592186768175E-2</v>
      </c>
      <c r="K30" s="5" t="str">
        <f t="shared" si="11"/>
        <v/>
      </c>
      <c r="L30" s="5" t="str">
        <f t="shared" si="12"/>
        <v/>
      </c>
      <c r="M30" s="24">
        <f t="shared" si="7"/>
        <v>-1.5034303195936118E+17</v>
      </c>
      <c r="N30" s="24">
        <f t="shared" si="8"/>
        <v>5.1125465381361055</v>
      </c>
      <c r="O30" s="24">
        <f t="shared" si="9"/>
        <v>275139357039713.37</v>
      </c>
      <c r="P30" s="24">
        <f t="shared" si="10"/>
        <v>1.0345683819750177E-5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0.65331626469873061</v>
      </c>
      <c r="V30" s="24">
        <f t="shared" si="13"/>
        <v>36.886604307895105</v>
      </c>
      <c r="W30" s="63">
        <f>B30+([1]User!D$6-25)*[1]User!C$6*[1]Calc!V$6</f>
        <v>0.58182531559999995</v>
      </c>
      <c r="AH30" s="24"/>
    </row>
    <row r="31" spans="1:34">
      <c r="A31" s="5">
        <v>3.2713999999999998E-3</v>
      </c>
      <c r="B31" s="59">
        <v>0.57923999999999998</v>
      </c>
      <c r="C31" s="64">
        <v>0.40007799999999999</v>
      </c>
      <c r="D31" s="61">
        <f t="shared" si="0"/>
        <v>4.7237091012167829</v>
      </c>
      <c r="E31" s="49">
        <f t="shared" si="1"/>
        <v>0.67428314473607676</v>
      </c>
      <c r="F31" s="49">
        <f t="shared" si="2"/>
        <v>0.67428314473607676</v>
      </c>
      <c r="G31" s="49">
        <f t="shared" si="3"/>
        <v>4.7502204413365785</v>
      </c>
      <c r="H31" s="5" t="str">
        <f t="shared" si="6"/>
        <v/>
      </c>
      <c r="I31" s="24">
        <f t="shared" si="4"/>
        <v>-9.3755511033414479E-2</v>
      </c>
      <c r="J31" s="24">
        <f t="shared" si="5"/>
        <v>-5.4332848321279499E-2</v>
      </c>
      <c r="K31" s="5" t="str">
        <f t="shared" si="11"/>
        <v/>
      </c>
      <c r="L31" s="5" t="str">
        <f t="shared" si="12"/>
        <v/>
      </c>
      <c r="M31" s="24">
        <f t="shared" si="7"/>
        <v>-1.3790751206718526E+17</v>
      </c>
      <c r="N31" s="24">
        <f t="shared" si="8"/>
        <v>4.7502204413365785</v>
      </c>
      <c r="O31" s="24">
        <f t="shared" si="9"/>
        <v>254366157203936.5</v>
      </c>
      <c r="P31" s="24">
        <f t="shared" si="10"/>
        <v>1.0294122275960279E-5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0.6048679497647379</v>
      </c>
      <c r="V31" s="24">
        <f t="shared" si="13"/>
        <v>34.42981635776237</v>
      </c>
      <c r="W31" s="63">
        <f>B31+([1]User!D$6-25)*[1]User!C$6*[1]Calc!V$6</f>
        <v>0.57951631559999994</v>
      </c>
      <c r="AH31" s="24"/>
    </row>
    <row r="32" spans="1:34">
      <c r="A32" s="5">
        <v>3.4167999999999998E-3</v>
      </c>
      <c r="B32" s="59">
        <v>0.57689500000000005</v>
      </c>
      <c r="C32" s="64">
        <v>0.37186599999999997</v>
      </c>
      <c r="D32" s="61">
        <f t="shared" si="0"/>
        <v>4.3906108524664695</v>
      </c>
      <c r="E32" s="49">
        <f t="shared" si="1"/>
        <v>0.64252494652915992</v>
      </c>
      <c r="F32" s="49">
        <f t="shared" si="2"/>
        <v>0.64252494652915992</v>
      </c>
      <c r="G32" s="49">
        <f t="shared" si="3"/>
        <v>4.4156621552629218</v>
      </c>
      <c r="H32" s="5" t="str">
        <f t="shared" si="6"/>
        <v/>
      </c>
      <c r="I32" s="24">
        <f t="shared" si="4"/>
        <v>-8.5391553881573046E-2</v>
      </c>
      <c r="J32" s="24">
        <f t="shared" si="5"/>
        <v>-4.92855554949558E-2</v>
      </c>
      <c r="K32" s="5" t="str">
        <f t="shared" si="11"/>
        <v/>
      </c>
      <c r="L32" s="5" t="str">
        <f t="shared" si="12"/>
        <v/>
      </c>
      <c r="M32" s="24">
        <f t="shared" si="7"/>
        <v>-1.3031264459244816E+17</v>
      </c>
      <c r="N32" s="24">
        <f t="shared" si="8"/>
        <v>4.4156621552629218</v>
      </c>
      <c r="O32" s="24">
        <f t="shared" si="9"/>
        <v>234716040079662.12</v>
      </c>
      <c r="P32" s="24">
        <f t="shared" si="10"/>
        <v>1.0218583296988568E-5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0.55957049403374348</v>
      </c>
      <c r="V32" s="24">
        <f t="shared" si="13"/>
        <v>32.204179528218816</v>
      </c>
      <c r="W32" s="63">
        <f>B32+([1]User!D$6-25)*[1]User!C$6*[1]Calc!V$6</f>
        <v>0.57717131560000001</v>
      </c>
      <c r="AH32" s="24"/>
    </row>
    <row r="33" spans="1:34">
      <c r="A33" s="5">
        <v>3.5622000000000002E-3</v>
      </c>
      <c r="B33" s="59">
        <v>0.57449700000000004</v>
      </c>
      <c r="C33" s="64">
        <v>0.34577400000000003</v>
      </c>
      <c r="D33" s="61">
        <f t="shared" si="0"/>
        <v>4.0825433809510452</v>
      </c>
      <c r="E33" s="49">
        <f t="shared" si="1"/>
        <v>0.61093080822990875</v>
      </c>
      <c r="F33" s="49">
        <f t="shared" si="2"/>
        <v>0.61093080822990875</v>
      </c>
      <c r="G33" s="49">
        <f t="shared" si="3"/>
        <v>4.1063148846969568</v>
      </c>
      <c r="H33" s="5" t="str">
        <f t="shared" si="6"/>
        <v/>
      </c>
      <c r="I33" s="24">
        <f t="shared" si="4"/>
        <v>-7.7657872117423921E-2</v>
      </c>
      <c r="J33" s="24">
        <f t="shared" si="5"/>
        <v>-4.4635672639372542E-2</v>
      </c>
      <c r="K33" s="5" t="str">
        <f t="shared" si="11"/>
        <v/>
      </c>
      <c r="L33" s="5" t="str">
        <f t="shared" si="12"/>
        <v/>
      </c>
      <c r="M33" s="24">
        <f t="shared" si="7"/>
        <v>-1.2365534616058981E+17</v>
      </c>
      <c r="N33" s="24">
        <f t="shared" si="8"/>
        <v>4.1063148846969568</v>
      </c>
      <c r="O33" s="24">
        <f t="shared" si="9"/>
        <v>216044528765791</v>
      </c>
      <c r="P33" s="24">
        <f t="shared" si="10"/>
        <v>1.0114275542948459E-5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0.51698162937771686</v>
      </c>
      <c r="V33" s="24">
        <f t="shared" si="13"/>
        <v>30.201241923531352</v>
      </c>
      <c r="W33" s="63">
        <f>B33+([1]User!D$6-25)*[1]User!C$6*[1]Calc!V$6</f>
        <v>0.5747733156</v>
      </c>
      <c r="AH33" s="24"/>
    </row>
    <row r="34" spans="1:34">
      <c r="A34" s="70">
        <v>3.7076000000000001E-3</v>
      </c>
      <c r="B34" s="59">
        <v>0.57212099999999999</v>
      </c>
      <c r="C34" s="64">
        <v>0.32162099999999999</v>
      </c>
      <c r="D34" s="61">
        <f t="shared" si="0"/>
        <v>3.7973696250292268</v>
      </c>
      <c r="E34" s="49">
        <f t="shared" si="1"/>
        <v>0.57948287217212224</v>
      </c>
      <c r="F34" s="49">
        <f t="shared" si="2"/>
        <v>0.57948287217212224</v>
      </c>
      <c r="G34" s="49">
        <f t="shared" si="3"/>
        <v>3.8192185334210738</v>
      </c>
      <c r="H34" s="5" t="str">
        <f t="shared" si="6"/>
        <v/>
      </c>
      <c r="I34" s="24">
        <f t="shared" si="4"/>
        <v>-7.0480463335526849E-2</v>
      </c>
      <c r="J34" s="24">
        <f t="shared" si="5"/>
        <v>-4.0342828015499786E-2</v>
      </c>
      <c r="K34" s="5" t="str">
        <f t="shared" si="11"/>
        <v/>
      </c>
      <c r="L34" s="5" t="str">
        <f t="shared" si="12"/>
        <v/>
      </c>
      <c r="M34" s="24">
        <f t="shared" si="7"/>
        <v>-1.1365432996175024E+17</v>
      </c>
      <c r="N34" s="24">
        <f t="shared" si="8"/>
        <v>3.8192185334210738</v>
      </c>
      <c r="O34" s="24">
        <f t="shared" si="9"/>
        <v>198880308231877.37</v>
      </c>
      <c r="P34" s="24">
        <f t="shared" si="10"/>
        <v>1.0010621314263739E-5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0.47819397825917581</v>
      </c>
      <c r="V34" s="24">
        <f t="shared" si="13"/>
        <v>28.289650361296186</v>
      </c>
      <c r="W34" s="63">
        <f>B34+([1]User!D$6-25)*[1]User!C$6*[1]Calc!V$6</f>
        <v>0.57239731559999996</v>
      </c>
      <c r="AH34" s="24"/>
    </row>
    <row r="35" spans="1:34">
      <c r="A35" s="70">
        <v>3.8530000000000001E-3</v>
      </c>
      <c r="B35" s="59">
        <v>0.56973399999999996</v>
      </c>
      <c r="C35" s="64">
        <v>0.299396</v>
      </c>
      <c r="D35" s="61">
        <f t="shared" si="0"/>
        <v>3.5349597080266846</v>
      </c>
      <c r="E35" s="49">
        <f t="shared" si="1"/>
        <v>0.54838446801088114</v>
      </c>
      <c r="F35" s="49">
        <f t="shared" si="2"/>
        <v>0.54838446801088114</v>
      </c>
      <c r="G35" s="49">
        <f t="shared" si="3"/>
        <v>3.5552939258277507</v>
      </c>
      <c r="H35" s="5" t="str">
        <f t="shared" si="6"/>
        <v/>
      </c>
      <c r="I35" s="24">
        <f t="shared" si="4"/>
        <v>-6.3882348145693768E-2</v>
      </c>
      <c r="J35" s="24">
        <f t="shared" si="5"/>
        <v>-3.6413597427795978E-2</v>
      </c>
      <c r="K35" s="5" t="str">
        <f t="shared" si="11"/>
        <v/>
      </c>
      <c r="L35" s="5" t="str">
        <f t="shared" si="12"/>
        <v/>
      </c>
      <c r="M35" s="24">
        <f t="shared" si="7"/>
        <v>-1.057751654237727E+17</v>
      </c>
      <c r="N35" s="24">
        <f t="shared" si="8"/>
        <v>3.5552939258277507</v>
      </c>
      <c r="O35" s="24">
        <f t="shared" si="9"/>
        <v>182895148723151</v>
      </c>
      <c r="P35" s="24">
        <f t="shared" si="10"/>
        <v>9.8894111496991268E-6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0.44235771051051231</v>
      </c>
      <c r="V35" s="24">
        <f t="shared" si="13"/>
        <v>26.548451205127204</v>
      </c>
      <c r="W35" s="63">
        <f>B35+([1]User!D$6-25)*[1]User!C$6*[1]Calc!V$6</f>
        <v>0.57001031559999993</v>
      </c>
      <c r="AH35" s="24"/>
    </row>
    <row r="36" spans="1:34">
      <c r="A36" s="70">
        <v>3.9984E-3</v>
      </c>
      <c r="B36" s="59">
        <v>0.56724200000000002</v>
      </c>
      <c r="C36" s="64">
        <v>0.27876899999999999</v>
      </c>
      <c r="D36" s="61">
        <f t="shared" si="0"/>
        <v>3.2914173297134592</v>
      </c>
      <c r="E36" s="49">
        <f t="shared" si="1"/>
        <v>0.51738295142258406</v>
      </c>
      <c r="F36" s="49">
        <f t="shared" si="2"/>
        <v>0.51738295142258406</v>
      </c>
      <c r="G36" s="49">
        <f t="shared" si="3"/>
        <v>3.3109969165708386</v>
      </c>
      <c r="H36" s="5" t="str">
        <f t="shared" si="6"/>
        <v/>
      </c>
      <c r="I36" s="24">
        <f t="shared" si="4"/>
        <v>-5.7774922914270964E-2</v>
      </c>
      <c r="J36" s="24">
        <f t="shared" si="5"/>
        <v>-3.2788326936226901E-2</v>
      </c>
      <c r="K36" s="5" t="str">
        <f t="shared" si="11"/>
        <v/>
      </c>
      <c r="L36" s="5" t="str">
        <f t="shared" si="12"/>
        <v/>
      </c>
      <c r="M36" s="24">
        <f t="shared" si="7"/>
        <v>-1.0184970275374166E+17</v>
      </c>
      <c r="N36" s="24">
        <f t="shared" si="8"/>
        <v>3.3109969165708386</v>
      </c>
      <c r="O36" s="24">
        <f t="shared" si="9"/>
        <v>167468795234970.37</v>
      </c>
      <c r="P36" s="24">
        <f t="shared" si="10"/>
        <v>9.7234162420525188E-6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0.40800899315462269</v>
      </c>
      <c r="V36" s="24">
        <f t="shared" si="13"/>
        <v>25.031857068032373</v>
      </c>
      <c r="W36" s="63">
        <f>B36+([1]User!D$6-25)*[1]User!C$6*[1]Calc!V$6</f>
        <v>0.56751831559999999</v>
      </c>
      <c r="AH36" s="24"/>
    </row>
    <row r="37" spans="1:34">
      <c r="A37" s="70">
        <v>4.1437999999999996E-3</v>
      </c>
      <c r="B37" s="59">
        <v>0.56479299999999999</v>
      </c>
      <c r="C37" s="64">
        <v>0.25971499999999997</v>
      </c>
      <c r="D37" s="61">
        <f t="shared" si="0"/>
        <v>3.0664473158297052</v>
      </c>
      <c r="E37" s="49">
        <f t="shared" si="1"/>
        <v>0.48663550753941126</v>
      </c>
      <c r="F37" s="49">
        <f t="shared" si="2"/>
        <v>0.48663550753941126</v>
      </c>
      <c r="G37" s="49">
        <f t="shared" si="3"/>
        <v>3.0842013218040445</v>
      </c>
      <c r="H37" s="5" t="str">
        <f t="shared" si="6"/>
        <v/>
      </c>
      <c r="I37" s="24">
        <f t="shared" si="4"/>
        <v>-5.2105033045101119E-2</v>
      </c>
      <c r="J37" s="24">
        <f t="shared" si="5"/>
        <v>-2.9442955362110671E-2</v>
      </c>
      <c r="K37" s="5" t="str">
        <f t="shared" si="11"/>
        <v/>
      </c>
      <c r="L37" s="5" t="str">
        <f t="shared" si="12"/>
        <v/>
      </c>
      <c r="M37" s="24">
        <f t="shared" si="7"/>
        <v>-9.2353339442047088E+16</v>
      </c>
      <c r="N37" s="24">
        <f t="shared" si="8"/>
        <v>3.0842013218040445</v>
      </c>
      <c r="O37" s="24">
        <f t="shared" si="9"/>
        <v>153483661799117.62</v>
      </c>
      <c r="P37" s="24">
        <f t="shared" si="10"/>
        <v>9.5667228127000384E-6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0.37704136435540547</v>
      </c>
      <c r="V37" s="24">
        <f t="shared" si="13"/>
        <v>23.55652282371938</v>
      </c>
      <c r="W37" s="63">
        <f>B37+([1]User!D$6-25)*[1]User!C$6*[1]Calc!V$6</f>
        <v>0.56506931559999996</v>
      </c>
      <c r="AH37" s="24"/>
    </row>
    <row r="38" spans="1:34">
      <c r="A38" s="71">
        <v>4.2892E-3</v>
      </c>
      <c r="B38" s="59">
        <v>0.56224200000000002</v>
      </c>
      <c r="C38" s="64">
        <v>0.24210400000000001</v>
      </c>
      <c r="D38" s="61">
        <f t="shared" si="0"/>
        <v>2.8585147602242267</v>
      </c>
      <c r="E38" s="49">
        <f t="shared" si="1"/>
        <v>0.45614043907867452</v>
      </c>
      <c r="F38" s="49">
        <f t="shared" si="2"/>
        <v>0.45614043907867452</v>
      </c>
      <c r="G38" s="49">
        <f t="shared" si="3"/>
        <v>2.8755039704573093</v>
      </c>
      <c r="H38" s="5" t="str">
        <f t="shared" si="6"/>
        <v/>
      </c>
      <c r="I38" s="24">
        <f t="shared" si="4"/>
        <v>-4.6887599261432732E-2</v>
      </c>
      <c r="J38" s="24">
        <f t="shared" si="5"/>
        <v>-2.6375133359068943E-2</v>
      </c>
      <c r="K38" s="5" t="str">
        <f t="shared" si="11"/>
        <v/>
      </c>
      <c r="L38" s="5" t="str">
        <f t="shared" si="12"/>
        <v/>
      </c>
      <c r="M38" s="24">
        <f t="shared" si="7"/>
        <v>-8.8375001212457296E+16</v>
      </c>
      <c r="N38" s="24">
        <f t="shared" si="8"/>
        <v>2.8755039704573093</v>
      </c>
      <c r="O38" s="24">
        <f t="shared" si="9"/>
        <v>140071261031873.75</v>
      </c>
      <c r="P38" s="24">
        <f t="shared" si="10"/>
        <v>9.3643756007351273E-6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0.34746687260184328</v>
      </c>
      <c r="V38" s="24">
        <f t="shared" si="13"/>
        <v>22.29080885854621</v>
      </c>
      <c r="W38" s="63">
        <f>B38+([1]User!D$6-25)*[1]User!C$6*[1]Calc!V$6</f>
        <v>0.56251831559999999</v>
      </c>
      <c r="X38" s="72" t="s">
        <v>67</v>
      </c>
      <c r="AH38" s="24"/>
    </row>
    <row r="39" spans="1:34">
      <c r="A39" s="70">
        <v>4.4346000000000003E-3</v>
      </c>
      <c r="B39" s="59">
        <v>0.55973399999999995</v>
      </c>
      <c r="C39" s="64">
        <v>0.22578799999999999</v>
      </c>
      <c r="D39" s="61">
        <f t="shared" si="0"/>
        <v>2.6658722312787382</v>
      </c>
      <c r="E39" s="49">
        <f t="shared" si="1"/>
        <v>0.42583933090667969</v>
      </c>
      <c r="F39" s="49">
        <f t="shared" si="2"/>
        <v>0.42583933090667969</v>
      </c>
      <c r="G39" s="49">
        <f t="shared" si="3"/>
        <v>2.6812235234544231</v>
      </c>
      <c r="H39" s="5" t="str">
        <f t="shared" si="6"/>
        <v/>
      </c>
      <c r="I39" s="24">
        <f t="shared" si="4"/>
        <v>-4.2030588086360572E-2</v>
      </c>
      <c r="J39" s="24">
        <f t="shared" si="5"/>
        <v>-2.3537562899096382E-2</v>
      </c>
      <c r="K39" s="5" t="str">
        <f t="shared" si="11"/>
        <v/>
      </c>
      <c r="L39" s="5" t="str">
        <f t="shared" si="12"/>
        <v/>
      </c>
      <c r="M39" s="24">
        <f t="shared" si="7"/>
        <v>-7.9854828213092592E+16</v>
      </c>
      <c r="N39" s="24">
        <f t="shared" si="8"/>
        <v>2.6812235234544231</v>
      </c>
      <c r="O39" s="24">
        <f t="shared" si="9"/>
        <v>127954839547825</v>
      </c>
      <c r="P39" s="24">
        <f t="shared" si="10"/>
        <v>9.174184151190186E-6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0.32082711278477788</v>
      </c>
      <c r="V39" s="24">
        <f t="shared" si="13"/>
        <v>21.046078013433238</v>
      </c>
      <c r="W39" s="63">
        <f>B39+([1]User!D$6-25)*[1]User!C$6*[1]Calc!V$6</f>
        <v>0.56001031559999992</v>
      </c>
      <c r="X39" s="9" t="s">
        <v>68</v>
      </c>
      <c r="AH39" s="24"/>
    </row>
    <row r="40" spans="1:34">
      <c r="A40" s="70">
        <v>4.5799999999999999E-3</v>
      </c>
      <c r="B40" s="59">
        <v>0.55719300000000005</v>
      </c>
      <c r="C40" s="64">
        <v>0.21054500000000001</v>
      </c>
      <c r="D40" s="61">
        <f t="shared" si="0"/>
        <v>2.4858985815658139</v>
      </c>
      <c r="E40" s="49">
        <f t="shared" si="1"/>
        <v>0.39548340654022351</v>
      </c>
      <c r="F40" s="49">
        <f t="shared" si="2"/>
        <v>0.39548340654022351</v>
      </c>
      <c r="G40" s="49">
        <f t="shared" si="3"/>
        <v>2.5001640852621492</v>
      </c>
      <c r="H40" s="5" t="str">
        <f t="shared" si="6"/>
        <v/>
      </c>
      <c r="I40" s="24">
        <f t="shared" si="4"/>
        <v>-3.7504102131553731E-2</v>
      </c>
      <c r="J40" s="24">
        <f t="shared" si="5"/>
        <v>-2.0907386147469759E-2</v>
      </c>
      <c r="K40" s="5" t="str">
        <f t="shared" si="11"/>
        <v/>
      </c>
      <c r="L40" s="5" t="str">
        <f t="shared" si="12"/>
        <v/>
      </c>
      <c r="M40" s="24">
        <f t="shared" si="7"/>
        <v>-7.4206739993421328E+16</v>
      </c>
      <c r="N40" s="24">
        <f t="shared" si="8"/>
        <v>2.5001640852621492</v>
      </c>
      <c r="O40" s="24">
        <f t="shared" si="9"/>
        <v>116683721590992.5</v>
      </c>
      <c r="P40" s="24">
        <f t="shared" si="10"/>
        <v>8.9719225913528044E-6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0.29608352513557962</v>
      </c>
      <c r="V40" s="24">
        <f t="shared" si="13"/>
        <v>19.884424828904006</v>
      </c>
      <c r="W40" s="63">
        <f>B40+([1]User!D$6-25)*[1]User!C$6*[1]Calc!V$6</f>
        <v>0.55746931560000001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0.554643</v>
      </c>
      <c r="C41" s="64">
        <v>0.19650500000000001</v>
      </c>
      <c r="D41" s="61">
        <f t="shared" si="0"/>
        <v>2.3201287172366492</v>
      </c>
      <c r="E41" s="49">
        <f t="shared" si="1"/>
        <v>0.36551207956112264</v>
      </c>
      <c r="F41" s="49">
        <f t="shared" si="2"/>
        <v>0.36551207956112264</v>
      </c>
      <c r="G41" s="49">
        <f t="shared" si="3"/>
        <v>2.3332435291468343</v>
      </c>
      <c r="H41" s="5" t="str">
        <f t="shared" si="6"/>
        <v/>
      </c>
      <c r="I41" s="24">
        <f t="shared" si="4"/>
        <v>-3.3331088228670862E-2</v>
      </c>
      <c r="J41" s="24">
        <f t="shared" si="5"/>
        <v>-1.8496064668057248E-2</v>
      </c>
      <c r="K41" s="5" t="str">
        <f t="shared" si="11"/>
        <v/>
      </c>
      <c r="L41" s="5" t="str">
        <f t="shared" si="12"/>
        <v/>
      </c>
      <c r="M41" s="24">
        <f t="shared" si="7"/>
        <v>-6.8221035737542832E+16</v>
      </c>
      <c r="N41" s="24">
        <f t="shared" si="8"/>
        <v>2.3332435291468343</v>
      </c>
      <c r="O41" s="24">
        <f t="shared" si="9"/>
        <v>106315431717814.75</v>
      </c>
      <c r="P41" s="24">
        <f t="shared" si="10"/>
        <v>8.7595136718994887E-6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0.27332631280814346</v>
      </c>
      <c r="V41" s="24">
        <f t="shared" si="13"/>
        <v>18.814402889765027</v>
      </c>
      <c r="W41" s="63">
        <f>B41+([1]User!D$6-25)*[1]User!C$6*[1]Calc!V$6</f>
        <v>0.55491931559999996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0.55201</v>
      </c>
      <c r="C42" s="64">
        <v>0.18348400000000001</v>
      </c>
      <c r="D42" s="61">
        <f t="shared" si="0"/>
        <v>2.1663901557387817</v>
      </c>
      <c r="E42" s="49">
        <f t="shared" si="1"/>
        <v>0.33573667353845171</v>
      </c>
      <c r="F42" s="49">
        <f t="shared" si="2"/>
        <v>0.33573667353845171</v>
      </c>
      <c r="G42" s="49">
        <f t="shared" si="3"/>
        <v>2.1787491181399203</v>
      </c>
      <c r="H42" s="5" t="str">
        <f t="shared" si="6"/>
        <v/>
      </c>
      <c r="I42" s="24">
        <f t="shared" si="4"/>
        <v>-2.946872795349801E-2</v>
      </c>
      <c r="J42" s="24">
        <f t="shared" si="5"/>
        <v>-1.6275175186856145E-2</v>
      </c>
      <c r="K42" s="5" t="str">
        <f t="shared" si="11"/>
        <v/>
      </c>
      <c r="L42" s="5" t="str">
        <f t="shared" si="12"/>
        <v/>
      </c>
      <c r="M42" s="24">
        <f t="shared" si="7"/>
        <v>-6.4289234296393848E+16</v>
      </c>
      <c r="N42" s="24">
        <f t="shared" si="8"/>
        <v>2.1787491181399203</v>
      </c>
      <c r="O42" s="24">
        <f t="shared" si="9"/>
        <v>96526065009954.875</v>
      </c>
      <c r="P42" s="24">
        <f t="shared" si="10"/>
        <v>8.5168919096824772E-6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0.25181495296086331</v>
      </c>
      <c r="V42" s="24">
        <f t="shared" si="13"/>
        <v>17.870001396901802</v>
      </c>
      <c r="W42" s="63">
        <f>B42+([1]User!D$6-25)*[1]User!C$6*[1]Calc!V$6</f>
        <v>0.55228631559999997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0.54943799999999998</v>
      </c>
      <c r="C43" s="64">
        <v>0.171403</v>
      </c>
      <c r="D43" s="61">
        <f t="shared" si="0"/>
        <v>2.0237501464111007</v>
      </c>
      <c r="E43" s="49">
        <f t="shared" si="1"/>
        <v>0.30615689318108713</v>
      </c>
      <c r="F43" s="49">
        <f t="shared" si="2"/>
        <v>0.30615689318108713</v>
      </c>
      <c r="G43" s="49">
        <f t="shared" si="3"/>
        <v>2.0347825032116331</v>
      </c>
      <c r="H43" s="5" t="str">
        <f t="shared" si="6"/>
        <v/>
      </c>
      <c r="I43" s="24">
        <f t="shared" si="4"/>
        <v>-2.5869562580290828E-2</v>
      </c>
      <c r="J43" s="24">
        <f t="shared" si="5"/>
        <v>-1.4220868888695941E-2</v>
      </c>
      <c r="K43" s="5" t="str">
        <f t="shared" si="11"/>
        <v/>
      </c>
      <c r="L43" s="5" t="str">
        <f t="shared" si="12"/>
        <v/>
      </c>
      <c r="M43" s="24">
        <f t="shared" si="7"/>
        <v>-5.7388456099316432E+16</v>
      </c>
      <c r="N43" s="24">
        <f t="shared" si="8"/>
        <v>2.0347825032116331</v>
      </c>
      <c r="O43" s="24">
        <f t="shared" si="9"/>
        <v>87793235639114.25</v>
      </c>
      <c r="P43" s="24">
        <f t="shared" si="10"/>
        <v>8.294435200137921E-6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0.23257747646795296</v>
      </c>
      <c r="V43" s="24">
        <f t="shared" si="13"/>
        <v>16.924392441266654</v>
      </c>
      <c r="W43" s="63">
        <f>B43+([1]User!D$6-25)*[1]User!C$6*[1]Calc!V$6</f>
        <v>0.54971431559999995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0.54684699999999997</v>
      </c>
      <c r="C44" s="64">
        <v>0.160134</v>
      </c>
      <c r="D44" s="61">
        <f t="shared" si="0"/>
        <v>1.8906973970431975</v>
      </c>
      <c r="E44" s="49">
        <f t="shared" si="1"/>
        <v>0.27662202630116606</v>
      </c>
      <c r="F44" s="49">
        <f t="shared" si="2"/>
        <v>0.27662202630116606</v>
      </c>
      <c r="G44" s="49">
        <f t="shared" si="3"/>
        <v>1.9008388650859596</v>
      </c>
      <c r="H44" s="5" t="str">
        <f t="shared" si="6"/>
        <v/>
      </c>
      <c r="I44" s="24">
        <f t="shared" si="4"/>
        <v>-2.2520971627148993E-2</v>
      </c>
      <c r="J44" s="24">
        <f t="shared" si="5"/>
        <v>-1.2321748667179283E-2</v>
      </c>
      <c r="K44" s="5" t="str">
        <f t="shared" si="11"/>
        <v/>
      </c>
      <c r="L44" s="5" t="str">
        <f t="shared" si="12"/>
        <v/>
      </c>
      <c r="M44" s="24">
        <f t="shared" si="7"/>
        <v>-5.275420330192476E+16</v>
      </c>
      <c r="N44" s="24">
        <f t="shared" si="8"/>
        <v>1.9008388650859596</v>
      </c>
      <c r="O44" s="24">
        <f t="shared" si="9"/>
        <v>79759713639831</v>
      </c>
      <c r="P44" s="24">
        <f t="shared" si="10"/>
        <v>8.0664424700868697E-6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0.21481400795452665</v>
      </c>
      <c r="V44" s="24">
        <f t="shared" si="13"/>
        <v>16.03753790717845</v>
      </c>
      <c r="W44" s="63">
        <f>B44+([1]User!D$6-25)*[1]User!C$6*[1]Calc!V$6</f>
        <v>0.54712331559999994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0.54416200000000003</v>
      </c>
      <c r="C45" s="64">
        <v>0.14958299999999999</v>
      </c>
      <c r="D45" s="61">
        <f t="shared" si="0"/>
        <v>1.7661220524180536</v>
      </c>
      <c r="E45" s="49">
        <f t="shared" si="1"/>
        <v>0.24702071331858227</v>
      </c>
      <c r="F45" s="49">
        <f t="shared" si="2"/>
        <v>0.24702071331858227</v>
      </c>
      <c r="G45" s="49">
        <f t="shared" si="3"/>
        <v>1.7756726937661451</v>
      </c>
      <c r="H45" s="5" t="str">
        <f t="shared" si="6"/>
        <v/>
      </c>
      <c r="I45" s="24">
        <f t="shared" si="4"/>
        <v>-1.9391817344153628E-2</v>
      </c>
      <c r="J45" s="24">
        <f t="shared" si="5"/>
        <v>-1.0557648371273867E-2</v>
      </c>
      <c r="K45" s="5" t="str">
        <f t="shared" si="11"/>
        <v/>
      </c>
      <c r="L45" s="5" t="str">
        <f t="shared" si="12"/>
        <v/>
      </c>
      <c r="M45" s="24">
        <f t="shared" si="7"/>
        <v>-4.9680822659652024E+16</v>
      </c>
      <c r="N45" s="24">
        <f t="shared" si="8"/>
        <v>1.7756726937661451</v>
      </c>
      <c r="O45" s="24">
        <f t="shared" si="9"/>
        <v>72178436927543.75</v>
      </c>
      <c r="P45" s="24">
        <f t="shared" si="10"/>
        <v>7.8142682284094492E-6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0.19796460761736753</v>
      </c>
      <c r="V45" s="24">
        <f t="shared" si="13"/>
        <v>15.238355359177104</v>
      </c>
      <c r="W45" s="63">
        <f>B45+([1]User!D$6-25)*[1]User!C$6*[1]Calc!V$6</f>
        <v>0.5444383156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0.54158099999999998</v>
      </c>
      <c r="C46" s="64">
        <v>0.139879</v>
      </c>
      <c r="D46" s="61">
        <f t="shared" si="0"/>
        <v>1.6515472117164713</v>
      </c>
      <c r="E46" s="49">
        <f t="shared" si="1"/>
        <v>0.2178909931015339</v>
      </c>
      <c r="F46" s="49">
        <f t="shared" si="2"/>
        <v>0.2178909931015339</v>
      </c>
      <c r="G46" s="49">
        <f t="shared" si="3"/>
        <v>1.6599154984920994</v>
      </c>
      <c r="H46" s="5" t="str">
        <f t="shared" si="6"/>
        <v/>
      </c>
      <c r="I46" s="24">
        <f t="shared" si="4"/>
        <v>-1.6497887462302484E-2</v>
      </c>
      <c r="J46" s="24">
        <f t="shared" si="5"/>
        <v>-8.9395010133941199E-3</v>
      </c>
      <c r="K46" s="5" t="str">
        <f t="shared" si="11"/>
        <v/>
      </c>
      <c r="L46" s="5" t="str">
        <f t="shared" si="12"/>
        <v/>
      </c>
      <c r="M46" s="24">
        <f t="shared" si="7"/>
        <v>-4.3530413938972152E+16</v>
      </c>
      <c r="N46" s="24">
        <f t="shared" si="8"/>
        <v>1.6599154984920994</v>
      </c>
      <c r="O46" s="24">
        <f t="shared" si="9"/>
        <v>65545901742669.125</v>
      </c>
      <c r="P46" s="24">
        <f t="shared" si="10"/>
        <v>7.5910756676814566E-6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0.18312983139810907</v>
      </c>
      <c r="V46" s="24">
        <f t="shared" si="13"/>
        <v>14.432720109297195</v>
      </c>
      <c r="W46" s="63">
        <f>B46+([1]User!D$6-25)*[1]User!C$6*[1]Calc!V$6</f>
        <v>0.54185731559999994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0.53898699999999999</v>
      </c>
      <c r="C47" s="64">
        <v>0.13084899999999999</v>
      </c>
      <c r="D47" s="61">
        <f t="shared" si="0"/>
        <v>1.5449302690603204</v>
      </c>
      <c r="E47" s="49">
        <f t="shared" si="1"/>
        <v>0.1889088821778474</v>
      </c>
      <c r="F47" s="49">
        <f t="shared" si="2"/>
        <v>0.1889088821778474</v>
      </c>
      <c r="G47" s="49">
        <f t="shared" si="3"/>
        <v>1.5525879367021884</v>
      </c>
      <c r="H47" s="5" t="str">
        <f t="shared" si="6"/>
        <v/>
      </c>
      <c r="I47" s="24">
        <f t="shared" si="4"/>
        <v>-1.3814698417554713E-2</v>
      </c>
      <c r="J47" s="24">
        <f t="shared" si="5"/>
        <v>-7.4497600726646275E-3</v>
      </c>
      <c r="K47" s="5" t="str">
        <f t="shared" si="11"/>
        <v/>
      </c>
      <c r="L47" s="5" t="str">
        <f t="shared" si="12"/>
        <v/>
      </c>
      <c r="M47" s="24">
        <f t="shared" si="7"/>
        <v>-3.9833893268143624E+16</v>
      </c>
      <c r="N47" s="24">
        <f t="shared" si="8"/>
        <v>1.5525879367021884</v>
      </c>
      <c r="O47" s="24">
        <f t="shared" si="9"/>
        <v>59473185154109</v>
      </c>
      <c r="P47" s="24">
        <f t="shared" si="10"/>
        <v>7.363914689631503E-6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0.16944593448109996</v>
      </c>
      <c r="V47" s="24">
        <f t="shared" si="13"/>
        <v>13.682792288027846</v>
      </c>
      <c r="W47" s="63">
        <f>B47+([1]User!D$6-25)*[1]User!C$6*[1]Calc!V$6</f>
        <v>0.53926331559999996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0.536354</v>
      </c>
      <c r="C48" s="64">
        <v>0.12245499999999999</v>
      </c>
      <c r="D48" s="61">
        <f t="shared" si="0"/>
        <v>1.4458225595746359</v>
      </c>
      <c r="E48" s="49">
        <f t="shared" si="1"/>
        <v>0.16011499688234457</v>
      </c>
      <c r="F48" s="49">
        <f t="shared" si="2"/>
        <v>0.16011499688234457</v>
      </c>
      <c r="G48" s="49">
        <f t="shared" si="3"/>
        <v>1.4528853525573044</v>
      </c>
      <c r="H48" s="5" t="str">
        <f t="shared" si="6"/>
        <v/>
      </c>
      <c r="I48" s="24">
        <f t="shared" si="4"/>
        <v>-1.1322133813932614E-2</v>
      </c>
      <c r="J48" s="24">
        <f t="shared" si="5"/>
        <v>-6.0758002418360895E-3</v>
      </c>
      <c r="K48" s="5" t="str">
        <f t="shared" si="11"/>
        <v/>
      </c>
      <c r="L48" s="5" t="str">
        <f t="shared" si="12"/>
        <v/>
      </c>
      <c r="M48" s="24">
        <f t="shared" si="7"/>
        <v>-3.673945579831748E+16</v>
      </c>
      <c r="N48" s="24">
        <f t="shared" si="8"/>
        <v>1.4528853525573044</v>
      </c>
      <c r="O48" s="24">
        <f t="shared" si="9"/>
        <v>53866471160412.125</v>
      </c>
      <c r="P48" s="24">
        <f t="shared" si="10"/>
        <v>7.1273968022670896E-6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0.15670227914895118</v>
      </c>
      <c r="V48" s="24">
        <f t="shared" si="13"/>
        <v>12.993606973974131</v>
      </c>
      <c r="W48" s="63">
        <f>B48+([1]User!D$6-25)*[1]User!C$6*[1]Calc!V$6</f>
        <v>0.53663031559999996</v>
      </c>
      <c r="AH48" s="24"/>
    </row>
    <row r="49" spans="1:34">
      <c r="A49" s="64">
        <v>5.8885999999999999E-3</v>
      </c>
      <c r="B49" s="59">
        <v>0.53371900000000005</v>
      </c>
      <c r="C49" s="64">
        <v>0.114619</v>
      </c>
      <c r="D49" s="61">
        <f t="shared" si="0"/>
        <v>1.3533031395687003</v>
      </c>
      <c r="E49" s="49">
        <f t="shared" si="1"/>
        <v>0.13139508935138644</v>
      </c>
      <c r="F49" s="49">
        <f t="shared" si="2"/>
        <v>0.13139508935138644</v>
      </c>
      <c r="G49" s="49">
        <f t="shared" si="3"/>
        <v>1.3597215023641815</v>
      </c>
      <c r="H49" s="5" t="str">
        <f t="shared" si="6"/>
        <v/>
      </c>
      <c r="I49" s="24">
        <f t="shared" si="4"/>
        <v>-8.9930375591045358E-3</v>
      </c>
      <c r="J49" s="24">
        <f t="shared" si="5"/>
        <v>-4.8022399295766802E-3</v>
      </c>
      <c r="K49" s="5" t="str">
        <f t="shared" si="11"/>
        <v/>
      </c>
      <c r="L49" s="5" t="str">
        <f t="shared" si="12"/>
        <v/>
      </c>
      <c r="M49" s="24">
        <f t="shared" si="7"/>
        <v>-3.3387238844575596E+16</v>
      </c>
      <c r="N49" s="24">
        <f t="shared" si="8"/>
        <v>1.3597215023641815</v>
      </c>
      <c r="O49" s="24">
        <f t="shared" si="9"/>
        <v>48769673435831.625</v>
      </c>
      <c r="P49" s="24">
        <f t="shared" si="10"/>
        <v>6.8951487528901225E-6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0.14500280510406285</v>
      </c>
      <c r="V49" s="24">
        <f t="shared" si="13"/>
        <v>12.332393581860957</v>
      </c>
      <c r="W49" s="63">
        <f>B49+([1]User!D$6-25)*[1]User!C$6*[1]Calc!V$6</f>
        <v>0.53399531560000002</v>
      </c>
      <c r="AH49" s="24"/>
    </row>
    <row r="50" spans="1:34">
      <c r="A50" s="64">
        <v>6.0340000000000003E-3</v>
      </c>
      <c r="B50" s="59">
        <v>0.53111200000000003</v>
      </c>
      <c r="C50" s="64">
        <v>0.107322</v>
      </c>
      <c r="D50" s="61">
        <f t="shared" si="0"/>
        <v>1.2671476766050311</v>
      </c>
      <c r="E50" s="49">
        <f t="shared" si="1"/>
        <v>0.10282723161374156</v>
      </c>
      <c r="F50" s="49">
        <f t="shared" si="2"/>
        <v>0.10282723161374156</v>
      </c>
      <c r="G50" s="49">
        <f t="shared" si="3"/>
        <v>1.2729169421376898</v>
      </c>
      <c r="H50" s="5" t="str">
        <f t="shared" si="6"/>
        <v/>
      </c>
      <c r="I50" s="24">
        <f t="shared" si="4"/>
        <v>-6.822923553442245E-3</v>
      </c>
      <c r="J50" s="24">
        <f t="shared" si="5"/>
        <v>-3.6256218545312412E-3</v>
      </c>
      <c r="K50" s="5" t="str">
        <f t="shared" si="11"/>
        <v/>
      </c>
      <c r="L50" s="5" t="str">
        <f t="shared" si="12"/>
        <v/>
      </c>
      <c r="M50" s="24">
        <f t="shared" si="7"/>
        <v>-3.0010744551907672E+16</v>
      </c>
      <c r="N50" s="24">
        <f t="shared" si="8"/>
        <v>1.2729169421376898</v>
      </c>
      <c r="O50" s="24">
        <f t="shared" si="9"/>
        <v>44189508699636.875</v>
      </c>
      <c r="P50" s="24">
        <f t="shared" si="10"/>
        <v>6.6736413596255657E-6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0.13437382776464771</v>
      </c>
      <c r="V50" s="24">
        <f t="shared" si="13"/>
        <v>11.691133545314585</v>
      </c>
      <c r="W50" s="63">
        <f>B50+([1]User!D$6-25)*[1]User!C$6*[1]Calc!V$6</f>
        <v>0.53138831559999999</v>
      </c>
      <c r="AH50" s="24"/>
    </row>
    <row r="51" spans="1:34">
      <c r="A51" s="64">
        <v>6.1793999999999998E-3</v>
      </c>
      <c r="B51" s="59">
        <v>0.52845699999999995</v>
      </c>
      <c r="C51" s="64">
        <v>0.10052999999999999</v>
      </c>
      <c r="D51" s="61">
        <f t="shared" si="0"/>
        <v>1.1869547336902384</v>
      </c>
      <c r="E51" s="49">
        <f t="shared" si="1"/>
        <v>7.4434156795027712E-2</v>
      </c>
      <c r="F51" s="49">
        <f t="shared" si="2"/>
        <v>7.4434156795027712E-2</v>
      </c>
      <c r="G51" s="49">
        <f t="shared" si="3"/>
        <v>1.1922806991997252</v>
      </c>
      <c r="H51" s="5" t="str">
        <f t="shared" si="6"/>
        <v/>
      </c>
      <c r="I51" s="24">
        <f t="shared" si="4"/>
        <v>-4.8070174799931323E-3</v>
      </c>
      <c r="J51" s="24">
        <f t="shared" si="5"/>
        <v>-2.5416302903439251E-3</v>
      </c>
      <c r="K51" s="5" t="str">
        <f t="shared" si="11"/>
        <v/>
      </c>
      <c r="L51" s="5" t="str">
        <f t="shared" si="12"/>
        <v/>
      </c>
      <c r="M51" s="24">
        <f t="shared" si="7"/>
        <v>-2.7704772729332392E+16</v>
      </c>
      <c r="N51" s="24">
        <f t="shared" si="8"/>
        <v>1.1922806991997252</v>
      </c>
      <c r="O51" s="24">
        <f t="shared" si="9"/>
        <v>39956425218247</v>
      </c>
      <c r="P51" s="24">
        <f t="shared" si="10"/>
        <v>6.4424620721542678E-6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0.12443140080317115</v>
      </c>
      <c r="V51" s="24">
        <f t="shared" si="13"/>
        <v>11.106118187452173</v>
      </c>
      <c r="W51" s="63">
        <f>B51+([1]User!D$6-25)*[1]User!C$6*[1]Calc!V$6</f>
        <v>0.52873331559999992</v>
      </c>
      <c r="AH51" s="24"/>
    </row>
    <row r="52" spans="1:34">
      <c r="A52" s="64">
        <v>6.3248000000000002E-3</v>
      </c>
      <c r="B52" s="59">
        <v>0.52581999999999995</v>
      </c>
      <c r="C52" s="64">
        <v>9.4112199999999993E-2</v>
      </c>
      <c r="D52" s="61">
        <f t="shared" si="0"/>
        <v>1.1111799590968114</v>
      </c>
      <c r="E52" s="49">
        <f t="shared" si="1"/>
        <v>4.5784399997238337E-2</v>
      </c>
      <c r="F52" s="49">
        <f t="shared" si="2"/>
        <v>4.5784399997238337E-2</v>
      </c>
      <c r="G52" s="49">
        <f t="shared" si="3"/>
        <v>1.1159760798268479</v>
      </c>
      <c r="H52" s="5" t="str">
        <f t="shared" si="6"/>
        <v/>
      </c>
      <c r="I52" s="24">
        <f t="shared" si="4"/>
        <v>-2.8994019956711976E-3</v>
      </c>
      <c r="J52" s="24">
        <f t="shared" si="5"/>
        <v>-1.5253647073659039E-3</v>
      </c>
      <c r="K52" s="5" t="str">
        <f t="shared" si="11"/>
        <v/>
      </c>
      <c r="L52" s="5" t="str">
        <f t="shared" si="12"/>
        <v/>
      </c>
      <c r="M52" s="24">
        <f t="shared" si="7"/>
        <v>-2.4948609706805724E+16</v>
      </c>
      <c r="N52" s="24">
        <f t="shared" si="8"/>
        <v>1.1159760798268479</v>
      </c>
      <c r="O52" s="24">
        <f t="shared" si="9"/>
        <v>36144886575875.125</v>
      </c>
      <c r="P52" s="24">
        <f t="shared" si="10"/>
        <v>6.2263816590265501E-6</v>
      </c>
      <c r="Q52" s="5">
        <f t="shared" si="15"/>
        <v>0.52609631559999992</v>
      </c>
      <c r="R52" s="5" t="str">
        <f t="shared" si="16"/>
        <v/>
      </c>
      <c r="S52" s="5">
        <f t="shared" si="17"/>
        <v>4.765488590035976E-2</v>
      </c>
      <c r="T52" s="5" t="str">
        <f t="shared" si="17"/>
        <v/>
      </c>
      <c r="U52" s="24">
        <f t="shared" si="14"/>
        <v>0.11536049615652022</v>
      </c>
      <c r="V52" s="24">
        <f t="shared" si="13"/>
        <v>10.518401811142631</v>
      </c>
      <c r="W52" s="63">
        <f>B52+([1]User!D$6-25)*[1]User!C$6*[1]Calc!V$6</f>
        <v>0.52609631559999992</v>
      </c>
      <c r="AH52" s="24"/>
    </row>
    <row r="53" spans="1:34">
      <c r="A53" s="64">
        <v>6.4701999999999997E-3</v>
      </c>
      <c r="B53" s="59">
        <v>0.52320999999999995</v>
      </c>
      <c r="C53" s="64">
        <v>8.8125200000000001E-2</v>
      </c>
      <c r="D53" s="61">
        <f t="shared" si="0"/>
        <v>1.0404916273490401</v>
      </c>
      <c r="E53" s="49">
        <f t="shared" si="1"/>
        <v>1.72385898712972E-2</v>
      </c>
      <c r="F53" s="49">
        <f t="shared" si="2"/>
        <v>1.72385898712972E-2</v>
      </c>
      <c r="G53" s="49">
        <f t="shared" si="3"/>
        <v>1.0447981259147781</v>
      </c>
      <c r="H53" s="5">
        <f t="shared" si="6"/>
        <v>-1.1199531478694527E-3</v>
      </c>
      <c r="I53" s="24">
        <f t="shared" si="4"/>
        <v>-1.1199531478694527E-3</v>
      </c>
      <c r="J53" s="24">
        <f t="shared" si="5"/>
        <v>-5.8628014702280171E-4</v>
      </c>
      <c r="K53" s="5">
        <f t="shared" si="11"/>
        <v>0.52348631559999992</v>
      </c>
      <c r="L53" s="5" t="str">
        <f t="shared" si="12"/>
        <v/>
      </c>
      <c r="M53" s="24">
        <f t="shared" si="7"/>
        <v>-2.2401677932469132E+16</v>
      </c>
      <c r="N53" s="24">
        <f t="shared" si="8"/>
        <v>1.0447981259147781</v>
      </c>
      <c r="O53" s="24">
        <f t="shared" si="9"/>
        <v>32723500928027.625</v>
      </c>
      <c r="P53" s="24">
        <f t="shared" si="10"/>
        <v>6.021034745727668E-6</v>
      </c>
      <c r="Q53" s="5">
        <f t="shared" si="15"/>
        <v>0.52348631559999992</v>
      </c>
      <c r="R53" s="5" t="str">
        <f t="shared" si="16"/>
        <v/>
      </c>
      <c r="S53" s="5">
        <f t="shared" si="17"/>
        <v>1.9032384924872678E-2</v>
      </c>
      <c r="T53" s="5" t="str">
        <f t="shared" si="17"/>
        <v/>
      </c>
      <c r="U53" s="24">
        <f t="shared" si="14"/>
        <v>0.10710276519694432</v>
      </c>
      <c r="V53" s="24">
        <f t="shared" si="13"/>
        <v>9.9493612235983395</v>
      </c>
      <c r="W53" s="63">
        <f>B53+([1]User!D$6-25)*[1]User!C$6*[1]Calc!V$6</f>
        <v>0.52348631559999992</v>
      </c>
      <c r="AH53" s="24"/>
    </row>
    <row r="54" spans="1:34">
      <c r="A54" s="64">
        <v>6.6156000000000001E-3</v>
      </c>
      <c r="B54" s="59">
        <v>0.52064999999999995</v>
      </c>
      <c r="C54" s="64">
        <v>8.2554600000000006E-2</v>
      </c>
      <c r="D54" s="61">
        <f t="shared" si="0"/>
        <v>0.97471971807325342</v>
      </c>
      <c r="E54" s="49">
        <f t="shared" si="1"/>
        <v>-1.1120248294860189E-2</v>
      </c>
      <c r="F54" s="49">
        <f t="shared" si="2"/>
        <v>-1.1120248294860189E-2</v>
      </c>
      <c r="G54" s="49">
        <f t="shared" si="3"/>
        <v>0.97855749515077872</v>
      </c>
      <c r="H54" s="5">
        <f t="shared" si="6"/>
        <v>5.3606262123053264E-4</v>
      </c>
      <c r="I54" s="24">
        <f t="shared" si="4"/>
        <v>5.3606262123053264E-4</v>
      </c>
      <c r="J54" s="24">
        <f t="shared" si="5"/>
        <v>2.7924912620849967E-4</v>
      </c>
      <c r="K54" s="5">
        <f t="shared" si="11"/>
        <v>0.52092631559999991</v>
      </c>
      <c r="L54" s="5" t="str">
        <f t="shared" si="12"/>
        <v/>
      </c>
      <c r="M54" s="24">
        <f t="shared" si="7"/>
        <v>-1.9963467943847944E+16</v>
      </c>
      <c r="N54" s="24">
        <f t="shared" si="8"/>
        <v>0.97855749515077872</v>
      </c>
      <c r="O54" s="24">
        <f t="shared" si="9"/>
        <v>29676837389332.25</v>
      </c>
      <c r="P54" s="24">
        <f t="shared" si="10"/>
        <v>5.8300868860507554E-6</v>
      </c>
      <c r="Q54" s="5">
        <f t="shared" si="15"/>
        <v>0.52092631559999991</v>
      </c>
      <c r="R54" s="5" t="str">
        <f t="shared" si="16"/>
        <v/>
      </c>
      <c r="S54" s="5">
        <f t="shared" si="17"/>
        <v>-9.4136522817553202E-3</v>
      </c>
      <c r="T54" s="5" t="str">
        <f t="shared" si="17"/>
        <v/>
      </c>
      <c r="U54" s="24">
        <f t="shared" si="14"/>
        <v>9.9639614983093913E-2</v>
      </c>
      <c r="V54" s="24">
        <f t="shared" si="13"/>
        <v>9.3958679857641609</v>
      </c>
      <c r="W54" s="63">
        <f>B54+([1]User!D$6-25)*[1]User!C$6*[1]Calc!V$6</f>
        <v>0.52092631559999991</v>
      </c>
      <c r="AH54" s="24"/>
    </row>
    <row r="55" spans="1:34">
      <c r="A55" s="64">
        <v>6.7609999999999996E-3</v>
      </c>
      <c r="B55" s="59">
        <v>0.518146</v>
      </c>
      <c r="C55" s="64">
        <v>7.73649E-2</v>
      </c>
      <c r="D55" s="61">
        <f t="shared" si="0"/>
        <v>0.91344508382047074</v>
      </c>
      <c r="E55" s="49">
        <f t="shared" si="1"/>
        <v>-3.9317557244826419E-2</v>
      </c>
      <c r="F55" s="49">
        <f t="shared" si="2"/>
        <v>-3.9317557244826419E-2</v>
      </c>
      <c r="G55" s="49">
        <f t="shared" si="3"/>
        <v>0.91686174445634339</v>
      </c>
      <c r="H55" s="5">
        <f t="shared" si="6"/>
        <v>2.0784563885914153E-3</v>
      </c>
      <c r="I55" s="24">
        <f t="shared" si="4"/>
        <v>2.0784563885914153E-3</v>
      </c>
      <c r="J55" s="24">
        <f t="shared" si="5"/>
        <v>1.0775181738471749E-3</v>
      </c>
      <c r="K55" s="5">
        <f t="shared" si="11"/>
        <v>0.51842231559999996</v>
      </c>
      <c r="L55" s="5" t="str">
        <f t="shared" si="12"/>
        <v/>
      </c>
      <c r="M55" s="24">
        <f t="shared" si="7"/>
        <v>-1.7772891364298092E+16</v>
      </c>
      <c r="N55" s="24">
        <f t="shared" si="8"/>
        <v>0.91686174445634339</v>
      </c>
      <c r="O55" s="24">
        <f t="shared" si="9"/>
        <v>26966938437068.875</v>
      </c>
      <c r="P55" s="24">
        <f t="shared" si="10"/>
        <v>5.6542049839979589E-6</v>
      </c>
      <c r="Q55" s="5">
        <f t="shared" si="15"/>
        <v>0.51842231559999996</v>
      </c>
      <c r="R55" s="5" t="str">
        <f t="shared" si="16"/>
        <v/>
      </c>
      <c r="S55" s="5">
        <f t="shared" si="17"/>
        <v>-3.7696147586825143E-2</v>
      </c>
      <c r="T55" s="5" t="str">
        <f t="shared" si="17"/>
        <v/>
      </c>
      <c r="U55" s="24">
        <f t="shared" si="14"/>
        <v>9.289818456327055E-2</v>
      </c>
      <c r="V55" s="24">
        <f t="shared" si="13"/>
        <v>8.8568875611868183</v>
      </c>
      <c r="W55" s="63">
        <f>B55+([1]User!D$6-25)*[1]User!C$6*[1]Calc!V$6</f>
        <v>0.51842231559999996</v>
      </c>
      <c r="X55" s="74" t="s">
        <v>77</v>
      </c>
      <c r="Y55" s="66"/>
      <c r="AH55" s="24"/>
    </row>
    <row r="56" spans="1:34">
      <c r="A56" s="64">
        <v>6.9064E-3</v>
      </c>
      <c r="B56" s="59">
        <v>0.51563800000000004</v>
      </c>
      <c r="C56" s="64">
        <v>7.2508299999999998E-2</v>
      </c>
      <c r="D56" s="61">
        <f t="shared" si="0"/>
        <v>0.85610335140586802</v>
      </c>
      <c r="E56" s="49">
        <f t="shared" si="1"/>
        <v>-6.7473802804350641E-2</v>
      </c>
      <c r="F56" s="49">
        <f t="shared" si="2"/>
        <v>-6.7473802804350641E-2</v>
      </c>
      <c r="G56" s="49">
        <f t="shared" si="3"/>
        <v>0.85921672127245841</v>
      </c>
      <c r="H56" s="5">
        <f t="shared" si="6"/>
        <v>3.5195819681885405E-3</v>
      </c>
      <c r="I56" s="24">
        <f t="shared" si="4"/>
        <v>3.5195819681885405E-3</v>
      </c>
      <c r="J56" s="24">
        <f t="shared" si="5"/>
        <v>1.815802722316092E-3</v>
      </c>
      <c r="K56" s="5">
        <f t="shared" si="11"/>
        <v>0.51591431560000001</v>
      </c>
      <c r="L56" s="5" t="str">
        <f t="shared" si="12"/>
        <v/>
      </c>
      <c r="M56" s="24">
        <f t="shared" si="7"/>
        <v>-1.6195224025126606E+16</v>
      </c>
      <c r="N56" s="24">
        <f t="shared" si="8"/>
        <v>0.85921672127245841</v>
      </c>
      <c r="O56" s="24">
        <f t="shared" si="9"/>
        <v>24497042493103.625</v>
      </c>
      <c r="P56" s="24">
        <f t="shared" si="10"/>
        <v>5.4809355221811535E-6</v>
      </c>
      <c r="Q56" s="5">
        <f t="shared" si="15"/>
        <v>0.51591431560000001</v>
      </c>
      <c r="R56" s="5" t="str">
        <f t="shared" si="16"/>
        <v/>
      </c>
      <c r="S56" s="5">
        <f t="shared" si="17"/>
        <v>-6.5897279729137948E-2</v>
      </c>
      <c r="T56" s="5" t="str">
        <f t="shared" si="17"/>
        <v/>
      </c>
      <c r="U56" s="24">
        <f t="shared" si="14"/>
        <v>8.6653886302183666E-2</v>
      </c>
      <c r="V56" s="24">
        <f t="shared" si="13"/>
        <v>8.3474134913369138</v>
      </c>
      <c r="W56" s="63">
        <f>B56+([1]User!D$6-25)*[1]User!C$6*[1]Calc!V$6</f>
        <v>0.51591431560000001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0.51316700000000004</v>
      </c>
      <c r="C57" s="64">
        <v>6.7942500000000003E-2</v>
      </c>
      <c r="D57" s="61">
        <f t="shared" si="0"/>
        <v>0.80219508598178679</v>
      </c>
      <c r="E57" s="49">
        <f t="shared" si="1"/>
        <v>-9.5720002710306298E-2</v>
      </c>
      <c r="F57" s="49">
        <f t="shared" si="2"/>
        <v>-9.5720002710306298E-2</v>
      </c>
      <c r="G57" s="49">
        <f t="shared" si="3"/>
        <v>0.80498893813066541</v>
      </c>
      <c r="H57" s="5" t="str">
        <f t="shared" si="6"/>
        <v/>
      </c>
      <c r="I57" s="24">
        <f t="shared" si="4"/>
        <v>4.8752765467333647E-3</v>
      </c>
      <c r="J57" s="24">
        <f t="shared" si="5"/>
        <v>2.503178154621697E-3</v>
      </c>
      <c r="K57" s="5" t="str">
        <f t="shared" si="11"/>
        <v/>
      </c>
      <c r="L57" s="5" t="str">
        <f t="shared" si="12"/>
        <v/>
      </c>
      <c r="M57" s="24">
        <f t="shared" si="7"/>
        <v>-1.4533146841856968E+16</v>
      </c>
      <c r="N57" s="24">
        <f t="shared" si="8"/>
        <v>0.80498893813066541</v>
      </c>
      <c r="O57" s="24">
        <f t="shared" si="9"/>
        <v>22281905982425.625</v>
      </c>
      <c r="P57" s="24">
        <f t="shared" si="10"/>
        <v>5.3211583453662443E-6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8.0958436050700938E-2</v>
      </c>
      <c r="V57" s="24">
        <f t="shared" si="13"/>
        <v>7.8473669858590975</v>
      </c>
      <c r="W57" s="63">
        <f>B57+([1]User!D$6-25)*[1]User!C$6*[1]Calc!V$6</f>
        <v>0.51344331560000001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0.51075199999999998</v>
      </c>
      <c r="C58" s="64">
        <v>6.3690300000000005E-2</v>
      </c>
      <c r="D58" s="61">
        <f t="shared" si="0"/>
        <v>0.75198948647320596</v>
      </c>
      <c r="E58" s="49">
        <f t="shared" si="1"/>
        <v>-0.12378823121499355</v>
      </c>
      <c r="F58" s="49">
        <f t="shared" si="2"/>
        <v>-0.12378823121499355</v>
      </c>
      <c r="G58" s="49">
        <f t="shared" si="3"/>
        <v>0.75448117850843577</v>
      </c>
      <c r="H58" s="5" t="str">
        <f t="shared" si="6"/>
        <v/>
      </c>
      <c r="I58" s="24">
        <f t="shared" si="4"/>
        <v>6.1379705372891051E-3</v>
      </c>
      <c r="J58" s="24">
        <f t="shared" si="5"/>
        <v>3.1366767448732782E-3</v>
      </c>
      <c r="K58" s="5" t="str">
        <f t="shared" si="11"/>
        <v/>
      </c>
      <c r="L58" s="5" t="str">
        <f t="shared" si="12"/>
        <v/>
      </c>
      <c r="M58" s="24">
        <f t="shared" si="7"/>
        <v>-1.296136098226052E+16</v>
      </c>
      <c r="N58" s="24">
        <f t="shared" si="8"/>
        <v>0.75448117850843577</v>
      </c>
      <c r="O58" s="24">
        <f t="shared" si="9"/>
        <v>20308236206568.25</v>
      </c>
      <c r="P58" s="24">
        <f t="shared" si="10"/>
        <v>5.1744900198421969E-6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7.5795084800570317E-2</v>
      </c>
      <c r="V58" s="24">
        <f t="shared" si="13"/>
        <v>7.3649398744753771</v>
      </c>
      <c r="W58" s="63">
        <f>B58+([1]User!D$6-25)*[1]User!C$6*[1]Calc!V$6</f>
        <v>0.51102831559999995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0.50841599999999998</v>
      </c>
      <c r="C59" s="64">
        <v>5.9706200000000001E-2</v>
      </c>
      <c r="D59" s="61">
        <f t="shared" si="0"/>
        <v>0.70494933572720697</v>
      </c>
      <c r="E59" s="49">
        <f t="shared" si="1"/>
        <v>-0.15184209436287563</v>
      </c>
      <c r="F59" s="49">
        <f t="shared" si="2"/>
        <v>-0.15184209436287563</v>
      </c>
      <c r="G59" s="49">
        <f t="shared" si="3"/>
        <v>0.70715485161904201</v>
      </c>
      <c r="H59" s="5" t="str">
        <f t="shared" si="6"/>
        <v/>
      </c>
      <c r="I59" s="24">
        <f t="shared" si="4"/>
        <v>7.3211287095239497E-3</v>
      </c>
      <c r="J59" s="24">
        <f t="shared" si="5"/>
        <v>3.7242019160533772E-3</v>
      </c>
      <c r="K59" s="5" t="str">
        <f t="shared" si="11"/>
        <v/>
      </c>
      <c r="L59" s="5" t="str">
        <f t="shared" si="12"/>
        <v/>
      </c>
      <c r="M59" s="24">
        <f t="shared" si="7"/>
        <v>-1.1472721035346596E+16</v>
      </c>
      <c r="N59" s="24">
        <f t="shared" si="8"/>
        <v>0.70715485161904201</v>
      </c>
      <c r="O59" s="24">
        <f t="shared" si="9"/>
        <v>18563726794700.25</v>
      </c>
      <c r="P59" s="24">
        <f t="shared" si="10"/>
        <v>5.0465479107476991E-6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7.1150225214908366E-2</v>
      </c>
      <c r="V59" s="24">
        <f t="shared" si="13"/>
        <v>6.8899586930907732</v>
      </c>
      <c r="W59" s="63">
        <f>B59+([1]User!D$6-25)*[1]User!C$6*[1]Calc!V$6</f>
        <v>0.50869231559999994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0.506104</v>
      </c>
      <c r="C60" s="64">
        <v>5.5970499999999999E-2</v>
      </c>
      <c r="D60" s="61">
        <f t="shared" si="0"/>
        <v>0.66084203642703165</v>
      </c>
      <c r="E60" s="49">
        <f t="shared" si="1"/>
        <v>-0.17990233916278811</v>
      </c>
      <c r="F60" s="49">
        <f t="shared" si="2"/>
        <v>-0.17990233916278811</v>
      </c>
      <c r="G60" s="49">
        <f t="shared" si="3"/>
        <v>0.66284099527450457</v>
      </c>
      <c r="H60" s="5" t="str">
        <f t="shared" si="6"/>
        <v/>
      </c>
      <c r="I60" s="24">
        <f t="shared" si="4"/>
        <v>8.428975118137387E-3</v>
      </c>
      <c r="J60" s="24">
        <f t="shared" si="5"/>
        <v>4.2682670805069571E-3</v>
      </c>
      <c r="K60" s="5" t="str">
        <f t="shared" si="11"/>
        <v/>
      </c>
      <c r="L60" s="5" t="str">
        <f t="shared" si="12"/>
        <v/>
      </c>
      <c r="M60" s="24">
        <f t="shared" si="7"/>
        <v>-1.039824618951782E+16</v>
      </c>
      <c r="N60" s="24">
        <f t="shared" si="8"/>
        <v>0.66284099527450457</v>
      </c>
      <c r="O60" s="24">
        <f t="shared" si="9"/>
        <v>16983189698812.25</v>
      </c>
      <c r="P60" s="24">
        <f t="shared" si="10"/>
        <v>4.9255378152155243E-6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6.6865942710065407E-2</v>
      </c>
      <c r="V60" s="24">
        <f t="shared" si="13"/>
        <v>6.4375933113120585</v>
      </c>
      <c r="W60" s="63">
        <f>B60+([1]User!D$6-25)*[1]User!C$6*[1]Calc!V$6</f>
        <v>0.50638031559999996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0.50382800000000005</v>
      </c>
      <c r="C61" s="64">
        <v>5.2445100000000001E-2</v>
      </c>
      <c r="D61" s="61">
        <f t="shared" si="0"/>
        <v>0.61921774300067567</v>
      </c>
      <c r="E61" s="49">
        <f t="shared" si="1"/>
        <v>-0.20815660791804849</v>
      </c>
      <c r="F61" s="49">
        <f t="shared" si="2"/>
        <v>-0.20815660791804849</v>
      </c>
      <c r="G61" s="49">
        <f t="shared" si="3"/>
        <v>0.6210219766948547</v>
      </c>
      <c r="H61" s="5" t="str">
        <f t="shared" si="6"/>
        <v/>
      </c>
      <c r="I61" s="24">
        <f t="shared" si="4"/>
        <v>9.4744505826286334E-3</v>
      </c>
      <c r="J61" s="24">
        <f t="shared" si="5"/>
        <v>4.7761114266420285E-3</v>
      </c>
      <c r="K61" s="5" t="str">
        <f t="shared" si="11"/>
        <v/>
      </c>
      <c r="L61" s="5" t="str">
        <f t="shared" si="12"/>
        <v/>
      </c>
      <c r="M61" s="24">
        <f t="shared" si="7"/>
        <v>-9385318841963626</v>
      </c>
      <c r="N61" s="24">
        <f t="shared" si="8"/>
        <v>0.6210219766948547</v>
      </c>
      <c r="O61" s="24">
        <f t="shared" si="9"/>
        <v>15557496025319.375</v>
      </c>
      <c r="P61" s="24">
        <f t="shared" si="10"/>
        <v>4.81588920866313E-6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6.2929904697045277E-2</v>
      </c>
      <c r="V61" s="24">
        <f t="shared" si="13"/>
        <v>5.9982833875444532</v>
      </c>
      <c r="W61" s="63">
        <f>B61+([1]User!D$6-25)*[1]User!C$6*[1]Calc!V$6</f>
        <v>0.50410431560000002</v>
      </c>
      <c r="X61" s="75"/>
      <c r="Y61" s="66"/>
      <c r="AH61" s="24"/>
    </row>
    <row r="62" spans="1:34">
      <c r="A62" s="64">
        <v>7.7787999999999998E-3</v>
      </c>
      <c r="B62" s="59">
        <v>0.50160400000000005</v>
      </c>
      <c r="C62" s="64">
        <v>4.9146700000000001E-2</v>
      </c>
      <c r="D62" s="61">
        <f t="shared" si="0"/>
        <v>0.58027363185371572</v>
      </c>
      <c r="E62" s="49">
        <f t="shared" si="1"/>
        <v>-0.23636716371189456</v>
      </c>
      <c r="F62" s="49">
        <f t="shared" si="2"/>
        <v>-0.23636716371189456</v>
      </c>
      <c r="G62" s="49">
        <f t="shared" si="3"/>
        <v>0.58189305303517891</v>
      </c>
      <c r="H62" s="5" t="str">
        <f t="shared" si="6"/>
        <v/>
      </c>
      <c r="I62" s="24">
        <f t="shared" si="4"/>
        <v>1.0452673674120528E-2</v>
      </c>
      <c r="J62" s="24">
        <f t="shared" si="5"/>
        <v>5.2459911624314218E-3</v>
      </c>
      <c r="K62" s="5" t="str">
        <f t="shared" si="11"/>
        <v/>
      </c>
      <c r="L62" s="5" t="str">
        <f t="shared" si="12"/>
        <v/>
      </c>
      <c r="M62" s="24">
        <f t="shared" si="7"/>
        <v>-8423955375901003</v>
      </c>
      <c r="N62" s="24">
        <f t="shared" si="8"/>
        <v>0.58189305303517891</v>
      </c>
      <c r="O62" s="24">
        <f t="shared" si="9"/>
        <v>14279036827774.625</v>
      </c>
      <c r="P62" s="24">
        <f t="shared" si="10"/>
        <v>4.7173652021678994E-6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5.9334079829658562E-2</v>
      </c>
      <c r="V62" s="24">
        <f t="shared" si="13"/>
        <v>5.5774894253849503</v>
      </c>
      <c r="W62" s="63">
        <f>B62+([1]User!D$6-25)*[1]User!C$6*[1]Calc!V$6</f>
        <v>0.50188031560000002</v>
      </c>
      <c r="X62" s="75"/>
      <c r="Y62" s="66"/>
      <c r="AH62" s="24"/>
    </row>
    <row r="63" spans="1:34">
      <c r="A63" s="64">
        <v>7.9241999999999993E-3</v>
      </c>
      <c r="B63" s="59">
        <v>0.49936199999999997</v>
      </c>
      <c r="C63" s="64">
        <v>4.60927E-2</v>
      </c>
      <c r="D63" s="61">
        <f t="shared" si="0"/>
        <v>0.54421514427100426</v>
      </c>
      <c r="E63" s="49">
        <f t="shared" si="1"/>
        <v>-0.26422937695939186</v>
      </c>
      <c r="F63" s="49">
        <f t="shared" si="2"/>
        <v>-0.26422937695939186</v>
      </c>
      <c r="G63" s="49">
        <f t="shared" si="3"/>
        <v>0.54571348306646883</v>
      </c>
      <c r="H63" s="5" t="str">
        <f t="shared" si="6"/>
        <v/>
      </c>
      <c r="I63" s="24">
        <f t="shared" si="4"/>
        <v>1.135716292333828E-2</v>
      </c>
      <c r="J63" s="24">
        <f t="shared" si="5"/>
        <v>5.6744737530115101E-3</v>
      </c>
      <c r="K63" s="5" t="str">
        <f t="shared" si="11"/>
        <v/>
      </c>
      <c r="L63" s="5" t="str">
        <f t="shared" si="12"/>
        <v/>
      </c>
      <c r="M63" s="24">
        <f t="shared" si="7"/>
        <v>-7794105261467857</v>
      </c>
      <c r="N63" s="24">
        <f t="shared" si="8"/>
        <v>0.54571348306646883</v>
      </c>
      <c r="O63" s="24">
        <f t="shared" si="9"/>
        <v>13095676888775.25</v>
      </c>
      <c r="P63" s="24">
        <f t="shared" si="10"/>
        <v>4.6132503652864968E-6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5.5941698299780906E-2</v>
      </c>
      <c r="V63" s="24">
        <f t="shared" si="13"/>
        <v>5.1966590695487129</v>
      </c>
      <c r="W63" s="63">
        <f>B63+([1]User!D$6-25)*[1]User!C$6*[1]Calc!V$6</f>
        <v>0.49963831559999999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0.49717499999999998</v>
      </c>
      <c r="C64" s="64">
        <v>4.3203999999999999E-2</v>
      </c>
      <c r="D64" s="61">
        <f t="shared" si="0"/>
        <v>0.51010834889439038</v>
      </c>
      <c r="E64" s="49">
        <f t="shared" si="1"/>
        <v>-0.29233756835453867</v>
      </c>
      <c r="F64" s="49">
        <f t="shared" si="2"/>
        <v>-0.29233756835453867</v>
      </c>
      <c r="G64" s="49">
        <f t="shared" si="3"/>
        <v>0.51145246246749776</v>
      </c>
      <c r="H64" s="5" t="str">
        <f t="shared" si="6"/>
        <v/>
      </c>
      <c r="I64" s="24">
        <f t="shared" si="4"/>
        <v>1.2213688438312557E-2</v>
      </c>
      <c r="J64" s="24">
        <f t="shared" si="5"/>
        <v>6.0757153819670905E-3</v>
      </c>
      <c r="K64" s="5" t="str">
        <f t="shared" si="11"/>
        <v/>
      </c>
      <c r="L64" s="5" t="str">
        <f t="shared" si="12"/>
        <v/>
      </c>
      <c r="M64" s="24">
        <f t="shared" si="7"/>
        <v>-6991851711960807</v>
      </c>
      <c r="N64" s="24">
        <f t="shared" si="8"/>
        <v>0.51145246246749776</v>
      </c>
      <c r="O64" s="24">
        <f t="shared" si="9"/>
        <v>12035192059982.75</v>
      </c>
      <c r="P64" s="24">
        <f t="shared" si="10"/>
        <v>4.5236761798915256E-6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5.284174097665266E-2</v>
      </c>
      <c r="V64" s="24">
        <f t="shared" si="13"/>
        <v>4.8237371753432665</v>
      </c>
      <c r="W64" s="63">
        <f>B64+([1]User!D$6-25)*[1]User!C$6*[1]Calc!V$6</f>
        <v>0.4974513156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0.49497600000000003</v>
      </c>
      <c r="C65" s="64">
        <v>4.0516799999999999E-2</v>
      </c>
      <c r="D65" s="61">
        <f t="shared" si="0"/>
        <v>0.4783806580521302</v>
      </c>
      <c r="E65" s="49">
        <f t="shared" si="1"/>
        <v>-0.32022638811463683</v>
      </c>
      <c r="F65" s="49">
        <f t="shared" si="2"/>
        <v>-0.32022638811463683</v>
      </c>
      <c r="G65" s="49">
        <f t="shared" si="3"/>
        <v>0.47962282277945828</v>
      </c>
      <c r="H65" s="5" t="str">
        <f t="shared" si="6"/>
        <v/>
      </c>
      <c r="I65" s="24">
        <f t="shared" si="4"/>
        <v>1.3009429430513544E-2</v>
      </c>
      <c r="J65" s="24">
        <f t="shared" si="5"/>
        <v>6.4429500500966224E-3</v>
      </c>
      <c r="K65" s="5" t="str">
        <f t="shared" si="11"/>
        <v/>
      </c>
      <c r="L65" s="5" t="str">
        <f t="shared" si="12"/>
        <v/>
      </c>
      <c r="M65" s="24">
        <f t="shared" si="7"/>
        <v>-6461531041032527</v>
      </c>
      <c r="N65" s="24">
        <f t="shared" si="8"/>
        <v>0.47962282277945828</v>
      </c>
      <c r="O65" s="24">
        <f t="shared" si="9"/>
        <v>11054862414011.25</v>
      </c>
      <c r="P65" s="24">
        <f t="shared" si="10"/>
        <v>4.4309541780223676E-6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4.9918619890038179E-2</v>
      </c>
      <c r="V65" s="24">
        <f t="shared" si="13"/>
        <v>4.4827960534457514</v>
      </c>
      <c r="W65" s="63">
        <f>B65+([1]User!D$6-25)*[1]User!C$6*[1]Calc!V$6</f>
        <v>0.49525231560000005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0.49280000000000002</v>
      </c>
      <c r="C66" s="64">
        <v>3.7971299999999999E-2</v>
      </c>
      <c r="D66" s="61">
        <f t="shared" si="0"/>
        <v>0.44832601491467372</v>
      </c>
      <c r="E66" s="49">
        <f t="shared" si="1"/>
        <v>-0.34840605969301591</v>
      </c>
      <c r="F66" s="49">
        <f t="shared" si="2"/>
        <v>-0.34840605969301591</v>
      </c>
      <c r="G66" s="49">
        <f t="shared" si="3"/>
        <v>0.4494566451223071</v>
      </c>
      <c r="H66" s="5" t="str">
        <f t="shared" si="6"/>
        <v/>
      </c>
      <c r="I66" s="24">
        <f t="shared" si="4"/>
        <v>1.3763583871942323E-2</v>
      </c>
      <c r="J66" s="24">
        <f t="shared" si="5"/>
        <v>6.7864972250289033E-3</v>
      </c>
      <c r="K66" s="5" t="str">
        <f t="shared" si="11"/>
        <v/>
      </c>
      <c r="L66" s="5" t="str">
        <f t="shared" si="12"/>
        <v/>
      </c>
      <c r="M66" s="24">
        <f t="shared" si="7"/>
        <v>-5881347313948071</v>
      </c>
      <c r="N66" s="24">
        <f t="shared" si="8"/>
        <v>0.4494566451223071</v>
      </c>
      <c r="O66" s="24">
        <f t="shared" si="9"/>
        <v>10162912826536.125</v>
      </c>
      <c r="P66" s="24">
        <f t="shared" si="10"/>
        <v>4.3468449804355525E-6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4.7204323299925209E-2</v>
      </c>
      <c r="V66" s="24">
        <f t="shared" si="13"/>
        <v>4.1542027671973409</v>
      </c>
      <c r="W66" s="63">
        <f>B66+([1]User!D$6-25)*[1]User!C$6*[1]Calc!V$6</f>
        <v>0.49307631560000004</v>
      </c>
      <c r="Y66" s="66"/>
      <c r="AH66" s="24"/>
    </row>
    <row r="67" spans="1:34">
      <c r="A67" s="64">
        <v>8.5058000000000009E-3</v>
      </c>
      <c r="B67" s="59">
        <v>0.49054599999999998</v>
      </c>
      <c r="C67" s="64">
        <v>3.55923E-2</v>
      </c>
      <c r="D67" s="61">
        <f t="shared" si="0"/>
        <v>0.42023723234778748</v>
      </c>
      <c r="E67" s="49">
        <f t="shared" si="1"/>
        <v>-0.37650547242777715</v>
      </c>
      <c r="F67" s="49">
        <f t="shared" si="2"/>
        <v>-0.37650547242777715</v>
      </c>
      <c r="G67" s="49">
        <f t="shared" si="3"/>
        <v>0.42131117628017872</v>
      </c>
      <c r="H67" s="5" t="str">
        <f t="shared" si="6"/>
        <v/>
      </c>
      <c r="I67" s="24">
        <f t="shared" si="4"/>
        <v>1.4467220592995532E-2</v>
      </c>
      <c r="J67" s="24">
        <f t="shared" si="5"/>
        <v>7.1008347117500724E-3</v>
      </c>
      <c r="K67" s="5" t="str">
        <f t="shared" si="11"/>
        <v/>
      </c>
      <c r="L67" s="5" t="str">
        <f t="shared" si="12"/>
        <v/>
      </c>
      <c r="M67" s="24">
        <f t="shared" si="7"/>
        <v>-5586474887594979</v>
      </c>
      <c r="N67" s="24">
        <f t="shared" si="8"/>
        <v>0.42131117628017872</v>
      </c>
      <c r="O67" s="24">
        <f t="shared" si="9"/>
        <v>9314354550369.125</v>
      </c>
      <c r="P67" s="24">
        <f t="shared" si="10"/>
        <v>4.250045143763734E-6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4.4566851840864861E-2</v>
      </c>
      <c r="V67" s="24">
        <f t="shared" si="13"/>
        <v>3.8597024689922077</v>
      </c>
      <c r="W67" s="63">
        <f>B67+([1]User!D$6-25)*[1]User!C$6*[1]Calc!V$6</f>
        <v>0.4908223156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0.48832300000000001</v>
      </c>
      <c r="C68" s="64">
        <v>3.3310800000000002E-2</v>
      </c>
      <c r="D68" s="61">
        <f t="shared" si="0"/>
        <v>0.39329962939429819</v>
      </c>
      <c r="E68" s="49">
        <f t="shared" si="1"/>
        <v>-0.40527646282515561</v>
      </c>
      <c r="F68" s="49">
        <f t="shared" si="2"/>
        <v>-0.40527646282515561</v>
      </c>
      <c r="G68" s="49">
        <f t="shared" si="3"/>
        <v>0.39427195850010976</v>
      </c>
      <c r="H68" s="5" t="str">
        <f t="shared" si="6"/>
        <v/>
      </c>
      <c r="I68" s="24">
        <f t="shared" si="4"/>
        <v>1.5143201037497257E-2</v>
      </c>
      <c r="J68" s="24">
        <f t="shared" si="5"/>
        <v>7.3989576629143704E-3</v>
      </c>
      <c r="K68" s="5" t="str">
        <f t="shared" si="11"/>
        <v/>
      </c>
      <c r="L68" s="5" t="str">
        <f t="shared" si="12"/>
        <v/>
      </c>
      <c r="M68" s="24">
        <f t="shared" si="7"/>
        <v>-5057891728108459</v>
      </c>
      <c r="N68" s="24">
        <f t="shared" si="8"/>
        <v>0.39427195850010976</v>
      </c>
      <c r="O68" s="24">
        <f t="shared" si="9"/>
        <v>8546516735257.25</v>
      </c>
      <c r="P68" s="24">
        <f t="shared" si="10"/>
        <v>4.1671296722092294E-6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4.2127307505974189E-2</v>
      </c>
      <c r="V68" s="24">
        <f t="shared" si="13"/>
        <v>3.5673920223803885</v>
      </c>
      <c r="W68" s="63">
        <f>B68+([1]User!D$6-25)*[1]User!C$6*[1]Calc!V$6</f>
        <v>0.48859931560000003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0.48617199999999999</v>
      </c>
      <c r="C69" s="64">
        <v>3.1131300000000001E-2</v>
      </c>
      <c r="D69" s="61">
        <f t="shared" si="0"/>
        <v>0.367566337420978</v>
      </c>
      <c r="E69" s="49">
        <f t="shared" si="1"/>
        <v>-0.43466426916225409</v>
      </c>
      <c r="F69" s="49">
        <f t="shared" si="2"/>
        <v>-0.43466426916225409</v>
      </c>
      <c r="G69" s="49">
        <f t="shared" si="3"/>
        <v>0.36843236375104971</v>
      </c>
      <c r="H69" s="5" t="str">
        <f t="shared" si="6"/>
        <v/>
      </c>
      <c r="I69" s="24">
        <f t="shared" si="4"/>
        <v>1.5789190906223757E-2</v>
      </c>
      <c r="J69" s="24">
        <f t="shared" si="5"/>
        <v>7.6806253210193846E-3</v>
      </c>
      <c r="K69" s="5" t="str">
        <f t="shared" si="11"/>
        <v/>
      </c>
      <c r="L69" s="5" t="str">
        <f t="shared" si="12"/>
        <v/>
      </c>
      <c r="M69" s="24">
        <f t="shared" si="7"/>
        <v>-4504922649145330</v>
      </c>
      <c r="N69" s="24">
        <f t="shared" si="8"/>
        <v>0.36843236375104971</v>
      </c>
      <c r="O69" s="24">
        <f t="shared" si="9"/>
        <v>7863559802757.75</v>
      </c>
      <c r="P69" s="24">
        <f t="shared" si="10"/>
        <v>4.1030346006834545E-6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3.9909214386147328E-2</v>
      </c>
      <c r="V69" s="24">
        <f t="shared" si="13"/>
        <v>3.2774126375704293</v>
      </c>
      <c r="W69" s="63">
        <f>B69+([1]User!D$6-25)*[1]User!C$6*[1]Calc!V$6</f>
        <v>0.48644831560000001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0.48395100000000002</v>
      </c>
      <c r="C70" s="64">
        <v>2.9158699999999999E-2</v>
      </c>
      <c r="D70" s="61">
        <f t="shared" si="0"/>
        <v>0.34427590762213822</v>
      </c>
      <c r="E70" s="49">
        <f t="shared" si="1"/>
        <v>-0.46309336809654317</v>
      </c>
      <c r="F70" s="49">
        <f t="shared" si="2"/>
        <v>-0.46309336809654317</v>
      </c>
      <c r="G70" s="49">
        <f t="shared" si="3"/>
        <v>0.34509673925403572</v>
      </c>
      <c r="H70" s="5" t="str">
        <f t="shared" si="6"/>
        <v/>
      </c>
      <c r="I70" s="24">
        <f t="shared" si="4"/>
        <v>1.6372581518649107E-2</v>
      </c>
      <c r="J70" s="24">
        <f t="shared" si="5"/>
        <v>7.9280511982176283E-3</v>
      </c>
      <c r="K70" s="5" t="str">
        <f t="shared" si="11"/>
        <v/>
      </c>
      <c r="L70" s="5" t="str">
        <f t="shared" si="12"/>
        <v/>
      </c>
      <c r="M70" s="24">
        <f t="shared" si="7"/>
        <v>-4269827465134734</v>
      </c>
      <c r="N70" s="24">
        <f t="shared" si="8"/>
        <v>0.34509673925403572</v>
      </c>
      <c r="O70" s="24">
        <f t="shared" si="9"/>
        <v>7215334903075.875</v>
      </c>
      <c r="P70" s="24">
        <f t="shared" si="10"/>
        <v>4.0193830424640412E-6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3.775606530156804E-2</v>
      </c>
      <c r="V70" s="24">
        <f t="shared" si="13"/>
        <v>3.0319755706065274</v>
      </c>
      <c r="W70" s="63">
        <f>B70+([1]User!D$6-25)*[1]User!C$6*[1]Calc!V$6</f>
        <v>0.48422731560000004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0.48169899999999999</v>
      </c>
      <c r="C71" s="64">
        <v>2.72815E-2</v>
      </c>
      <c r="D71" s="61">
        <f t="shared" si="0"/>
        <v>0.32211186279886839</v>
      </c>
      <c r="E71" s="49">
        <f t="shared" si="1"/>
        <v>-0.49199328060341069</v>
      </c>
      <c r="F71" s="49">
        <f t="shared" si="2"/>
        <v>-0.49199328060341069</v>
      </c>
      <c r="G71" s="49">
        <f t="shared" si="3"/>
        <v>0.32287489014548804</v>
      </c>
      <c r="H71" s="5" t="str">
        <f t="shared" si="6"/>
        <v/>
      </c>
      <c r="I71" s="24">
        <f t="shared" si="4"/>
        <v>1.6928127746362799E-2</v>
      </c>
      <c r="J71" s="24">
        <f t="shared" si="5"/>
        <v>8.1589397130703272E-3</v>
      </c>
      <c r="K71" s="5" t="str">
        <f t="shared" si="11"/>
        <v/>
      </c>
      <c r="L71" s="5" t="str">
        <f t="shared" si="12"/>
        <v/>
      </c>
      <c r="M71" s="24">
        <f t="shared" si="7"/>
        <v>-3969139339469528.5</v>
      </c>
      <c r="N71" s="24">
        <f t="shared" si="8"/>
        <v>0.32287489014548804</v>
      </c>
      <c r="O71" s="24">
        <f t="shared" si="9"/>
        <v>6612373021027.375</v>
      </c>
      <c r="P71" s="24">
        <f t="shared" si="10"/>
        <v>3.9370128441685699E-6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3.5705576168959162E-2</v>
      </c>
      <c r="V71" s="24">
        <f t="shared" si="13"/>
        <v>2.7990610027879623</v>
      </c>
      <c r="W71" s="63">
        <f>B71+([1]User!D$6-25)*[1]User!C$6*[1]Calc!V$6</f>
        <v>0.48197531560000001</v>
      </c>
      <c r="AH71" s="24"/>
    </row>
    <row r="72" spans="1:34">
      <c r="A72" s="64">
        <v>9.2327999999999993E-3</v>
      </c>
      <c r="B72" s="59">
        <v>0.479491</v>
      </c>
      <c r="C72" s="64">
        <v>2.5555399999999999E-2</v>
      </c>
      <c r="D72" s="61">
        <f t="shared" si="0"/>
        <v>0.30173185120210405</v>
      </c>
      <c r="E72" s="49">
        <f t="shared" si="1"/>
        <v>-0.52037884272131274</v>
      </c>
      <c r="F72" s="49">
        <f t="shared" si="2"/>
        <v>-0.52037884272131274</v>
      </c>
      <c r="G72" s="49">
        <f t="shared" si="3"/>
        <v>0.30241883672542053</v>
      </c>
      <c r="H72" s="5" t="str">
        <f t="shared" si="6"/>
        <v/>
      </c>
      <c r="I72" s="24">
        <f t="shared" si="4"/>
        <v>1.743952908186449E-2</v>
      </c>
      <c r="J72" s="24">
        <f t="shared" si="5"/>
        <v>8.3669160529342597E-3</v>
      </c>
      <c r="K72" s="5" t="str">
        <f t="shared" si="11"/>
        <v/>
      </c>
      <c r="L72" s="5" t="str">
        <f t="shared" si="12"/>
        <v/>
      </c>
      <c r="M72" s="24">
        <f t="shared" si="7"/>
        <v>-3573582622328790</v>
      </c>
      <c r="N72" s="24">
        <f t="shared" si="8"/>
        <v>0.30241883672542053</v>
      </c>
      <c r="O72" s="24">
        <f t="shared" si="9"/>
        <v>6069951810746</v>
      </c>
      <c r="P72" s="24">
        <f t="shared" si="10"/>
        <v>3.8585147298786806E-6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3.3816167757438773E-2</v>
      </c>
      <c r="V72" s="24">
        <f t="shared" si="13"/>
        <v>2.5856432636536129</v>
      </c>
      <c r="W72" s="63">
        <f>B72+([1]User!D$6-25)*[1]User!C$6*[1]Calc!V$6</f>
        <v>0.47976731560000002</v>
      </c>
      <c r="AH72" s="24"/>
    </row>
    <row r="73" spans="1:34">
      <c r="A73" s="64">
        <v>9.3781999999999997E-3</v>
      </c>
      <c r="B73" s="59">
        <v>0.47723500000000002</v>
      </c>
      <c r="C73" s="64">
        <v>2.3919200000000002E-2</v>
      </c>
      <c r="D73" s="61">
        <f t="shared" ref="D73:D133" si="18">C73/$A$6</f>
        <v>0.28241328624374368</v>
      </c>
      <c r="E73" s="49">
        <f t="shared" ref="E73:E104" si="19">IF(D73&gt;0,LOG10(D73),-3)</f>
        <v>-0.54911487558548999</v>
      </c>
      <c r="F73" s="49">
        <f t="shared" ref="F73:F103" si="20">IF($D73&gt;0,LOG10(D73),-3)</f>
        <v>-0.54911487558548999</v>
      </c>
      <c r="G73" s="49">
        <f t="shared" ref="G73:G133" si="21">IF(N73&lt;0.001, 0.001, N73)</f>
        <v>0.28305661729893128</v>
      </c>
      <c r="H73" s="5" t="str">
        <f t="shared" si="6"/>
        <v/>
      </c>
      <c r="I73" s="24">
        <f t="shared" ref="I73:I133" si="22">B$6-G73*B$6</f>
        <v>1.7923584567526719E-2</v>
      </c>
      <c r="J73" s="24">
        <f t="shared" ref="J73:J133" si="23">W73*I73</f>
        <v>8.5587144471075422E-3</v>
      </c>
      <c r="K73" s="5" t="str">
        <f t="shared" si="11"/>
        <v/>
      </c>
      <c r="L73" s="5" t="str">
        <f t="shared" si="12"/>
        <v/>
      </c>
      <c r="M73" s="24">
        <f t="shared" si="7"/>
        <v>-3346499454783746</v>
      </c>
      <c r="N73" s="24">
        <f t="shared" si="8"/>
        <v>0.28305661729893128</v>
      </c>
      <c r="O73" s="24">
        <f t="shared" si="9"/>
        <v>5561506299389.125</v>
      </c>
      <c r="P73" s="24">
        <f t="shared" si="10"/>
        <v>3.7771382319087788E-6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3.2001132792410611E-2</v>
      </c>
      <c r="V73" s="24">
        <f t="shared" si="13"/>
        <v>2.3869670413949922</v>
      </c>
      <c r="W73" s="63">
        <f>B73+([1]User!D$6-25)*[1]User!C$6*[1]Calc!V$6</f>
        <v>0.47751131560000004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0.47495100000000001</v>
      </c>
      <c r="C74" s="64">
        <v>2.23725E-2</v>
      </c>
      <c r="D74" s="61">
        <f t="shared" si="18"/>
        <v>0.26415144513562977</v>
      </c>
      <c r="E74" s="49">
        <f t="shared" si="19"/>
        <v>-0.57814700900614346</v>
      </c>
      <c r="F74" s="49">
        <f t="shared" si="20"/>
        <v>-0.57814700900614346</v>
      </c>
      <c r="G74" s="49">
        <f t="shared" si="21"/>
        <v>0.2647477178448131</v>
      </c>
      <c r="H74" s="5" t="str">
        <f t="shared" ref="H74:H133" si="24">IF(K74="","",I74)</f>
        <v/>
      </c>
      <c r="I74" s="24">
        <f t="shared" si="22"/>
        <v>1.8381307053879675E-2</v>
      </c>
      <c r="J74" s="24">
        <f t="shared" si="23"/>
        <v>8.7352992084345823E-3</v>
      </c>
      <c r="K74" s="5" t="str">
        <f t="shared" si="11"/>
        <v/>
      </c>
      <c r="L74" s="5" t="str">
        <f t="shared" si="12"/>
        <v/>
      </c>
      <c r="M74" s="24">
        <f t="shared" si="7"/>
        <v>-3101709889634345</v>
      </c>
      <c r="N74" s="24">
        <f t="shared" si="8"/>
        <v>0.2647477178448131</v>
      </c>
      <c r="O74" s="24">
        <f t="shared" si="9"/>
        <v>5089980926083.375</v>
      </c>
      <c r="P74" s="24">
        <f t="shared" si="10"/>
        <v>3.6959636184808706E-6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3.0274472487065798E-2</v>
      </c>
      <c r="V74" s="24">
        <f t="shared" si="13"/>
        <v>2.2008089945290097</v>
      </c>
      <c r="W74" s="63">
        <f>B74+([1]User!D$6-25)*[1]User!C$6*[1]Calc!V$6</f>
        <v>0.47522731560000003</v>
      </c>
      <c r="AH74" s="24"/>
    </row>
    <row r="75" spans="1:34">
      <c r="A75" s="64">
        <v>9.6690000000000005E-3</v>
      </c>
      <c r="B75" s="59">
        <v>0.47270699999999999</v>
      </c>
      <c r="C75" s="64">
        <v>2.0915E-2</v>
      </c>
      <c r="D75" s="61">
        <f t="shared" si="18"/>
        <v>0.24694278578664414</v>
      </c>
      <c r="E75" s="49">
        <f t="shared" si="19"/>
        <v>-0.60740365684325714</v>
      </c>
      <c r="F75" s="49">
        <f t="shared" si="20"/>
        <v>-0.60740365684325714</v>
      </c>
      <c r="G75" s="49">
        <f t="shared" si="21"/>
        <v>0.2474799107816959</v>
      </c>
      <c r="H75" s="5" t="str">
        <f t="shared" si="24"/>
        <v/>
      </c>
      <c r="I75" s="24">
        <f t="shared" si="22"/>
        <v>1.8813002230457603E-2</v>
      </c>
      <c r="J75" s="24">
        <f t="shared" si="23"/>
        <v>8.8982361713520319E-3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-2794033474052106.5</v>
      </c>
      <c r="N75" s="24">
        <f t="shared" ref="N75:N131" si="26">IF($X$76,D75-1.602E-19*$P$6*M75/$B$6,D75)</f>
        <v>0.2474799107816959</v>
      </c>
      <c r="O75" s="24">
        <f t="shared" ref="O75:O133" si="27">(SQRT($X$21^2+296000000000000000000*EXP(38.921*W75))-$X$21)/2</f>
        <v>4665551579891.875</v>
      </c>
      <c r="P75" s="24">
        <f t="shared" ref="P75:P131" si="28">O75/(($B$6*D75)/(1.602E-19*$P$6)-M75)</f>
        <v>3.6241553218821941E-6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2.8679445462868585E-2</v>
      </c>
      <c r="V75" s="24">
        <f t="shared" si="13"/>
        <v>2.0230102377907007</v>
      </c>
      <c r="W75" s="63">
        <f>B75+([1]User!D$6-25)*[1]User!C$6*[1]Calc!V$6</f>
        <v>0.47298331560000001</v>
      </c>
      <c r="X75" s="9" t="s">
        <v>91</v>
      </c>
      <c r="AH75" s="24"/>
    </row>
    <row r="76" spans="1:34">
      <c r="A76" s="64">
        <v>9.8143999999999992E-3</v>
      </c>
      <c r="B76" s="59">
        <v>0.47035399999999999</v>
      </c>
      <c r="C76" s="64">
        <v>1.9567000000000001E-2</v>
      </c>
      <c r="D76" s="61">
        <f t="shared" si="18"/>
        <v>0.23102698969578134</v>
      </c>
      <c r="E76" s="49">
        <f t="shared" si="19"/>
        <v>-0.63633728075184048</v>
      </c>
      <c r="F76" s="49">
        <f t="shared" si="20"/>
        <v>-0.63633728075184048</v>
      </c>
      <c r="G76" s="49">
        <f t="shared" si="21"/>
        <v>0.23154118282090849</v>
      </c>
      <c r="H76" s="5" t="str">
        <f t="shared" si="24"/>
        <v/>
      </c>
      <c r="I76" s="24">
        <f t="shared" si="22"/>
        <v>1.9211470429477288E-2</v>
      </c>
      <c r="J76" s="24">
        <f t="shared" si="23"/>
        <v>9.0415003913649639E-3</v>
      </c>
      <c r="K76" s="5" t="str">
        <f t="shared" si="11"/>
        <v/>
      </c>
      <c r="L76" s="5" t="str">
        <f t="shared" si="12"/>
        <v/>
      </c>
      <c r="M76" s="24">
        <f t="shared" si="25"/>
        <v>-2674745761169094.5</v>
      </c>
      <c r="N76" s="24">
        <f t="shared" si="26"/>
        <v>0.23154118282090849</v>
      </c>
      <c r="O76" s="24">
        <f t="shared" si="27"/>
        <v>4258362645970.75</v>
      </c>
      <c r="P76" s="24">
        <f t="shared" si="28"/>
        <v>3.5355595280628996E-6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2.7107602287238231E-2</v>
      </c>
      <c r="V76" s="24">
        <f t="shared" si="13"/>
        <v>1.8684682082204422</v>
      </c>
      <c r="W76" s="63">
        <f>B76+([1]User!D$6-25)*[1]User!C$6*[1]Calc!V$6</f>
        <v>0.47063031560000002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0.467947</v>
      </c>
      <c r="C77" s="64">
        <v>1.8297600000000001E-2</v>
      </c>
      <c r="D77" s="61">
        <f t="shared" si="18"/>
        <v>0.21603922147787236</v>
      </c>
      <c r="E77" s="49">
        <f t="shared" si="19"/>
        <v>-0.66546739641803021</v>
      </c>
      <c r="F77" s="49">
        <f t="shared" si="20"/>
        <v>-0.66546739641803021</v>
      </c>
      <c r="G77" s="49">
        <f t="shared" si="21"/>
        <v>0.21651840789616233</v>
      </c>
      <c r="H77" s="5" t="str">
        <f t="shared" si="24"/>
        <v/>
      </c>
      <c r="I77" s="24">
        <f t="shared" si="22"/>
        <v>1.9587039802595942E-2</v>
      </c>
      <c r="J77" s="24">
        <f t="shared" si="23"/>
        <v>9.1711087191606415E-3</v>
      </c>
      <c r="K77" s="5" t="str">
        <f t="shared" si="11"/>
        <v/>
      </c>
      <c r="L77" s="5" t="str">
        <f t="shared" si="12"/>
        <v/>
      </c>
      <c r="M77" s="24">
        <f t="shared" si="25"/>
        <v>-2492646786776780.5</v>
      </c>
      <c r="N77" s="24">
        <f t="shared" si="26"/>
        <v>0.21651840789616233</v>
      </c>
      <c r="O77" s="24">
        <f t="shared" si="27"/>
        <v>3878483785435.625</v>
      </c>
      <c r="P77" s="24">
        <f t="shared" si="28"/>
        <v>3.4435858371437789E-6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2.5599045328126801E-2</v>
      </c>
      <c r="V77" s="24">
        <f t="shared" si="13"/>
        <v>1.7256333672161399</v>
      </c>
      <c r="W77" s="63">
        <f>B77+([1]User!D$6-25)*[1]User!C$6*[1]Calc!V$6</f>
        <v>0.46822331560000002</v>
      </c>
      <c r="AH77" s="24"/>
    </row>
    <row r="78" spans="1:34">
      <c r="A78" s="64">
        <v>1.01052E-2</v>
      </c>
      <c r="B78" s="59">
        <v>0.46555200000000002</v>
      </c>
      <c r="C78" s="64">
        <v>1.7094700000000001E-2</v>
      </c>
      <c r="D78" s="61">
        <f t="shared" si="18"/>
        <v>0.20183661679115208</v>
      </c>
      <c r="E78" s="49">
        <f t="shared" si="19"/>
        <v>-0.69500004212409294</v>
      </c>
      <c r="F78" s="49">
        <f t="shared" si="20"/>
        <v>-0.69500004212409294</v>
      </c>
      <c r="G78" s="49">
        <f t="shared" si="21"/>
        <v>0.20227116835967368</v>
      </c>
      <c r="H78" s="5" t="str">
        <f t="shared" si="24"/>
        <v/>
      </c>
      <c r="I78" s="24">
        <f t="shared" si="22"/>
        <v>1.9943220791008159E-2</v>
      </c>
      <c r="J78" s="24">
        <f t="shared" si="23"/>
        <v>9.2901169487142315E-3</v>
      </c>
      <c r="K78" s="5" t="str">
        <f t="shared" si="11"/>
        <v/>
      </c>
      <c r="L78" s="5" t="str">
        <f t="shared" si="12"/>
        <v/>
      </c>
      <c r="M78" s="24">
        <f t="shared" si="25"/>
        <v>-2260463839583854.5</v>
      </c>
      <c r="N78" s="24">
        <f t="shared" si="26"/>
        <v>0.20227116835967368</v>
      </c>
      <c r="O78" s="24">
        <f t="shared" si="27"/>
        <v>3534063509942</v>
      </c>
      <c r="P78" s="24">
        <f t="shared" si="28"/>
        <v>3.3587998460718733E-6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2.419085626926331E-2</v>
      </c>
      <c r="V78" s="24">
        <f t="shared" si="13"/>
        <v>1.5887403397385196</v>
      </c>
      <c r="W78" s="63">
        <f>B78+([1]User!D$6-25)*[1]User!C$6*[1]Calc!V$6</f>
        <v>0.46582831560000004</v>
      </c>
      <c r="AH78" s="24"/>
    </row>
    <row r="79" spans="1:34">
      <c r="A79" s="64">
        <v>1.02506E-2</v>
      </c>
      <c r="B79" s="59">
        <v>0.46312999999999999</v>
      </c>
      <c r="C79" s="64">
        <v>1.5971699999999998E-2</v>
      </c>
      <c r="D79" s="61">
        <f t="shared" si="18"/>
        <v>0.18857738903889765</v>
      </c>
      <c r="E79" s="49">
        <f t="shared" si="19"/>
        <v>-0.7245103816110211</v>
      </c>
      <c r="F79" s="49">
        <f t="shared" si="20"/>
        <v>-0.7245103816110211</v>
      </c>
      <c r="G79" s="49">
        <f t="shared" si="21"/>
        <v>0.18897746827276365</v>
      </c>
      <c r="H79" s="5" t="str">
        <f t="shared" si="24"/>
        <v/>
      </c>
      <c r="I79" s="24">
        <f t="shared" si="22"/>
        <v>2.027556329318091E-2</v>
      </c>
      <c r="J79" s="24">
        <f t="shared" si="23"/>
        <v>9.3958240824075674E-3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-2081144578994997.2</v>
      </c>
      <c r="N79" s="24">
        <f t="shared" si="26"/>
        <v>0.18897746827276365</v>
      </c>
      <c r="O79" s="24">
        <f t="shared" si="27"/>
        <v>3216790866072.75</v>
      </c>
      <c r="P79" s="24">
        <f t="shared" si="28"/>
        <v>3.2723259642850848E-6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2.2854459223882486E-2</v>
      </c>
      <c r="V79" s="24">
        <f t="shared" si="13"/>
        <v>1.4633930099959547</v>
      </c>
      <c r="W79" s="63">
        <f>B79+([1]User!D$6-25)*[1]User!C$6*[1]Calc!V$6</f>
        <v>0.46340631560000001</v>
      </c>
      <c r="AH79" s="24"/>
    </row>
    <row r="80" spans="1:34">
      <c r="A80" s="64">
        <v>1.0396000000000001E-2</v>
      </c>
      <c r="B80" s="59">
        <v>0.46062900000000001</v>
      </c>
      <c r="C80" s="64">
        <v>1.49213E-2</v>
      </c>
      <c r="D80" s="61">
        <f t="shared" si="18"/>
        <v>0.17617534733723419</v>
      </c>
      <c r="E80" s="49">
        <f t="shared" si="19"/>
        <v>-0.75405486359969953</v>
      </c>
      <c r="F80" s="49">
        <f t="shared" si="20"/>
        <v>-0.75405486359969953</v>
      </c>
      <c r="G80" s="49">
        <f t="shared" si="21"/>
        <v>0.1765502992527786</v>
      </c>
      <c r="H80" s="5" t="str">
        <f t="shared" si="24"/>
        <v/>
      </c>
      <c r="I80" s="24">
        <f t="shared" si="22"/>
        <v>2.0586242518680537E-2</v>
      </c>
      <c r="J80" s="24">
        <f t="shared" si="23"/>
        <v>9.4883086050905931E-3</v>
      </c>
      <c r="K80" s="5" t="str">
        <f t="shared" si="29"/>
        <v/>
      </c>
      <c r="L80" s="5" t="str">
        <f t="shared" si="12"/>
        <v/>
      </c>
      <c r="M80" s="24">
        <f t="shared" si="25"/>
        <v>-1950436514484001.7</v>
      </c>
      <c r="N80" s="24">
        <f t="shared" si="26"/>
        <v>0.1765502992527786</v>
      </c>
      <c r="O80" s="24">
        <f t="shared" si="27"/>
        <v>2918976336918.875</v>
      </c>
      <c r="P80" s="24">
        <f t="shared" si="28"/>
        <v>3.1783804014166973E-6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2.1560554983019019E-2</v>
      </c>
      <c r="V80" s="24">
        <f t="shared" si="13"/>
        <v>1.3502629011012142</v>
      </c>
      <c r="W80" s="63">
        <f>B80+([1]User!D$6-25)*[1]User!C$6*[1]Calc!V$6</f>
        <v>0.46090531560000003</v>
      </c>
      <c r="AH80" s="24"/>
    </row>
    <row r="81" spans="1:34">
      <c r="A81" s="64">
        <v>1.0541399999999999E-2</v>
      </c>
      <c r="B81" s="59">
        <v>0.45815</v>
      </c>
      <c r="C81" s="64">
        <v>1.39306E-2</v>
      </c>
      <c r="D81" s="61">
        <f t="shared" si="18"/>
        <v>0.16447818176808152</v>
      </c>
      <c r="E81" s="49">
        <f t="shared" si="19"/>
        <v>-0.78389170358738158</v>
      </c>
      <c r="F81" s="49">
        <f t="shared" si="20"/>
        <v>-0.78389170358738158</v>
      </c>
      <c r="G81" s="49">
        <f t="shared" si="21"/>
        <v>0.16481576732539002</v>
      </c>
      <c r="H81" s="5" t="str">
        <f t="shared" si="24"/>
        <v/>
      </c>
      <c r="I81" s="24">
        <f t="shared" si="22"/>
        <v>2.0879605816865252E-2</v>
      </c>
      <c r="J81" s="24">
        <f t="shared" si="23"/>
        <v>9.5717607658058652E-3</v>
      </c>
      <c r="K81" s="5" t="str">
        <f t="shared" si="29"/>
        <v/>
      </c>
      <c r="L81" s="5" t="str">
        <f t="shared" si="12"/>
        <v/>
      </c>
      <c r="M81" s="24">
        <f t="shared" si="25"/>
        <v>-1756063032191513.5</v>
      </c>
      <c r="N81" s="24">
        <f t="shared" si="26"/>
        <v>0.16481576732539002</v>
      </c>
      <c r="O81" s="24">
        <f t="shared" si="27"/>
        <v>2650952484432.75</v>
      </c>
      <c r="P81" s="24">
        <f t="shared" si="28"/>
        <v>3.0920531080089482E-6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2.0358320138710827E-2</v>
      </c>
      <c r="V81" s="24">
        <f t="shared" si="13"/>
        <v>1.2422536458392501</v>
      </c>
      <c r="W81" s="63">
        <f>B81+([1]User!D$6-25)*[1]User!C$6*[1]Calc!V$6</f>
        <v>0.45842631560000002</v>
      </c>
      <c r="AH81" s="24"/>
    </row>
    <row r="82" spans="1:34">
      <c r="A82" s="64">
        <v>1.06868E-2</v>
      </c>
      <c r="B82" s="59">
        <v>0.45556400000000002</v>
      </c>
      <c r="C82" s="64">
        <v>1.2987E-2</v>
      </c>
      <c r="D82" s="61">
        <f t="shared" si="18"/>
        <v>0.15333712450447753</v>
      </c>
      <c r="E82" s="49">
        <f t="shared" si="19"/>
        <v>-0.81435268522708715</v>
      </c>
      <c r="F82" s="49">
        <f t="shared" si="20"/>
        <v>-0.81435268522708715</v>
      </c>
      <c r="G82" s="49">
        <f t="shared" si="21"/>
        <v>0.15365566498460384</v>
      </c>
      <c r="H82" s="5" t="str">
        <f t="shared" si="24"/>
        <v/>
      </c>
      <c r="I82" s="24">
        <f t="shared" si="22"/>
        <v>2.1158608375384906E-2</v>
      </c>
      <c r="J82" s="24">
        <f t="shared" si="23"/>
        <v>9.6449467194922606E-3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-1656993758459739</v>
      </c>
      <c r="N82" s="24">
        <f t="shared" si="26"/>
        <v>0.15365566498460384</v>
      </c>
      <c r="O82" s="24">
        <f t="shared" si="27"/>
        <v>2397511173770.5</v>
      </c>
      <c r="P82" s="24">
        <f t="shared" si="28"/>
        <v>2.9995480354845512E-6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1.9183349158226712E-2</v>
      </c>
      <c r="V82" s="24">
        <f t="shared" ref="V82:V145" si="31">((U82)-G82)*((U82)-G82)*U$22/U82</f>
        <v>1.1423881370742979</v>
      </c>
      <c r="W82" s="63">
        <f>B82+([1]User!D$6-25)*[1]User!C$6*[1]Calc!V$6</f>
        <v>0.45584031560000005</v>
      </c>
      <c r="AH82" s="24"/>
    </row>
    <row r="83" spans="1:34">
      <c r="A83" s="64">
        <v>1.08322E-2</v>
      </c>
      <c r="B83" s="59">
        <v>0.45297599999999999</v>
      </c>
      <c r="C83" s="64">
        <v>1.21172E-2</v>
      </c>
      <c r="D83" s="61">
        <f t="shared" si="18"/>
        <v>0.14306742165593711</v>
      </c>
      <c r="E83" s="49">
        <f t="shared" si="19"/>
        <v>-0.84445924957946128</v>
      </c>
      <c r="F83" s="49">
        <f t="shared" si="20"/>
        <v>-0.84445924957946128</v>
      </c>
      <c r="G83" s="49">
        <f t="shared" si="21"/>
        <v>0.1433557465113664</v>
      </c>
      <c r="H83" s="5" t="str">
        <f t="shared" si="24"/>
        <v/>
      </c>
      <c r="I83" s="24">
        <f t="shared" si="22"/>
        <v>2.1416106337215843E-2</v>
      </c>
      <c r="J83" s="24">
        <f t="shared" si="23"/>
        <v>9.7068997884789156E-3</v>
      </c>
      <c r="K83" s="5" t="str">
        <f t="shared" si="29"/>
        <v/>
      </c>
      <c r="L83" s="5" t="str">
        <f t="shared" si="30"/>
        <v/>
      </c>
      <c r="M83" s="24">
        <f t="shared" si="25"/>
        <v>-1499817183880968.5</v>
      </c>
      <c r="N83" s="24">
        <f t="shared" si="26"/>
        <v>0.1433557465113664</v>
      </c>
      <c r="O83" s="24">
        <f t="shared" si="27"/>
        <v>2168097826435.375</v>
      </c>
      <c r="P83" s="24">
        <f t="shared" si="28"/>
        <v>2.9074183372264719E-6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1.8082647607797084E-2</v>
      </c>
      <c r="V83" s="24">
        <f t="shared" si="31"/>
        <v>1.0517825722563896</v>
      </c>
      <c r="W83" s="63">
        <f>B83+([1]User!D$6-25)*[1]User!C$6*[1]Calc!V$6</f>
        <v>0.45325231560000001</v>
      </c>
      <c r="AH83" s="24"/>
    </row>
    <row r="84" spans="1:34">
      <c r="A84" s="64">
        <v>1.0977600000000001E-2</v>
      </c>
      <c r="B84" s="59">
        <v>0.45031900000000002</v>
      </c>
      <c r="C84" s="64">
        <v>1.13092E-2</v>
      </c>
      <c r="D84" s="61">
        <f t="shared" si="18"/>
        <v>0.13352738957773444</v>
      </c>
      <c r="E84" s="49">
        <f t="shared" si="19"/>
        <v>-0.87442964124769873</v>
      </c>
      <c r="F84" s="49">
        <f t="shared" si="20"/>
        <v>-0.87442964124769873</v>
      </c>
      <c r="G84" s="49">
        <f t="shared" si="21"/>
        <v>0.13379439220945968</v>
      </c>
      <c r="H84" s="5" t="str">
        <f t="shared" si="24"/>
        <v/>
      </c>
      <c r="I84" s="24">
        <f t="shared" si="22"/>
        <v>2.1655140194763507E-2</v>
      </c>
      <c r="J84" s="24">
        <f t="shared" si="23"/>
        <v>9.7577047304217082E-3</v>
      </c>
      <c r="K84" s="5" t="str">
        <f t="shared" si="29"/>
        <v/>
      </c>
      <c r="L84" s="5" t="str">
        <f t="shared" si="30"/>
        <v/>
      </c>
      <c r="M84" s="24">
        <f t="shared" si="25"/>
        <v>-1388902578678915</v>
      </c>
      <c r="N84" s="24">
        <f t="shared" si="26"/>
        <v>0.13379439220945968</v>
      </c>
      <c r="O84" s="24">
        <f t="shared" si="27"/>
        <v>1955357499418.5</v>
      </c>
      <c r="P84" s="24">
        <f t="shared" si="28"/>
        <v>2.809519289117375E-6</v>
      </c>
      <c r="Q84" s="5" t="str">
        <f t="shared" si="15"/>
        <v/>
      </c>
      <c r="R84" s="5">
        <f t="shared" si="16"/>
        <v>0.45059531560000005</v>
      </c>
      <c r="S84" s="5" t="str">
        <f t="shared" si="17"/>
        <v/>
      </c>
      <c r="T84" s="5">
        <f t="shared" si="17"/>
        <v>-0.87356208898617294</v>
      </c>
      <c r="U84" s="24">
        <f t="shared" si="32"/>
        <v>1.7025209017228454E-2</v>
      </c>
      <c r="V84" s="24">
        <f t="shared" si="31"/>
        <v>0.97059126823011221</v>
      </c>
      <c r="W84" s="63">
        <f>B84+([1]User!D$6-25)*[1]User!C$6*[1]Calc!V$6</f>
        <v>0.45059531560000005</v>
      </c>
      <c r="AH84" s="24"/>
    </row>
    <row r="85" spans="1:34">
      <c r="A85" s="64">
        <v>1.1122999999999999E-2</v>
      </c>
      <c r="B85" s="59">
        <v>0.44762200000000002</v>
      </c>
      <c r="C85" s="64">
        <v>1.05308E-2</v>
      </c>
      <c r="D85" s="61">
        <f t="shared" si="18"/>
        <v>0.12433684382318873</v>
      </c>
      <c r="E85" s="49">
        <f t="shared" si="19"/>
        <v>-0.90540016099528786</v>
      </c>
      <c r="F85" s="49">
        <f t="shared" si="20"/>
        <v>-0.90540016099528786</v>
      </c>
      <c r="G85" s="49">
        <f t="shared" si="21"/>
        <v>0.12458091976484024</v>
      </c>
      <c r="H85" s="5" t="str">
        <f t="shared" si="24"/>
        <v/>
      </c>
      <c r="I85" s="24">
        <f t="shared" si="22"/>
        <v>2.1885477005878996E-2</v>
      </c>
      <c r="J85" s="24">
        <f t="shared" si="23"/>
        <v>9.8024682870357337E-3</v>
      </c>
      <c r="K85" s="5" t="str">
        <f t="shared" si="29"/>
        <v/>
      </c>
      <c r="L85" s="5" t="str">
        <f t="shared" si="30"/>
        <v/>
      </c>
      <c r="M85" s="24">
        <f t="shared" si="25"/>
        <v>-1269641810505201.7</v>
      </c>
      <c r="N85" s="24">
        <f t="shared" si="26"/>
        <v>0.12458091976484024</v>
      </c>
      <c r="O85" s="24">
        <f t="shared" si="27"/>
        <v>1760728211939.5</v>
      </c>
      <c r="P85" s="24">
        <f t="shared" si="28"/>
        <v>2.7169681529255924E-6</v>
      </c>
      <c r="Q85" s="5" t="str">
        <f t="shared" si="15"/>
        <v/>
      </c>
      <c r="R85" s="5">
        <f t="shared" si="16"/>
        <v>0.44789831560000004</v>
      </c>
      <c r="S85" s="5" t="str">
        <f t="shared" si="17"/>
        <v/>
      </c>
      <c r="T85" s="5">
        <f t="shared" si="17"/>
        <v>-0.90454846710997361</v>
      </c>
      <c r="U85" s="24">
        <f t="shared" si="32"/>
        <v>1.6021641307958676E-2</v>
      </c>
      <c r="V85" s="24">
        <f t="shared" si="31"/>
        <v>0.89145461868719567</v>
      </c>
      <c r="W85" s="63">
        <f>B85+([1]User!D$6-25)*[1]User!C$6*[1]Calc!V$6</f>
        <v>0.44789831560000004</v>
      </c>
      <c r="AH85" s="24"/>
    </row>
    <row r="86" spans="1:34">
      <c r="A86" s="64">
        <v>1.12684E-2</v>
      </c>
      <c r="B86" s="59">
        <v>0.444915</v>
      </c>
      <c r="C86" s="64">
        <v>9.8316199999999992E-3</v>
      </c>
      <c r="D86" s="61">
        <f t="shared" si="18"/>
        <v>0.11608164626324104</v>
      </c>
      <c r="E86" s="49">
        <f t="shared" si="19"/>
        <v>-0.93523644138724393</v>
      </c>
      <c r="F86" s="49">
        <f t="shared" si="20"/>
        <v>-0.93523644138724393</v>
      </c>
      <c r="G86" s="49">
        <f t="shared" si="21"/>
        <v>0.11630217892828328</v>
      </c>
      <c r="H86" s="5" t="str">
        <f t="shared" si="24"/>
        <v/>
      </c>
      <c r="I86" s="24">
        <f t="shared" si="22"/>
        <v>2.2092445526792921E-2</v>
      </c>
      <c r="J86" s="24">
        <f t="shared" si="23"/>
        <v>9.8353648888942751E-3</v>
      </c>
      <c r="K86" s="5" t="str">
        <f t="shared" si="29"/>
        <v/>
      </c>
      <c r="L86" s="5" t="str">
        <f t="shared" si="30"/>
        <v/>
      </c>
      <c r="M86" s="24">
        <f t="shared" si="25"/>
        <v>-1147173663349120.5</v>
      </c>
      <c r="N86" s="24">
        <f t="shared" si="26"/>
        <v>0.11630217892828328</v>
      </c>
      <c r="O86" s="24">
        <f t="shared" si="27"/>
        <v>1584835710624.25</v>
      </c>
      <c r="P86" s="24">
        <f t="shared" si="28"/>
        <v>2.619631203971485E-6</v>
      </c>
      <c r="Q86" s="5" t="str">
        <f t="shared" ref="Q86:Q132" si="33">IF(G86&gt;0.85,IF(G86&lt;1.15,W86,""),"")</f>
        <v/>
      </c>
      <c r="R86" s="5">
        <f t="shared" si="16"/>
        <v>0.44519131560000003</v>
      </c>
      <c r="S86" s="5" t="str">
        <f t="shared" si="17"/>
        <v/>
      </c>
      <c r="T86" s="5">
        <f t="shared" si="17"/>
        <v>-0.93441214866221911</v>
      </c>
      <c r="U86" s="24">
        <f t="shared" si="32"/>
        <v>1.5079908668855863E-2</v>
      </c>
      <c r="V86" s="24">
        <f t="shared" si="31"/>
        <v>0.82342829015856744</v>
      </c>
      <c r="W86" s="63">
        <f>B86+([1]User!D$6-25)*[1]User!C$6*[1]Calc!V$6</f>
        <v>0.44519131560000003</v>
      </c>
      <c r="AH86" s="24"/>
    </row>
    <row r="87" spans="1:34">
      <c r="A87" s="64">
        <v>1.14138E-2</v>
      </c>
      <c r="B87" s="59">
        <v>0.44209500000000002</v>
      </c>
      <c r="C87" s="64">
        <v>9.13513E-3</v>
      </c>
      <c r="D87" s="61">
        <f t="shared" si="18"/>
        <v>0.10785820945365272</v>
      </c>
      <c r="E87" s="49">
        <f t="shared" si="19"/>
        <v>-0.9671467936793493</v>
      </c>
      <c r="F87" s="49">
        <f t="shared" si="20"/>
        <v>-0.9671467936793493</v>
      </c>
      <c r="G87" s="49">
        <f t="shared" si="21"/>
        <v>0.1080641102922875</v>
      </c>
      <c r="H87" s="5" t="str">
        <f t="shared" si="24"/>
        <v/>
      </c>
      <c r="I87" s="24">
        <f t="shared" si="22"/>
        <v>2.2298397242692815E-2</v>
      </c>
      <c r="J87" s="24">
        <f t="shared" si="23"/>
        <v>9.8641713240214344E-3</v>
      </c>
      <c r="K87" s="5" t="str">
        <f t="shared" si="29"/>
        <v/>
      </c>
      <c r="L87" s="5" t="str">
        <f t="shared" si="30"/>
        <v/>
      </c>
      <c r="M87" s="24">
        <f t="shared" si="25"/>
        <v>-1071061374504696</v>
      </c>
      <c r="N87" s="24">
        <f t="shared" si="26"/>
        <v>0.1080641102922875</v>
      </c>
      <c r="O87" s="24">
        <f t="shared" si="27"/>
        <v>1420244066004.125</v>
      </c>
      <c r="P87" s="24">
        <f t="shared" si="28"/>
        <v>2.5265346516078134E-6</v>
      </c>
      <c r="Q87" s="5" t="str">
        <f t="shared" si="33"/>
        <v/>
      </c>
      <c r="R87" s="5">
        <f t="shared" ref="R87:R132" si="34">IF(G87&gt;0.06,IF(G87&lt;0.14,W87,""),"")</f>
        <v>0.44237131560000004</v>
      </c>
      <c r="S87" s="5" t="str">
        <f t="shared" ref="S87:T131" si="35">IF(Q87="","",LOG10($G87))</f>
        <v/>
      </c>
      <c r="T87" s="5">
        <f t="shared" si="35"/>
        <v>-0.96631851779524314</v>
      </c>
      <c r="U87" s="24">
        <f t="shared" si="32"/>
        <v>1.4163573614701061E-2</v>
      </c>
      <c r="V87" s="24">
        <f t="shared" si="31"/>
        <v>0.75445901537928084</v>
      </c>
      <c r="W87" s="63">
        <f>B87+([1]User!D$6-25)*[1]User!C$6*[1]Calc!V$6</f>
        <v>0.44237131560000004</v>
      </c>
      <c r="AH87" s="24"/>
    </row>
    <row r="88" spans="1:34">
      <c r="A88" s="64">
        <v>1.15592E-2</v>
      </c>
      <c r="B88" s="59">
        <v>0.43926500000000002</v>
      </c>
      <c r="C88" s="64">
        <v>8.5226E-3</v>
      </c>
      <c r="D88" s="61">
        <f t="shared" si="18"/>
        <v>0.10062608587832912</v>
      </c>
      <c r="E88" s="49">
        <f t="shared" si="19"/>
        <v>-0.99728942003106313</v>
      </c>
      <c r="F88" s="49">
        <f t="shared" si="20"/>
        <v>-0.99728942003106313</v>
      </c>
      <c r="G88" s="49">
        <f t="shared" si="21"/>
        <v>0.10081120085884207</v>
      </c>
      <c r="H88" s="5" t="str">
        <f t="shared" si="24"/>
        <v/>
      </c>
      <c r="I88" s="24">
        <f t="shared" si="22"/>
        <v>2.2479719978528948E-2</v>
      </c>
      <c r="J88" s="24">
        <f t="shared" si="23"/>
        <v>9.880765693682219E-3</v>
      </c>
      <c r="K88" s="5" t="str">
        <f t="shared" si="29"/>
        <v/>
      </c>
      <c r="L88" s="5" t="str">
        <f t="shared" si="30"/>
        <v/>
      </c>
      <c r="M88" s="24">
        <f t="shared" si="25"/>
        <v>-962936852439375.62</v>
      </c>
      <c r="N88" s="24">
        <f t="shared" si="26"/>
        <v>0.10081120085884207</v>
      </c>
      <c r="O88" s="24">
        <f t="shared" si="27"/>
        <v>1272237190357.125</v>
      </c>
      <c r="P88" s="24">
        <f t="shared" si="28"/>
        <v>2.4260684863452076E-6</v>
      </c>
      <c r="Q88" s="5" t="str">
        <f t="shared" si="33"/>
        <v/>
      </c>
      <c r="R88" s="5">
        <f t="shared" si="34"/>
        <v>0.43954131560000004</v>
      </c>
      <c r="S88" s="5" t="str">
        <f t="shared" si="35"/>
        <v/>
      </c>
      <c r="T88" s="5">
        <f t="shared" si="35"/>
        <v>-0.99649121192880119</v>
      </c>
      <c r="U88" s="24">
        <f t="shared" si="32"/>
        <v>1.3305456830350549E-2</v>
      </c>
      <c r="V88" s="24">
        <f t="shared" si="31"/>
        <v>0.6974541794743272</v>
      </c>
      <c r="W88" s="63">
        <f>B88+([1]User!D$6-25)*[1]User!C$6*[1]Calc!V$6</f>
        <v>0.43954131560000004</v>
      </c>
      <c r="AH88" s="24"/>
    </row>
    <row r="89" spans="1:34">
      <c r="A89" s="64">
        <v>1.1704600000000001E-2</v>
      </c>
      <c r="B89" s="59">
        <v>0.43626700000000002</v>
      </c>
      <c r="C89" s="64">
        <v>7.9342400000000004E-3</v>
      </c>
      <c r="D89" s="61">
        <f t="shared" si="18"/>
        <v>9.367933677742403E-2</v>
      </c>
      <c r="E89" s="49">
        <f t="shared" si="19"/>
        <v>-1.0283561926039748</v>
      </c>
      <c r="F89" s="49">
        <f t="shared" si="20"/>
        <v>-1.0283561926039748</v>
      </c>
      <c r="G89" s="49">
        <f t="shared" si="21"/>
        <v>9.3853874268709225E-2</v>
      </c>
      <c r="H89" s="5" t="str">
        <f t="shared" si="24"/>
        <v/>
      </c>
      <c r="I89" s="24">
        <f t="shared" si="22"/>
        <v>2.2653653143282271E-2</v>
      </c>
      <c r="J89" s="24">
        <f t="shared" si="23"/>
        <v>9.8893008536208044E-3</v>
      </c>
      <c r="K89" s="5" t="str">
        <f t="shared" si="29"/>
        <v/>
      </c>
      <c r="L89" s="5" t="str">
        <f t="shared" si="30"/>
        <v/>
      </c>
      <c r="M89" s="24">
        <f t="shared" si="25"/>
        <v>-907914540601294.87</v>
      </c>
      <c r="N89" s="24">
        <f t="shared" si="26"/>
        <v>9.3853874268709225E-2</v>
      </c>
      <c r="O89" s="24">
        <f t="shared" si="27"/>
        <v>1132221094296.375</v>
      </c>
      <c r="P89" s="24">
        <f t="shared" si="28"/>
        <v>2.3191177227736681E-6</v>
      </c>
      <c r="Q89" s="5" t="str">
        <f t="shared" si="33"/>
        <v/>
      </c>
      <c r="R89" s="5">
        <f t="shared" si="34"/>
        <v>0.43654331560000004</v>
      </c>
      <c r="S89" s="5" t="str">
        <f t="shared" si="35"/>
        <v/>
      </c>
      <c r="T89" s="5">
        <f t="shared" si="35"/>
        <v>-1.0275477950853285</v>
      </c>
      <c r="U89" s="24">
        <f t="shared" si="32"/>
        <v>1.2458473440040866E-2</v>
      </c>
      <c r="V89" s="24">
        <f t="shared" si="31"/>
        <v>0.64447674254066312</v>
      </c>
      <c r="W89" s="63">
        <f>B89+([1]User!D$6-25)*[1]User!C$6*[1]Calc!V$6</f>
        <v>0.43654331560000004</v>
      </c>
      <c r="AH89" s="24"/>
    </row>
    <row r="90" spans="1:34">
      <c r="A90" s="64">
        <v>1.1849999999999999E-2</v>
      </c>
      <c r="B90" s="59">
        <v>0.43337599999999998</v>
      </c>
      <c r="C90" s="64">
        <v>7.3895499999999999E-3</v>
      </c>
      <c r="D90" s="61">
        <f t="shared" si="18"/>
        <v>8.7248198073616848E-2</v>
      </c>
      <c r="E90" s="49">
        <f t="shared" si="19"/>
        <v>-1.0592435337070756</v>
      </c>
      <c r="F90" s="49">
        <f t="shared" si="20"/>
        <v>-1.0592435337070756</v>
      </c>
      <c r="G90" s="49">
        <f t="shared" si="21"/>
        <v>8.7398617849621649E-2</v>
      </c>
      <c r="H90" s="5" t="str">
        <f t="shared" si="24"/>
        <v/>
      </c>
      <c r="I90" s="24">
        <f t="shared" si="22"/>
        <v>2.281503455375946E-2</v>
      </c>
      <c r="J90" s="24">
        <f t="shared" si="23"/>
        <v>9.8937925647318032E-3</v>
      </c>
      <c r="K90" s="5" t="str">
        <f t="shared" si="29"/>
        <v/>
      </c>
      <c r="L90" s="5" t="str">
        <f t="shared" si="30"/>
        <v/>
      </c>
      <c r="M90" s="24">
        <f t="shared" si="25"/>
        <v>-782458260532638.5</v>
      </c>
      <c r="N90" s="24">
        <f t="shared" si="26"/>
        <v>8.7398617849621649E-2</v>
      </c>
      <c r="O90" s="24">
        <f t="shared" si="27"/>
        <v>1011806807753.375</v>
      </c>
      <c r="P90" s="24">
        <f t="shared" si="28"/>
        <v>2.2255471025546758E-6</v>
      </c>
      <c r="Q90" s="5" t="str">
        <f t="shared" si="33"/>
        <v/>
      </c>
      <c r="R90" s="5">
        <f t="shared" si="34"/>
        <v>0.4336523156</v>
      </c>
      <c r="S90" s="5" t="str">
        <f t="shared" si="35"/>
        <v/>
      </c>
      <c r="T90" s="5">
        <f t="shared" si="35"/>
        <v>-1.0584954353865215</v>
      </c>
      <c r="U90" s="24">
        <f t="shared" si="32"/>
        <v>1.1697623140426713E-2</v>
      </c>
      <c r="V90" s="24">
        <f t="shared" si="31"/>
        <v>0.59371482639826856</v>
      </c>
      <c r="W90" s="63">
        <f>B90+([1]User!D$6-25)*[1]User!C$6*[1]Calc!V$6</f>
        <v>0.4336523156</v>
      </c>
      <c r="AH90" s="24"/>
    </row>
    <row r="91" spans="1:34">
      <c r="A91" s="64">
        <v>1.19954E-2</v>
      </c>
      <c r="B91" s="59">
        <v>0.43046800000000002</v>
      </c>
      <c r="C91" s="64">
        <v>6.8791E-3</v>
      </c>
      <c r="D91" s="61">
        <f t="shared" si="18"/>
        <v>8.12213300360939E-2</v>
      </c>
      <c r="E91" s="49">
        <f t="shared" si="19"/>
        <v>-1.0903299030187616</v>
      </c>
      <c r="F91" s="49">
        <f t="shared" si="20"/>
        <v>-1.0903299030187616</v>
      </c>
      <c r="G91" s="49">
        <f t="shared" si="21"/>
        <v>8.13564616229734E-2</v>
      </c>
      <c r="H91" s="5" t="str">
        <f t="shared" si="24"/>
        <v/>
      </c>
      <c r="I91" s="24">
        <f t="shared" si="22"/>
        <v>2.2966088459425667E-2</v>
      </c>
      <c r="J91" s="24">
        <f t="shared" si="23"/>
        <v>9.8925120554643683E-3</v>
      </c>
      <c r="K91" s="5" t="str">
        <f t="shared" si="29"/>
        <v/>
      </c>
      <c r="L91" s="5" t="str">
        <f t="shared" si="30"/>
        <v/>
      </c>
      <c r="M91" s="24">
        <f t="shared" si="25"/>
        <v>-702931683726050.37</v>
      </c>
      <c r="N91" s="24">
        <f t="shared" si="26"/>
        <v>8.13564616229734E-2</v>
      </c>
      <c r="O91" s="24">
        <f t="shared" si="27"/>
        <v>903593738219.75</v>
      </c>
      <c r="P91" s="24">
        <f t="shared" si="28"/>
        <v>2.1351329294576087E-6</v>
      </c>
      <c r="Q91" s="5" t="str">
        <f t="shared" si="33"/>
        <v/>
      </c>
      <c r="R91" s="5">
        <f t="shared" si="34"/>
        <v>0.43074431560000004</v>
      </c>
      <c r="S91" s="5" t="str">
        <f t="shared" si="35"/>
        <v/>
      </c>
      <c r="T91" s="5">
        <f t="shared" si="35"/>
        <v>-1.0896079481265397</v>
      </c>
      <c r="U91" s="24">
        <f t="shared" si="32"/>
        <v>1.0983479006176147E-2</v>
      </c>
      <c r="V91" s="24">
        <f t="shared" si="31"/>
        <v>0.54644233659965002</v>
      </c>
      <c r="W91" s="63">
        <f>B91+([1]User!D$6-25)*[1]User!C$6*[1]Calc!V$6</f>
        <v>0.43074431560000004</v>
      </c>
      <c r="AH91" s="24"/>
    </row>
    <row r="92" spans="1:34">
      <c r="A92" s="64">
        <v>1.21408E-2</v>
      </c>
      <c r="B92" s="59">
        <v>0.42752800000000002</v>
      </c>
      <c r="C92" s="64">
        <v>6.42239E-3</v>
      </c>
      <c r="D92" s="61">
        <f t="shared" si="18"/>
        <v>7.5828968587534573E-2</v>
      </c>
      <c r="E92" s="49">
        <f t="shared" si="19"/>
        <v>-1.1201648511714049</v>
      </c>
      <c r="F92" s="49">
        <f t="shared" si="20"/>
        <v>-1.1201648511714049</v>
      </c>
      <c r="G92" s="49">
        <f t="shared" si="21"/>
        <v>7.5950830692611382E-2</v>
      </c>
      <c r="H92" s="5" t="str">
        <f t="shared" si="24"/>
        <v/>
      </c>
      <c r="I92" s="24">
        <f t="shared" si="22"/>
        <v>2.3101229232684716E-2</v>
      </c>
      <c r="J92" s="24">
        <f t="shared" si="23"/>
        <v>9.8828055614073995E-3</v>
      </c>
      <c r="K92" s="5" t="str">
        <f t="shared" si="29"/>
        <v/>
      </c>
      <c r="L92" s="5" t="str">
        <f t="shared" si="30"/>
        <v/>
      </c>
      <c r="M92" s="24">
        <f t="shared" si="25"/>
        <v>-633906081340041.12</v>
      </c>
      <c r="N92" s="24">
        <f t="shared" si="26"/>
        <v>7.5950830692611382E-2</v>
      </c>
      <c r="O92" s="24">
        <f t="shared" si="27"/>
        <v>805944238386.875</v>
      </c>
      <c r="P92" s="24">
        <f t="shared" si="28"/>
        <v>2.0399345072938765E-6</v>
      </c>
      <c r="Q92" s="5" t="str">
        <f t="shared" si="33"/>
        <v/>
      </c>
      <c r="R92" s="5">
        <f t="shared" si="34"/>
        <v>0.42780431560000004</v>
      </c>
      <c r="S92" s="5" t="str">
        <f t="shared" si="35"/>
        <v/>
      </c>
      <c r="T92" s="5">
        <f t="shared" si="35"/>
        <v>-1.1194674717913939</v>
      </c>
      <c r="U92" s="24">
        <f t="shared" si="32"/>
        <v>1.0309768343977503E-2</v>
      </c>
      <c r="V92" s="24">
        <f t="shared" si="31"/>
        <v>0.50649439425496423</v>
      </c>
      <c r="W92" s="63">
        <f>B92+([1]User!D$6-25)*[1]User!C$6*[1]Calc!V$6</f>
        <v>0.42780431560000004</v>
      </c>
      <c r="AH92" s="24"/>
    </row>
    <row r="93" spans="1:34">
      <c r="A93" s="64">
        <v>1.2286200000000001E-2</v>
      </c>
      <c r="B93" s="59">
        <v>0.42458699999999999</v>
      </c>
      <c r="C93" s="64">
        <v>5.9609700000000003E-3</v>
      </c>
      <c r="D93" s="61">
        <f t="shared" si="18"/>
        <v>7.0380996308420388E-2</v>
      </c>
      <c r="E93" s="49">
        <f t="shared" si="19"/>
        <v>-1.1525445896152537</v>
      </c>
      <c r="F93" s="49">
        <f t="shared" si="20"/>
        <v>-1.1525445896152537</v>
      </c>
      <c r="G93" s="49">
        <f t="shared" si="21"/>
        <v>7.0489727088463669E-2</v>
      </c>
      <c r="H93" s="5" t="str">
        <f t="shared" si="24"/>
        <v/>
      </c>
      <c r="I93" s="24">
        <f t="shared" si="22"/>
        <v>2.3237756822788409E-2</v>
      </c>
      <c r="J93" s="24">
        <f t="shared" si="23"/>
        <v>9.8728704108364054E-3</v>
      </c>
      <c r="K93" s="5" t="str">
        <f t="shared" si="29"/>
        <v/>
      </c>
      <c r="L93" s="5" t="str">
        <f t="shared" si="30"/>
        <v/>
      </c>
      <c r="M93" s="24">
        <f t="shared" si="25"/>
        <v>-565599147124866.5</v>
      </c>
      <c r="N93" s="24">
        <f t="shared" si="26"/>
        <v>7.0489727088463669E-2</v>
      </c>
      <c r="O93" s="24">
        <f t="shared" si="27"/>
        <v>718814706473.75</v>
      </c>
      <c r="P93" s="24">
        <f t="shared" si="28"/>
        <v>1.9603557125294784E-6</v>
      </c>
      <c r="Q93" s="5" t="str">
        <f t="shared" si="33"/>
        <v/>
      </c>
      <c r="R93" s="5">
        <f t="shared" si="34"/>
        <v>0.42486331560000001</v>
      </c>
      <c r="S93" s="5" t="str">
        <f t="shared" si="35"/>
        <v/>
      </c>
      <c r="T93" s="5">
        <f t="shared" si="35"/>
        <v>-1.1518741708650053</v>
      </c>
      <c r="U93" s="24">
        <f t="shared" si="32"/>
        <v>9.6808026079314314E-3</v>
      </c>
      <c r="V93" s="24">
        <f t="shared" si="31"/>
        <v>0.46290900280614466</v>
      </c>
      <c r="W93" s="63">
        <f>B93+([1]User!D$6-25)*[1]User!C$6*[1]Calc!V$6</f>
        <v>0.42486331560000001</v>
      </c>
      <c r="AH93" s="24"/>
    </row>
    <row r="94" spans="1:34">
      <c r="A94" s="64">
        <v>1.2431599999999999E-2</v>
      </c>
      <c r="B94" s="59">
        <v>0.42155900000000002</v>
      </c>
      <c r="C94" s="64">
        <v>5.5727600000000004E-3</v>
      </c>
      <c r="D94" s="61">
        <f t="shared" si="18"/>
        <v>6.5797412331837404E-2</v>
      </c>
      <c r="E94" s="49">
        <f t="shared" si="19"/>
        <v>-1.1817911859012757</v>
      </c>
      <c r="F94" s="49">
        <f t="shared" si="20"/>
        <v>-1.1817911859012757</v>
      </c>
      <c r="G94" s="49">
        <f t="shared" si="21"/>
        <v>6.5896924201833365E-2</v>
      </c>
      <c r="H94" s="5" t="str">
        <f t="shared" si="24"/>
        <v/>
      </c>
      <c r="I94" s="24">
        <f t="shared" si="22"/>
        <v>2.3352576894954166E-2</v>
      </c>
      <c r="J94" s="24">
        <f t="shared" si="23"/>
        <v>9.8509416445562593E-3</v>
      </c>
      <c r="K94" s="5" t="str">
        <f t="shared" si="29"/>
        <v/>
      </c>
      <c r="L94" s="5" t="str">
        <f t="shared" si="30"/>
        <v/>
      </c>
      <c r="M94" s="24">
        <f t="shared" si="25"/>
        <v>-517643934644008</v>
      </c>
      <c r="N94" s="24">
        <f t="shared" si="26"/>
        <v>6.5896924201833365E-2</v>
      </c>
      <c r="O94" s="24">
        <f t="shared" si="27"/>
        <v>638934478660.875</v>
      </c>
      <c r="P94" s="24">
        <f t="shared" si="28"/>
        <v>1.8639529183723158E-6</v>
      </c>
      <c r="Q94" s="5" t="str">
        <f t="shared" si="33"/>
        <v/>
      </c>
      <c r="R94" s="5">
        <f t="shared" si="34"/>
        <v>0.42183531560000004</v>
      </c>
      <c r="S94" s="5" t="str">
        <f t="shared" si="35"/>
        <v/>
      </c>
      <c r="T94" s="5">
        <f t="shared" si="35"/>
        <v>-1.1811348560182149</v>
      </c>
      <c r="U94" s="24">
        <f t="shared" si="32"/>
        <v>9.0767261926619647E-3</v>
      </c>
      <c r="V94" s="24">
        <f t="shared" si="31"/>
        <v>0.43107079321672093</v>
      </c>
      <c r="W94" s="63">
        <f>B94+([1]User!D$6-25)*[1]User!C$6*[1]Calc!V$6</f>
        <v>0.42183531560000004</v>
      </c>
      <c r="AH94" s="24"/>
    </row>
    <row r="95" spans="1:34">
      <c r="A95" s="64">
        <v>1.2577E-2</v>
      </c>
      <c r="B95" s="59">
        <v>0.41849799999999998</v>
      </c>
      <c r="C95" s="64">
        <v>5.1859000000000002E-3</v>
      </c>
      <c r="D95" s="61">
        <f t="shared" si="18"/>
        <v>6.1229767765286061E-2</v>
      </c>
      <c r="E95" s="49">
        <f t="shared" si="19"/>
        <v>-1.2130373877706371</v>
      </c>
      <c r="F95" s="49">
        <f t="shared" si="20"/>
        <v>-1.2130373877706371</v>
      </c>
      <c r="G95" s="49">
        <f t="shared" si="21"/>
        <v>6.13190739549693E-2</v>
      </c>
      <c r="H95" s="5" t="str">
        <f t="shared" si="24"/>
        <v/>
      </c>
      <c r="I95" s="24">
        <f t="shared" si="22"/>
        <v>2.3467023151125768E-2</v>
      </c>
      <c r="J95" s="24">
        <f t="shared" si="23"/>
        <v>9.8273865592820482E-3</v>
      </c>
      <c r="K95" s="5" t="str">
        <f t="shared" si="29"/>
        <v/>
      </c>
      <c r="L95" s="5" t="str">
        <f t="shared" si="30"/>
        <v/>
      </c>
      <c r="M95" s="24">
        <f t="shared" si="25"/>
        <v>-464555709962730.25</v>
      </c>
      <c r="N95" s="24">
        <f t="shared" si="26"/>
        <v>6.13190739549693E-2</v>
      </c>
      <c r="O95" s="24">
        <f t="shared" si="27"/>
        <v>567199225355.875</v>
      </c>
      <c r="P95" s="24">
        <f t="shared" si="28"/>
        <v>1.7782130754695932E-6</v>
      </c>
      <c r="Q95" s="5" t="str">
        <f t="shared" si="33"/>
        <v/>
      </c>
      <c r="R95" s="5">
        <f t="shared" si="34"/>
        <v>0.4187743156</v>
      </c>
      <c r="S95" s="5" t="str">
        <f t="shared" si="35"/>
        <v/>
      </c>
      <c r="T95" s="5">
        <f t="shared" si="35"/>
        <v>-1.2124044125143953</v>
      </c>
      <c r="U95" s="24">
        <f t="shared" si="32"/>
        <v>8.5075652688827077E-3</v>
      </c>
      <c r="V95" s="24">
        <f t="shared" si="31"/>
        <v>0.39730516116022146</v>
      </c>
      <c r="W95" s="63">
        <f>B95+([1]User!D$6-25)*[1]User!C$6*[1]Calc!V$6</f>
        <v>0.4187743156</v>
      </c>
      <c r="AH95" s="24"/>
    </row>
    <row r="96" spans="1:34">
      <c r="A96" s="64">
        <v>1.27224E-2</v>
      </c>
      <c r="B96" s="59">
        <v>0.37241600000000002</v>
      </c>
      <c r="C96" s="64">
        <v>2.5886699999999999E-3</v>
      </c>
      <c r="D96" s="61">
        <f t="shared" si="18"/>
        <v>3.0564350049357501E-2</v>
      </c>
      <c r="E96" s="49">
        <f t="shared" si="19"/>
        <v>-1.5147848350444533</v>
      </c>
      <c r="F96" s="49">
        <f t="shared" si="20"/>
        <v>-1.5147848350444533</v>
      </c>
      <c r="G96" s="49">
        <f t="shared" si="21"/>
        <v>3.0788160342055403E-2</v>
      </c>
      <c r="H96" s="5" t="str">
        <f t="shared" si="24"/>
        <v/>
      </c>
      <c r="I96" s="24">
        <f t="shared" si="22"/>
        <v>2.4230295991448617E-2</v>
      </c>
      <c r="J96" s="24">
        <f t="shared" si="23"/>
        <v>9.0304451207263835E-3</v>
      </c>
      <c r="K96" s="5" t="str">
        <f t="shared" si="29"/>
        <v/>
      </c>
      <c r="L96" s="5">
        <f t="shared" si="30"/>
        <v>0.37269231560000005</v>
      </c>
      <c r="M96" s="24">
        <f t="shared" si="25"/>
        <v>-1164223328640776.7</v>
      </c>
      <c r="N96" s="24">
        <f t="shared" si="26"/>
        <v>3.0788160342055403E-2</v>
      </c>
      <c r="O96" s="24">
        <f t="shared" si="27"/>
        <v>94391924753</v>
      </c>
      <c r="P96" s="24">
        <f t="shared" si="28"/>
        <v>5.8937927478993066E-7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3.3323744268008619E-3</v>
      </c>
      <c r="V96" s="24">
        <f t="shared" si="31"/>
        <v>0.27414877800026261</v>
      </c>
      <c r="W96" s="63">
        <f>B96+([1]User!D$6-25)*[1]User!C$6*[1]Calc!V$6</f>
        <v>0.37269231560000005</v>
      </c>
      <c r="AH96" s="24"/>
    </row>
    <row r="97" spans="1:34">
      <c r="A97" s="64">
        <v>1.28678E-2</v>
      </c>
      <c r="B97" s="59">
        <v>0.24066699999999999</v>
      </c>
      <c r="C97" s="64">
        <v>4.8510099999999999E-4</v>
      </c>
      <c r="D97" s="61">
        <f t="shared" si="18"/>
        <v>5.7275731450101295E-3</v>
      </c>
      <c r="E97" s="49">
        <f t="shared" si="19"/>
        <v>-2.242029355866817</v>
      </c>
      <c r="F97" s="49">
        <f t="shared" si="20"/>
        <v>-2.242029355866817</v>
      </c>
      <c r="G97" s="49">
        <f t="shared" si="21"/>
        <v>5.7313677950718567E-3</v>
      </c>
      <c r="H97" s="5" t="str">
        <f t="shared" si="24"/>
        <v/>
      </c>
      <c r="I97" s="24">
        <f t="shared" si="22"/>
        <v>2.4856715805123206E-2</v>
      </c>
      <c r="J97" s="24">
        <f t="shared" si="23"/>
        <v>5.9890595210133086E-3</v>
      </c>
      <c r="K97" s="5" t="str">
        <f t="shared" si="29"/>
        <v/>
      </c>
      <c r="L97" s="5" t="str">
        <f t="shared" si="30"/>
        <v/>
      </c>
      <c r="M97" s="24">
        <f t="shared" si="25"/>
        <v>-19739128494210.801</v>
      </c>
      <c r="N97" s="24">
        <f t="shared" si="26"/>
        <v>5.7313677950718567E-3</v>
      </c>
      <c r="O97" s="24">
        <f t="shared" si="27"/>
        <v>559737547.5</v>
      </c>
      <c r="P97" s="24">
        <f t="shared" si="28"/>
        <v>1.8774566557030897E-8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3.0657173813863312E-4</v>
      </c>
      <c r="V97" s="24">
        <f t="shared" si="31"/>
        <v>0.11633410767451043</v>
      </c>
      <c r="W97" s="63">
        <f>B97+([1]User!D$6-25)*[1]User!C$6*[1]Calc!V$6</f>
        <v>0.24094331559999999</v>
      </c>
      <c r="AH97" s="24"/>
    </row>
    <row r="98" spans="1:34">
      <c r="A98" s="64">
        <v>1.3013200000000001E-2</v>
      </c>
      <c r="B98" s="59">
        <v>0.13670099999999999</v>
      </c>
      <c r="C98" s="64">
        <v>1.7547600000000001E-4</v>
      </c>
      <c r="D98" s="61">
        <f t="shared" si="18"/>
        <v>2.0718399368251099E-3</v>
      </c>
      <c r="E98" s="49">
        <f t="shared" si="19"/>
        <v>-2.683643799717716</v>
      </c>
      <c r="F98" s="49">
        <f t="shared" si="20"/>
        <v>-2.683643799717716</v>
      </c>
      <c r="G98" s="49">
        <f t="shared" si="21"/>
        <v>2.0718922921064958E-3</v>
      </c>
      <c r="H98" s="5" t="str">
        <f t="shared" si="24"/>
        <v/>
      </c>
      <c r="I98" s="24">
        <f t="shared" si="22"/>
        <v>2.494820269269734E-2</v>
      </c>
      <c r="J98" s="24">
        <f t="shared" si="23"/>
        <v>3.4173378338903729E-3</v>
      </c>
      <c r="K98" s="5" t="str">
        <f t="shared" si="29"/>
        <v/>
      </c>
      <c r="L98" s="5" t="str">
        <f t="shared" si="30"/>
        <v/>
      </c>
      <c r="M98" s="24">
        <f t="shared" si="25"/>
        <v>-272343328058.7272</v>
      </c>
      <c r="N98" s="24">
        <f t="shared" si="26"/>
        <v>2.0718922921064958E-3</v>
      </c>
      <c r="O98" s="24">
        <f t="shared" si="27"/>
        <v>9786537.125</v>
      </c>
      <c r="P98" s="24">
        <f t="shared" si="28"/>
        <v>9.0804136106767144E-10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6.8861026369098057E-5</v>
      </c>
      <c r="V98" s="24">
        <f t="shared" si="31"/>
        <v>7.0611317181069833E-2</v>
      </c>
      <c r="W98" s="63">
        <f>B98+([1]User!D$6-25)*[1]User!C$6*[1]Calc!V$6</f>
        <v>0.13697731559999998</v>
      </c>
      <c r="AH98" s="24"/>
    </row>
    <row r="99" spans="1:34">
      <c r="A99" s="64">
        <v>1.3158599999999999E-2</v>
      </c>
      <c r="B99" s="59">
        <v>9.3968999999999997E-2</v>
      </c>
      <c r="C99" s="64">
        <v>3.7789800000000002E-5</v>
      </c>
      <c r="D99" s="61">
        <f t="shared" si="18"/>
        <v>4.4618304978819631E-4</v>
      </c>
      <c r="E99" s="49">
        <f t="shared" si="19"/>
        <v>-3.3504869323114344</v>
      </c>
      <c r="F99" s="49">
        <f t="shared" si="20"/>
        <v>-3.3504869323114344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2.3537767571099998E-3</v>
      </c>
      <c r="K99" s="5" t="str">
        <f t="shared" si="29"/>
        <v/>
      </c>
      <c r="L99" s="5" t="str">
        <f t="shared" si="30"/>
        <v/>
      </c>
      <c r="M99" s="24">
        <f t="shared" si="25"/>
        <v>-21216421385.187172</v>
      </c>
      <c r="N99" s="24">
        <f t="shared" si="26"/>
        <v>4.461871284330434E-4</v>
      </c>
      <c r="O99" s="24">
        <f t="shared" si="27"/>
        <v>1854908.75</v>
      </c>
      <c r="P99" s="24">
        <f t="shared" si="28"/>
        <v>7.991885811504553E-10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3.9276146331344843E-5</v>
      </c>
      <c r="V99" s="24">
        <f t="shared" si="31"/>
        <v>2.8480042042549836E-2</v>
      </c>
      <c r="W99" s="63">
        <f>B99+([1]User!D$6-25)*[1]User!C$6*[1]Calc!V$6</f>
        <v>9.424531559999999E-2</v>
      </c>
      <c r="AH99" s="24"/>
    </row>
    <row r="100" spans="1:34">
      <c r="A100" s="64">
        <v>1.3304E-2</v>
      </c>
      <c r="B100" s="59">
        <v>7.8991400000000003E-2</v>
      </c>
      <c r="C100" s="64">
        <v>-4.9355499999999995E-7</v>
      </c>
      <c r="D100" s="61">
        <f t="shared" si="18"/>
        <v>-5.827389272719443E-6</v>
      </c>
      <c r="E100" s="49">
        <f t="shared" si="19"/>
        <v>-3</v>
      </c>
      <c r="F100" s="49">
        <f t="shared" si="20"/>
        <v>-3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1.9797111971100001E-3</v>
      </c>
      <c r="K100" s="5" t="str">
        <f t="shared" si="29"/>
        <v/>
      </c>
      <c r="L100" s="5" t="str">
        <f t="shared" si="30"/>
        <v/>
      </c>
      <c r="M100" s="24">
        <f t="shared" si="25"/>
        <v>-4151376659.7555017</v>
      </c>
      <c r="N100" s="24">
        <f t="shared" si="26"/>
        <v>-5.8265912120703716E-6</v>
      </c>
      <c r="O100" s="24">
        <f t="shared" si="27"/>
        <v>1035508.25</v>
      </c>
      <c r="P100" s="24">
        <f t="shared" si="28"/>
        <v>-3.416510593151179E-8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3.1724119471455342E-5</v>
      </c>
      <c r="V100" s="24">
        <f t="shared" si="31"/>
        <v>3.5816323059807254E-2</v>
      </c>
      <c r="W100" s="63">
        <f>B100+([1]User!D$6-25)*[1]User!C$6*[1]Calc!V$6</f>
        <v>7.9267715599999997E-2</v>
      </c>
      <c r="AH100" s="24"/>
    </row>
    <row r="101" spans="1:34">
      <c r="A101" s="64">
        <v>1.34494E-2</v>
      </c>
      <c r="B101" s="59">
        <v>7.4186500000000002E-2</v>
      </c>
      <c r="C101" s="64">
        <v>1.0252699999999999E-5</v>
      </c>
      <c r="D101" s="61">
        <f t="shared" si="18"/>
        <v>1.2105332535666873E-4</v>
      </c>
      <c r="E101" s="49">
        <f t="shared" si="19"/>
        <v>-3.9170232759106796</v>
      </c>
      <c r="F101" s="49">
        <f t="shared" si="20"/>
        <v>-3.9170232759106796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1.8597088196099999E-3</v>
      </c>
      <c r="K101" s="5" t="str">
        <f t="shared" si="29"/>
        <v/>
      </c>
      <c r="L101" s="5" t="str">
        <f t="shared" si="30"/>
        <v/>
      </c>
      <c r="M101" s="24">
        <f t="shared" si="25"/>
        <v>-1104628380.0052769</v>
      </c>
      <c r="N101" s="24">
        <f t="shared" si="26"/>
        <v>1.2105353771042849E-4</v>
      </c>
      <c r="O101" s="24">
        <f t="shared" si="27"/>
        <v>858885.875</v>
      </c>
      <c r="P101" s="24">
        <f t="shared" si="28"/>
        <v>1.3639603082477772E-9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2.9503159780125798E-5</v>
      </c>
      <c r="V101" s="24">
        <f t="shared" si="31"/>
        <v>3.8689406525771255E-2</v>
      </c>
      <c r="W101" s="63">
        <f>B101+([1]User!D$6-25)*[1]User!C$6*[1]Calc!V$6</f>
        <v>7.4462815599999996E-2</v>
      </c>
      <c r="AH101" s="24"/>
    </row>
    <row r="102" spans="1:34">
      <c r="A102" s="64">
        <v>1.3594800000000001E-2</v>
      </c>
      <c r="B102" s="59">
        <v>7.2766700000000004E-2</v>
      </c>
      <c r="C102" s="64">
        <v>-5.8666599999999998E-6</v>
      </c>
      <c r="D102" s="61">
        <f t="shared" si="18"/>
        <v>-6.9267480930579662E-5</v>
      </c>
      <c r="E102" s="49">
        <f t="shared" si="19"/>
        <v>-3</v>
      </c>
      <c r="F102" s="49">
        <f t="shared" si="20"/>
        <v>-3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1.82424931461E-3</v>
      </c>
      <c r="K102" s="5" t="str">
        <f t="shared" si="29"/>
        <v/>
      </c>
      <c r="L102" s="5" t="str">
        <f t="shared" si="30"/>
        <v/>
      </c>
      <c r="M102" s="24">
        <f t="shared" si="25"/>
        <v>-308858733.74961692</v>
      </c>
      <c r="N102" s="24">
        <f t="shared" si="26"/>
        <v>-6.9267421555576687E-5</v>
      </c>
      <c r="O102" s="24">
        <f t="shared" si="27"/>
        <v>812711.375</v>
      </c>
      <c r="P102" s="24">
        <f t="shared" si="28"/>
        <v>-2.2555428110550409E-9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2.8863200911901273E-5</v>
      </c>
      <c r="V102" s="24">
        <f t="shared" si="31"/>
        <v>3.95994065465715E-2</v>
      </c>
      <c r="W102" s="63">
        <f>B102+([1]User!D$6-25)*[1]User!C$6*[1]Calc!V$6</f>
        <v>7.3043015599999997E-2</v>
      </c>
      <c r="AH102" s="24"/>
    </row>
    <row r="103" spans="1:34">
      <c r="A103" s="64">
        <v>1.3740199999999999E-2</v>
      </c>
      <c r="B103" s="59">
        <v>7.22965E-2</v>
      </c>
      <c r="C103" s="64">
        <v>2.193E-6</v>
      </c>
      <c r="D103" s="61">
        <f t="shared" si="18"/>
        <v>2.5892686073636655E-5</v>
      </c>
      <c r="E103" s="49">
        <f t="shared" si="19"/>
        <v>-4.586822894082383</v>
      </c>
      <c r="F103" s="49">
        <f t="shared" si="20"/>
        <v>-4.586822894082383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1.8125060696099998E-3</v>
      </c>
      <c r="K103" s="5" t="str">
        <f t="shared" si="29"/>
        <v/>
      </c>
      <c r="L103" s="5" t="str">
        <f t="shared" si="30"/>
        <v/>
      </c>
      <c r="M103" s="24">
        <f t="shared" si="25"/>
        <v>-100430925.8629736</v>
      </c>
      <c r="N103" s="24">
        <f t="shared" si="26"/>
        <v>2.5892705380477843E-5</v>
      </c>
      <c r="O103" s="24">
        <f t="shared" si="27"/>
        <v>797973.5</v>
      </c>
      <c r="P103" s="24">
        <f t="shared" si="28"/>
        <v>5.9245421977287794E-9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2.8652834031984866E-5</v>
      </c>
      <c r="V103" s="24">
        <f t="shared" si="31"/>
        <v>3.9907426124385435E-2</v>
      </c>
      <c r="W103" s="63">
        <f>B103+([1]User!D$6-25)*[1]User!C$6*[1]Calc!V$6</f>
        <v>7.2572815599999993E-2</v>
      </c>
      <c r="AH103" s="24"/>
    </row>
    <row r="104" spans="1:34">
      <c r="A104" s="64">
        <v>1.38856E-2</v>
      </c>
      <c r="B104" s="59">
        <v>7.2195800000000004E-2</v>
      </c>
      <c r="C104" s="64">
        <v>2.193E-6</v>
      </c>
      <c r="D104" s="61">
        <f t="shared" si="18"/>
        <v>2.5892686073636655E-5</v>
      </c>
      <c r="E104" s="49">
        <f t="shared" si="19"/>
        <v>-4.586822894082383</v>
      </c>
      <c r="F104" s="49">
        <f>IF($D104&gt;0,LOG10(D104),-3)</f>
        <v>-4.586822894082383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1.8099910871099999E-3</v>
      </c>
      <c r="K104" s="5" t="str">
        <f t="shared" si="29"/>
        <v/>
      </c>
      <c r="L104" s="5" t="str">
        <f t="shared" si="30"/>
        <v/>
      </c>
      <c r="M104" s="24">
        <f t="shared" si="25"/>
        <v>-21424572.378181923</v>
      </c>
      <c r="N104" s="24">
        <f t="shared" si="26"/>
        <v>2.5892690192296448E-5</v>
      </c>
      <c r="O104" s="24">
        <f t="shared" si="27"/>
        <v>794852.125</v>
      </c>
      <c r="P104" s="24">
        <f t="shared" si="28"/>
        <v>5.9013710578231651E-9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2.860788127740397E-5</v>
      </c>
      <c r="V104" s="24">
        <f t="shared" si="31"/>
        <v>3.9973833947216E-2</v>
      </c>
      <c r="W104" s="63">
        <f>B104+([1]User!D$6-25)*[1]User!C$6*[1]Calc!V$6</f>
        <v>7.2472115599999998E-2</v>
      </c>
      <c r="AH104" s="24"/>
    </row>
    <row r="105" spans="1:34">
      <c r="A105" s="64">
        <v>1.4031E-2</v>
      </c>
      <c r="B105" s="59">
        <v>7.2132600000000005E-2</v>
      </c>
      <c r="C105" s="64">
        <v>1.7808299999999999E-7</v>
      </c>
      <c r="D105" s="61">
        <f t="shared" si="18"/>
        <v>2.1026207086417856E-6</v>
      </c>
      <c r="E105" s="49">
        <f>IF(D105&gt;0,LOG10(D105),-3)</f>
        <v>-5.6772390625491953</v>
      </c>
      <c r="F105" s="49">
        <f>IF($D105&gt;0,LOG10(D105),-3)</f>
        <v>-5.6772390625491953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1.80841266711E-3</v>
      </c>
      <c r="K105" s="5" t="str">
        <f t="shared" si="29"/>
        <v/>
      </c>
      <c r="L105" s="5" t="str">
        <f t="shared" si="30"/>
        <v/>
      </c>
      <c r="M105" s="24">
        <f t="shared" si="25"/>
        <v>-13413171.86970591</v>
      </c>
      <c r="N105" s="24">
        <f t="shared" si="26"/>
        <v>2.1026232871899457E-6</v>
      </c>
      <c r="O105" s="24">
        <f t="shared" si="27"/>
        <v>792899.25</v>
      </c>
      <c r="P105" s="24">
        <f t="shared" si="28"/>
        <v>7.2493704768062E-8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2.8579686622746634E-5</v>
      </c>
      <c r="V105" s="24">
        <f t="shared" si="31"/>
        <v>4.0015592048540626E-2</v>
      </c>
      <c r="W105" s="63">
        <f>B105+([1]User!D$6-25)*[1]User!C$6*[1]Calc!V$6</f>
        <v>7.2408915599999998E-2</v>
      </c>
      <c r="AH105" s="24"/>
    </row>
    <row r="106" spans="1:34">
      <c r="A106" s="64">
        <v>1.41764E-2</v>
      </c>
      <c r="B106" s="59">
        <v>7.2070800000000004E-2</v>
      </c>
      <c r="C106" s="64">
        <v>-7.8815799999999995E-6</v>
      </c>
      <c r="D106" s="61">
        <f t="shared" si="18"/>
        <v>-9.3057581716485718E-5</v>
      </c>
      <c r="E106" s="49">
        <f>IF(D106&gt;0,LOG10(D106),-3)</f>
        <v>-3</v>
      </c>
      <c r="F106" s="49">
        <f>IF($D106&gt;0,LOG10(D106),-3)</f>
        <v>-3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1.8068692121099999E-3</v>
      </c>
      <c r="K106" s="5" t="str">
        <f t="shared" si="29"/>
        <v/>
      </c>
      <c r="L106" s="5" t="str">
        <f t="shared" si="30"/>
        <v/>
      </c>
      <c r="M106" s="24">
        <f t="shared" si="25"/>
        <v>-13084534.300514683</v>
      </c>
      <c r="N106" s="24">
        <f t="shared" si="26"/>
        <v>-9.3057579201114845E-5</v>
      </c>
      <c r="O106" s="24">
        <f t="shared" si="27"/>
        <v>790994.375</v>
      </c>
      <c r="P106" s="24">
        <f t="shared" si="28"/>
        <v>-1.6340502294968175E-9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2.8552129935742037E-5</v>
      </c>
      <c r="V106" s="24">
        <f t="shared" si="31"/>
        <v>4.0056485036410808E-2</v>
      </c>
      <c r="W106" s="63">
        <f>B106+([1]User!D$6-25)*[1]User!C$6*[1]Calc!V$6</f>
        <v>7.2347115599999998E-2</v>
      </c>
      <c r="AH106" s="24"/>
    </row>
    <row r="107" spans="1:34">
      <c r="A107" s="64">
        <v>1.4321800000000001E-2</v>
      </c>
      <c r="B107" s="59">
        <v>7.2084300000000004E-2</v>
      </c>
      <c r="C107" s="64">
        <v>-9.8964999999999992E-6</v>
      </c>
      <c r="D107" s="61">
        <f t="shared" si="18"/>
        <v>-1.1684768250239176E-4</v>
      </c>
      <c r="E107" s="49">
        <f>IF(D107&gt;0,LOG10(D107),-3)</f>
        <v>-3</v>
      </c>
      <c r="F107" s="49">
        <f t="shared" ref="F107:F133" si="36">IF($D107&gt;0,LOG10(D107),-3)</f>
        <v>-3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1.8072063746099999E-3</v>
      </c>
      <c r="K107" s="5" t="str">
        <f t="shared" si="29"/>
        <v/>
      </c>
      <c r="L107" s="5" t="str">
        <f t="shared" si="30"/>
        <v/>
      </c>
      <c r="M107" s="24">
        <f t="shared" si="25"/>
        <v>2859774.2824518485</v>
      </c>
      <c r="N107" s="24">
        <f t="shared" si="26"/>
        <v>-1.1684768305215477E-4</v>
      </c>
      <c r="O107" s="24">
        <f t="shared" si="27"/>
        <v>791410.125</v>
      </c>
      <c r="P107" s="24">
        <f t="shared" si="28"/>
        <v>-1.3020427830142959E-9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2.855814846991589E-5</v>
      </c>
      <c r="V107" s="24">
        <f t="shared" si="31"/>
        <v>4.0047547038399099E-2</v>
      </c>
      <c r="W107" s="63">
        <f>B107+([1]User!D$6-25)*[1]User!C$6*[1]Calc!V$6</f>
        <v>7.2360615599999997E-2</v>
      </c>
      <c r="AH107" s="24"/>
    </row>
    <row r="108" spans="1:34">
      <c r="A108" s="64">
        <v>1.44672E-2</v>
      </c>
      <c r="B108" s="59">
        <v>7.2072200000000003E-2</v>
      </c>
      <c r="C108" s="64">
        <v>-1.8368299999999999E-6</v>
      </c>
      <c r="D108" s="61">
        <f t="shared" si="18"/>
        <v>-2.1687397428471508E-5</v>
      </c>
      <c r="E108" s="49">
        <f>IF(D108&gt;0,LOG10(D108),-3)</f>
        <v>-3</v>
      </c>
      <c r="F108" s="49">
        <f t="shared" si="36"/>
        <v>-3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1.8069041771099999E-3</v>
      </c>
      <c r="K108" s="5" t="str">
        <f t="shared" si="29"/>
        <v/>
      </c>
      <c r="L108" s="5" t="str">
        <f t="shared" si="30"/>
        <v/>
      </c>
      <c r="M108" s="24">
        <f t="shared" si="25"/>
        <v>-2561998.2554886094</v>
      </c>
      <c r="N108" s="24">
        <f t="shared" si="26"/>
        <v>-2.1687396935952963E-5</v>
      </c>
      <c r="O108" s="24">
        <f t="shared" si="27"/>
        <v>791037.5</v>
      </c>
      <c r="P108" s="24">
        <f t="shared" si="28"/>
        <v>-7.0118626707063559E-9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2.8552754050669199E-5</v>
      </c>
      <c r="V108" s="24">
        <f t="shared" si="31"/>
        <v>4.0055558001258713E-2</v>
      </c>
      <c r="W108" s="63">
        <f>B108+([1]User!D$6-25)*[1]User!C$6*[1]Calc!V$6</f>
        <v>7.2348515599999996E-2</v>
      </c>
      <c r="AH108" s="24"/>
    </row>
    <row r="109" spans="1:34">
      <c r="A109" s="60">
        <v>1.46126E-2</v>
      </c>
      <c r="B109" s="63">
        <v>7.2031899999999996E-2</v>
      </c>
      <c r="C109" s="24">
        <v>-4.5233899999999999E-6</v>
      </c>
      <c r="D109" s="61">
        <f t="shared" si="18"/>
        <v>-5.3407531809679571E-5</v>
      </c>
      <c r="E109" s="49">
        <f t="shared" ref="E109:E133" si="37">IF(D109&gt;0,LOG10(D109),-3)</f>
        <v>-3</v>
      </c>
      <c r="F109" s="49">
        <f t="shared" si="36"/>
        <v>-3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1.8058976846099999E-3</v>
      </c>
      <c r="K109" s="5" t="str">
        <f t="shared" si="29"/>
        <v/>
      </c>
      <c r="L109" s="5" t="str">
        <f t="shared" si="30"/>
        <v/>
      </c>
      <c r="M109" s="24">
        <f t="shared" si="25"/>
        <v>-8519562.7798727583</v>
      </c>
      <c r="N109" s="24">
        <f t="shared" si="26"/>
        <v>-5.3407530171878823E-5</v>
      </c>
      <c r="O109" s="24">
        <f t="shared" si="27"/>
        <v>789797.75</v>
      </c>
      <c r="P109" s="24">
        <f t="shared" si="28"/>
        <v>-2.8428710140942792E-9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2.8534791172596606E-5</v>
      </c>
      <c r="V109" s="24">
        <f t="shared" si="31"/>
        <v>4.00822555619526E-2</v>
      </c>
      <c r="W109" s="63">
        <f>B109+([1]User!D$6-25)*[1]User!C$6*[1]Calc!V$6</f>
        <v>7.2308215599999989E-2</v>
      </c>
      <c r="AH109" s="24"/>
    </row>
    <row r="110" spans="1:34">
      <c r="A110" s="60">
        <v>1.4758E-2</v>
      </c>
      <c r="B110" s="63">
        <v>7.1994299999999997E-2</v>
      </c>
      <c r="C110" s="24">
        <v>-1.32547E-5</v>
      </c>
      <c r="D110" s="61">
        <f t="shared" si="18"/>
        <v>-1.5649785047890187E-4</v>
      </c>
      <c r="E110" s="49">
        <f t="shared" si="37"/>
        <v>-3</v>
      </c>
      <c r="F110" s="49">
        <f t="shared" si="36"/>
        <v>-3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1.8049586246099997E-3</v>
      </c>
      <c r="K110" s="5" t="str">
        <f t="shared" si="29"/>
        <v/>
      </c>
      <c r="L110" s="5" t="str">
        <f t="shared" si="30"/>
        <v/>
      </c>
      <c r="M110" s="24">
        <f t="shared" si="25"/>
        <v>-7937149.2514805598</v>
      </c>
      <c r="N110" s="24">
        <f t="shared" si="26"/>
        <v>-1.564978489530643E-4</v>
      </c>
      <c r="O110" s="24">
        <f t="shared" si="27"/>
        <v>788642.75</v>
      </c>
      <c r="P110" s="24">
        <f t="shared" si="28"/>
        <v>-9.6875888885520301E-10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2.8518036834679065E-5</v>
      </c>
      <c r="V110" s="24">
        <f t="shared" si="31"/>
        <v>4.0107187253218379E-2</v>
      </c>
      <c r="W110" s="63">
        <f>B110+([1]User!D$6-25)*[1]User!C$6*[1]Calc!V$6</f>
        <v>7.2270615599999991E-2</v>
      </c>
      <c r="AH110" s="24"/>
    </row>
    <row r="111" spans="1:34">
      <c r="A111" s="60">
        <v>1.4903400000000001E-2</v>
      </c>
      <c r="B111" s="63">
        <v>7.1995600000000007E-2</v>
      </c>
      <c r="C111" s="24">
        <v>-1.2583E-5</v>
      </c>
      <c r="D111" s="61">
        <f t="shared" si="18"/>
        <v>-1.485671084653762E-4</v>
      </c>
      <c r="E111" s="49">
        <f t="shared" si="37"/>
        <v>-3</v>
      </c>
      <c r="F111" s="49">
        <f t="shared" si="36"/>
        <v>-3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1.8049910921100001E-3</v>
      </c>
      <c r="K111" s="5" t="str">
        <f t="shared" si="29"/>
        <v/>
      </c>
      <c r="L111" s="5" t="str">
        <f t="shared" si="30"/>
        <v/>
      </c>
      <c r="M111" s="24">
        <f t="shared" si="25"/>
        <v>274436.59888370789</v>
      </c>
      <c r="N111" s="24">
        <f t="shared" si="26"/>
        <v>-1.4856710851813388E-4</v>
      </c>
      <c r="O111" s="24">
        <f t="shared" si="27"/>
        <v>788682.625</v>
      </c>
      <c r="P111" s="24">
        <f t="shared" si="28"/>
        <v>-1.0205243229290816E-9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2.851861602532731E-5</v>
      </c>
      <c r="V111" s="24">
        <f t="shared" si="31"/>
        <v>4.0106324885553331E-2</v>
      </c>
      <c r="W111" s="63">
        <f>B111+([1]User!D$6-25)*[1]User!C$6*[1]Calc!V$6</f>
        <v>7.22719156E-2</v>
      </c>
      <c r="AH111" s="24"/>
    </row>
    <row r="112" spans="1:34">
      <c r="A112" s="60">
        <v>1.5048799999999999E-2</v>
      </c>
      <c r="B112" s="63">
        <v>7.1952600000000005E-2</v>
      </c>
      <c r="C112" s="24">
        <v>-7.2099399999999996E-6</v>
      </c>
      <c r="D112" s="61">
        <f t="shared" si="18"/>
        <v>-8.5127548121183695E-5</v>
      </c>
      <c r="E112" s="49">
        <f t="shared" si="37"/>
        <v>-3</v>
      </c>
      <c r="F112" s="49">
        <f t="shared" si="36"/>
        <v>-3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1.80391716711E-3</v>
      </c>
      <c r="K112" s="5" t="str">
        <f t="shared" si="29"/>
        <v/>
      </c>
      <c r="L112" s="5" t="str">
        <f t="shared" si="30"/>
        <v/>
      </c>
      <c r="M112" s="24">
        <f t="shared" si="25"/>
        <v>-9062338.814641552</v>
      </c>
      <c r="N112" s="24">
        <f t="shared" si="26"/>
        <v>-8.5127546379039682E-5</v>
      </c>
      <c r="O112" s="24">
        <f t="shared" si="27"/>
        <v>787363.875</v>
      </c>
      <c r="P112" s="24">
        <f t="shared" si="28"/>
        <v>-1.7780711152655626E-9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2.8499461282601664E-5</v>
      </c>
      <c r="V112" s="24">
        <f t="shared" si="31"/>
        <v>4.0134863340128911E-2</v>
      </c>
      <c r="W112" s="63">
        <f>B112+([1]User!D$6-25)*[1]User!C$6*[1]Calc!V$6</f>
        <v>7.2228915599999999E-2</v>
      </c>
      <c r="AH112" s="24"/>
    </row>
    <row r="113" spans="1:34">
      <c r="A113" s="5">
        <v>1.51942E-2</v>
      </c>
      <c r="B113" s="63">
        <v>7.1951299999999996E-2</v>
      </c>
      <c r="C113" s="24">
        <v>-7.2099399999999996E-6</v>
      </c>
      <c r="D113" s="61">
        <f t="shared" si="18"/>
        <v>-8.5127548121183695E-5</v>
      </c>
      <c r="E113" s="49">
        <f t="shared" si="37"/>
        <v>-3</v>
      </c>
      <c r="F113" s="49">
        <f t="shared" si="36"/>
        <v>-3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1.8038846996099999E-3</v>
      </c>
      <c r="K113" s="5" t="str">
        <f t="shared" si="29"/>
        <v/>
      </c>
      <c r="L113" s="5" t="str">
        <f t="shared" si="30"/>
        <v/>
      </c>
      <c r="M113" s="24">
        <f t="shared" si="25"/>
        <v>-273963.82291541639</v>
      </c>
      <c r="N113" s="24">
        <f t="shared" si="26"/>
        <v>-8.5127548068516894E-5</v>
      </c>
      <c r="O113" s="24">
        <f t="shared" si="27"/>
        <v>787324</v>
      </c>
      <c r="P113" s="24">
        <f t="shared" si="28"/>
        <v>-1.7779810319237464E-9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2.8498882285322967E-5</v>
      </c>
      <c r="V113" s="24">
        <f t="shared" si="31"/>
        <v>4.0135726580044391E-2</v>
      </c>
      <c r="W113" s="63">
        <f>B113+([1]User!D$6-25)*[1]User!C$6*[1]Calc!V$6</f>
        <v>7.2227615599999989E-2</v>
      </c>
      <c r="AH113" s="24"/>
    </row>
    <row r="114" spans="1:34">
      <c r="A114" s="5">
        <v>1.53396E-2</v>
      </c>
      <c r="B114" s="63">
        <v>7.1902900000000006E-2</v>
      </c>
      <c r="C114" s="24">
        <v>1.5213599999999999E-6</v>
      </c>
      <c r="D114" s="61">
        <f t="shared" si="18"/>
        <v>1.7962652478334635E-5</v>
      </c>
      <c r="E114" s="49">
        <f t="shared" si="37"/>
        <v>-4.7456295322763244</v>
      </c>
      <c r="F114" s="49">
        <f t="shared" si="36"/>
        <v>-4.7456295322763244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1.8026759096100001E-3</v>
      </c>
      <c r="K114" s="5" t="str">
        <f t="shared" si="29"/>
        <v/>
      </c>
      <c r="L114" s="5" t="str">
        <f t="shared" si="30"/>
        <v/>
      </c>
      <c r="M114" s="24">
        <f t="shared" si="25"/>
        <v>-10180687.654334983</v>
      </c>
      <c r="N114" s="24">
        <f t="shared" si="26"/>
        <v>1.796265443547003E-5</v>
      </c>
      <c r="O114" s="24">
        <f t="shared" si="27"/>
        <v>785842.25</v>
      </c>
      <c r="P114" s="24">
        <f t="shared" si="28"/>
        <v>8.4102444147502142E-9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2.8477329928732028E-5</v>
      </c>
      <c r="V114" s="24">
        <f t="shared" si="31"/>
        <v>4.0167884460247646E-2</v>
      </c>
      <c r="W114" s="63">
        <f>B114+([1]User!D$6-25)*[1]User!C$6*[1]Calc!V$6</f>
        <v>7.2179215599999999E-2</v>
      </c>
      <c r="AH114" s="24"/>
    </row>
    <row r="115" spans="1:34">
      <c r="A115" s="5">
        <v>1.5485000000000001E-2</v>
      </c>
      <c r="B115" s="63">
        <v>7.1884100000000006E-2</v>
      </c>
      <c r="C115" s="24">
        <v>-4.9355499999999995E-7</v>
      </c>
      <c r="D115" s="61">
        <f t="shared" si="18"/>
        <v>-5.827389272719443E-6</v>
      </c>
      <c r="E115" s="49">
        <f t="shared" si="37"/>
        <v>-3</v>
      </c>
      <c r="F115" s="49">
        <f t="shared" si="36"/>
        <v>-3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1.8022063796100001E-3</v>
      </c>
      <c r="K115" s="5" t="str">
        <f t="shared" si="29"/>
        <v/>
      </c>
      <c r="L115" s="5" t="str">
        <f t="shared" si="30"/>
        <v/>
      </c>
      <c r="M115" s="24">
        <f t="shared" si="25"/>
        <v>-3951589.4868169506</v>
      </c>
      <c r="N115" s="24">
        <f t="shared" si="26"/>
        <v>-5.8273885130658801E-6</v>
      </c>
      <c r="O115" s="24">
        <f t="shared" si="27"/>
        <v>785267.5</v>
      </c>
      <c r="P115" s="24">
        <f t="shared" si="28"/>
        <v>-2.5905227334941777E-8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2.8468960534750753E-5</v>
      </c>
      <c r="V115" s="24">
        <f t="shared" si="31"/>
        <v>4.0180385416888342E-2</v>
      </c>
      <c r="W115" s="63">
        <f>B115+([1]User!D$6-25)*[1]User!C$6*[1]Calc!V$6</f>
        <v>7.21604156E-2</v>
      </c>
      <c r="AH115" s="24"/>
    </row>
    <row r="116" spans="1:34">
      <c r="A116" s="5">
        <v>1.5630399999999999E-2</v>
      </c>
      <c r="B116" s="63">
        <v>7.1929800000000002E-2</v>
      </c>
      <c r="C116" s="24">
        <v>-1.72845E-5</v>
      </c>
      <c r="D116" s="61">
        <f t="shared" si="18"/>
        <v>-2.0407757977189821E-4</v>
      </c>
      <c r="E116" s="49">
        <f t="shared" si="37"/>
        <v>-3</v>
      </c>
      <c r="F116" s="49">
        <f t="shared" si="36"/>
        <v>-3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1.8033477371099998E-3</v>
      </c>
      <c r="K116" s="5" t="str">
        <f t="shared" si="29"/>
        <v/>
      </c>
      <c r="L116" s="5" t="str">
        <f t="shared" si="30"/>
        <v/>
      </c>
      <c r="M116" s="24">
        <f t="shared" si="25"/>
        <v>9622826.3168596514</v>
      </c>
      <c r="N116" s="24">
        <f t="shared" si="26"/>
        <v>-2.0407758162179033E-4</v>
      </c>
      <c r="O116" s="24">
        <f t="shared" si="27"/>
        <v>786665.5</v>
      </c>
      <c r="P116" s="24">
        <f t="shared" si="28"/>
        <v>-7.410347306068457E-10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2.8489307408475656E-5</v>
      </c>
      <c r="V116" s="24">
        <f t="shared" si="31"/>
        <v>4.015000706884133E-2</v>
      </c>
      <c r="W116" s="63">
        <f>B116+([1]User!D$6-25)*[1]User!C$6*[1]Calc!V$6</f>
        <v>7.2206115599999995E-2</v>
      </c>
      <c r="AH116" s="24"/>
    </row>
    <row r="117" spans="1:34">
      <c r="A117" s="5">
        <v>1.57758E-2</v>
      </c>
      <c r="B117" s="63">
        <v>7.1897600000000006E-2</v>
      </c>
      <c r="C117" s="24">
        <v>-3.85175E-6</v>
      </c>
      <c r="D117" s="61">
        <f t="shared" si="18"/>
        <v>-4.5477498214377555E-5</v>
      </c>
      <c r="E117" s="49">
        <f t="shared" si="37"/>
        <v>-3</v>
      </c>
      <c r="F117" s="49">
        <f t="shared" si="36"/>
        <v>-3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1.8025435421100001E-3</v>
      </c>
      <c r="K117" s="5" t="str">
        <f t="shared" si="29"/>
        <v/>
      </c>
      <c r="L117" s="5" t="str">
        <f t="shared" si="30"/>
        <v/>
      </c>
      <c r="M117" s="24">
        <f t="shared" si="25"/>
        <v>-6771705.0969269574</v>
      </c>
      <c r="N117" s="24">
        <f t="shared" si="26"/>
        <v>-4.5477496912584965E-5</v>
      </c>
      <c r="O117" s="24">
        <f t="shared" si="27"/>
        <v>785680.25</v>
      </c>
      <c r="P117" s="24">
        <f t="shared" si="28"/>
        <v>-3.3211847949838016E-9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2.8474970348353178E-5</v>
      </c>
      <c r="V117" s="24">
        <f t="shared" si="31"/>
        <v>4.0171408106224799E-2</v>
      </c>
      <c r="W117" s="63">
        <f>B117+([1]User!D$6-25)*[1]User!C$6*[1]Calc!V$6</f>
        <v>7.2173915599999999E-2</v>
      </c>
      <c r="AH117" s="24"/>
    </row>
    <row r="118" spans="1:34">
      <c r="A118" s="5">
        <v>1.59212E-2</v>
      </c>
      <c r="B118" s="63">
        <v>7.1859999999999993E-2</v>
      </c>
      <c r="C118" s="24">
        <v>-1.05681E-5</v>
      </c>
      <c r="D118" s="61">
        <f t="shared" si="18"/>
        <v>-1.2477724381887803E-4</v>
      </c>
      <c r="E118" s="49">
        <f t="shared" si="37"/>
        <v>-3</v>
      </c>
      <c r="F118" s="49">
        <f t="shared" si="36"/>
        <v>-3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1.8016044821099998E-3</v>
      </c>
      <c r="K118" s="5" t="str">
        <f t="shared" si="29"/>
        <v/>
      </c>
      <c r="L118" s="5" t="str">
        <f t="shared" si="30"/>
        <v/>
      </c>
      <c r="M118" s="24">
        <f t="shared" si="25"/>
        <v>-7895769.2982559651</v>
      </c>
      <c r="N118" s="24">
        <f t="shared" si="26"/>
        <v>-1.2477724230099534E-4</v>
      </c>
      <c r="O118" s="24">
        <f t="shared" si="27"/>
        <v>784531.25</v>
      </c>
      <c r="P118" s="24">
        <f t="shared" si="28"/>
        <v>-1.2087002783423182E-9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2.8458233469023632E-5</v>
      </c>
      <c r="V118" s="24">
        <f t="shared" si="31"/>
        <v>4.0196418673494452E-2</v>
      </c>
      <c r="W118" s="63">
        <f>B118+([1]User!D$6-25)*[1]User!C$6*[1]Calc!V$6</f>
        <v>7.2136315599999987E-2</v>
      </c>
      <c r="AH118" s="24"/>
    </row>
    <row r="119" spans="1:34">
      <c r="A119" s="5">
        <v>1.60666E-2</v>
      </c>
      <c r="B119" s="63">
        <v>7.1888199999999999E-2</v>
      </c>
      <c r="C119" s="24">
        <v>-1.05681E-5</v>
      </c>
      <c r="D119" s="61">
        <f t="shared" si="18"/>
        <v>-1.2477724381887803E-4</v>
      </c>
      <c r="E119" s="49">
        <f t="shared" si="37"/>
        <v>-3</v>
      </c>
      <c r="F119" s="49">
        <f t="shared" si="36"/>
        <v>-3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1.8023087771099999E-3</v>
      </c>
      <c r="K119" s="5" t="str">
        <f t="shared" si="29"/>
        <v/>
      </c>
      <c r="L119" s="5" t="str">
        <f t="shared" si="30"/>
        <v/>
      </c>
      <c r="M119" s="24">
        <f t="shared" si="25"/>
        <v>5928330.1745576402</v>
      </c>
      <c r="N119" s="24">
        <f t="shared" si="26"/>
        <v>-1.2477724495854023E-4</v>
      </c>
      <c r="O119" s="24">
        <f t="shared" si="27"/>
        <v>785392.75</v>
      </c>
      <c r="P119" s="24">
        <f t="shared" si="28"/>
        <v>-1.2100275359515068E-9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2.8470785670849113E-5</v>
      </c>
      <c r="V119" s="24">
        <f t="shared" si="31"/>
        <v>4.0177658672756175E-2</v>
      </c>
      <c r="W119" s="63">
        <f>B119+([1]User!D$6-25)*[1]User!C$6*[1]Calc!V$6</f>
        <v>7.2164515599999993E-2</v>
      </c>
      <c r="AH119" s="24"/>
    </row>
    <row r="120" spans="1:34">
      <c r="A120" s="5">
        <v>1.6212000000000001E-2</v>
      </c>
      <c r="B120" s="63">
        <v>7.1841100000000005E-2</v>
      </c>
      <c r="C120" s="24">
        <v>-1.1911399999999999E-5</v>
      </c>
      <c r="D120" s="61">
        <f t="shared" si="18"/>
        <v>-1.4063754714888993E-4</v>
      </c>
      <c r="E120" s="49">
        <f t="shared" si="37"/>
        <v>-3</v>
      </c>
      <c r="F120" s="49">
        <f t="shared" si="36"/>
        <v>-3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1.80113245461E-3</v>
      </c>
      <c r="K120" s="5" t="str">
        <f t="shared" si="29"/>
        <v/>
      </c>
      <c r="L120" s="5" t="str">
        <f t="shared" si="30"/>
        <v/>
      </c>
      <c r="M120" s="24">
        <f t="shared" si="25"/>
        <v>-9883438.0093523934</v>
      </c>
      <c r="N120" s="24">
        <f t="shared" si="26"/>
        <v>-1.4063754524889781E-4</v>
      </c>
      <c r="O120" s="24">
        <f t="shared" si="27"/>
        <v>783954.375</v>
      </c>
      <c r="P120" s="24">
        <f t="shared" si="28"/>
        <v>-1.0716013905339483E-9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2.8449822359509409E-5</v>
      </c>
      <c r="V120" s="24">
        <f t="shared" si="31"/>
        <v>4.020899883965573E-2</v>
      </c>
      <c r="W120" s="63">
        <f>B120+([1]User!D$6-25)*[1]User!C$6*[1]Calc!V$6</f>
        <v>7.2117415599999998E-2</v>
      </c>
      <c r="AH120" s="24"/>
    </row>
    <row r="121" spans="1:34">
      <c r="A121" s="5">
        <v>1.6357400000000001E-2</v>
      </c>
      <c r="B121" s="63">
        <v>7.1839799999999995E-2</v>
      </c>
      <c r="C121" s="24">
        <v>-9.8964999999999992E-6</v>
      </c>
      <c r="D121" s="61">
        <f t="shared" si="18"/>
        <v>-1.1684768250239176E-4</v>
      </c>
      <c r="E121" s="49">
        <f t="shared" si="37"/>
        <v>-3</v>
      </c>
      <c r="F121" s="49">
        <f t="shared" si="36"/>
        <v>-3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1.8010999871099997E-3</v>
      </c>
      <c r="K121" s="5" t="str">
        <f t="shared" si="29"/>
        <v/>
      </c>
      <c r="L121" s="5" t="str">
        <f t="shared" si="30"/>
        <v/>
      </c>
      <c r="M121" s="24">
        <f t="shared" si="25"/>
        <v>-272777.48048493353</v>
      </c>
      <c r="N121" s="24">
        <f t="shared" si="26"/>
        <v>-1.1684768244995302E-4</v>
      </c>
      <c r="O121" s="24">
        <f t="shared" si="27"/>
        <v>783914.625</v>
      </c>
      <c r="P121" s="24">
        <f t="shared" si="28"/>
        <v>-1.2897110524596509E-9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2.8449243862893452E-5</v>
      </c>
      <c r="V121" s="24">
        <f t="shared" si="31"/>
        <v>4.0209864347949147E-2</v>
      </c>
      <c r="W121" s="63">
        <f>B121+([1]User!D$6-25)*[1]User!C$6*[1]Calc!V$6</f>
        <v>7.2116115599999989E-2</v>
      </c>
      <c r="AH121" s="24"/>
    </row>
    <row r="122" spans="1:34">
      <c r="A122" s="5">
        <v>1.6502800000000001E-2</v>
      </c>
      <c r="B122" s="63">
        <v>7.1866700000000006E-2</v>
      </c>
      <c r="C122" s="24">
        <v>-1.2583E-5</v>
      </c>
      <c r="D122" s="61">
        <f t="shared" si="18"/>
        <v>-1.485671084653762E-4</v>
      </c>
      <c r="E122" s="49">
        <f t="shared" si="37"/>
        <v>-3</v>
      </c>
      <c r="F122" s="49">
        <f t="shared" si="36"/>
        <v>-3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1.8017718146100001E-3</v>
      </c>
      <c r="K122" s="5" t="str">
        <f t="shared" si="29"/>
        <v/>
      </c>
      <c r="L122" s="5" t="str">
        <f t="shared" si="30"/>
        <v/>
      </c>
      <c r="M122" s="24">
        <f t="shared" si="25"/>
        <v>5650308.192805876</v>
      </c>
      <c r="N122" s="24">
        <f t="shared" si="26"/>
        <v>-1.4856710955159143E-4</v>
      </c>
      <c r="O122" s="24">
        <f t="shared" si="27"/>
        <v>784735.875</v>
      </c>
      <c r="P122" s="24">
        <f t="shared" si="28"/>
        <v>-1.0154173764659069E-9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2.8461215481082282E-5</v>
      </c>
      <c r="V122" s="24">
        <f t="shared" si="31"/>
        <v>4.0191960382005537E-2</v>
      </c>
      <c r="W122" s="63">
        <f>B122+([1]User!D$6-25)*[1]User!C$6*[1]Calc!V$6</f>
        <v>7.2143015599999999E-2</v>
      </c>
      <c r="AH122" s="24"/>
    </row>
    <row r="123" spans="1:34">
      <c r="A123" s="5">
        <v>1.6648199999999998E-2</v>
      </c>
      <c r="B123" s="63">
        <v>7.1771299999999996E-2</v>
      </c>
      <c r="C123" s="24">
        <v>-1.2583E-5</v>
      </c>
      <c r="D123" s="61">
        <f t="shared" si="18"/>
        <v>-1.485671084653762E-4</v>
      </c>
      <c r="E123" s="49">
        <f t="shared" si="37"/>
        <v>-3</v>
      </c>
      <c r="F123" s="49">
        <f t="shared" si="36"/>
        <v>-3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1.7993891996099997E-3</v>
      </c>
      <c r="K123" s="5" t="str">
        <f t="shared" si="29"/>
        <v/>
      </c>
      <c r="L123" s="5" t="str">
        <f t="shared" si="30"/>
        <v/>
      </c>
      <c r="M123" s="24">
        <f t="shared" si="25"/>
        <v>-19964372.689684033</v>
      </c>
      <c r="N123" s="24">
        <f t="shared" si="26"/>
        <v>-1.4856710462742519E-4</v>
      </c>
      <c r="O123" s="24">
        <f t="shared" si="27"/>
        <v>781827.5</v>
      </c>
      <c r="P123" s="24">
        <f t="shared" si="28"/>
        <v>-1.0116540870666951E-9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2.8418769786017605E-5</v>
      </c>
      <c r="V123" s="24">
        <f t="shared" si="31"/>
        <v>4.0255507501074914E-2</v>
      </c>
      <c r="W123" s="63">
        <f>B123+([1]User!D$6-25)*[1]User!C$6*[1]Calc!V$6</f>
        <v>7.204761559999999E-2</v>
      </c>
      <c r="AH123" s="24"/>
    </row>
    <row r="124" spans="1:34">
      <c r="A124" s="5">
        <v>1.6793599999999999E-2</v>
      </c>
      <c r="B124" s="63">
        <v>7.1859999999999993E-2</v>
      </c>
      <c r="C124" s="24">
        <v>-1.1911399999999999E-5</v>
      </c>
      <c r="D124" s="61">
        <f t="shared" si="18"/>
        <v>-1.4063754714888993E-4</v>
      </c>
      <c r="E124" s="49">
        <f t="shared" si="37"/>
        <v>-3</v>
      </c>
      <c r="F124" s="49">
        <f t="shared" si="36"/>
        <v>-3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1.8016044821099998E-3</v>
      </c>
      <c r="K124" s="5" t="str">
        <f t="shared" si="29"/>
        <v/>
      </c>
      <c r="L124" s="5" t="str">
        <f t="shared" si="30"/>
        <v/>
      </c>
      <c r="M124" s="24">
        <f t="shared" si="25"/>
        <v>18626455.764761865</v>
      </c>
      <c r="N124" s="24">
        <f t="shared" si="26"/>
        <v>-1.4063755072963978E-4</v>
      </c>
      <c r="O124" s="24">
        <f t="shared" si="27"/>
        <v>784531.25</v>
      </c>
      <c r="P124" s="24">
        <f t="shared" si="28"/>
        <v>-1.0723898895959268E-9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2.8458233469023632E-5</v>
      </c>
      <c r="V124" s="24">
        <f t="shared" si="31"/>
        <v>4.0196418673494452E-2</v>
      </c>
      <c r="W124" s="63">
        <f>B124+([1]User!D$6-25)*[1]User!C$6*[1]Calc!V$6</f>
        <v>7.2136315599999987E-2</v>
      </c>
      <c r="AH124" s="24"/>
    </row>
    <row r="125" spans="1:34">
      <c r="A125" s="5">
        <v>1.6938999999999999E-2</v>
      </c>
      <c r="B125" s="63">
        <v>7.1823700000000004E-2</v>
      </c>
      <c r="C125" s="24">
        <v>3.5362799999999998E-6</v>
      </c>
      <c r="D125" s="61">
        <f t="shared" si="18"/>
        <v>4.1752753264240685E-5</v>
      </c>
      <c r="E125" s="49">
        <f t="shared" si="37"/>
        <v>-4.3793148809458478</v>
      </c>
      <c r="F125" s="49">
        <f t="shared" si="36"/>
        <v>-4.3793148809458478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1.80069788961E-3</v>
      </c>
      <c r="K125" s="5" t="str">
        <f t="shared" si="29"/>
        <v/>
      </c>
      <c r="L125" s="5" t="str">
        <f t="shared" si="30"/>
        <v/>
      </c>
      <c r="M125" s="24">
        <f t="shared" si="25"/>
        <v>-7612015.1730152648</v>
      </c>
      <c r="N125" s="24">
        <f t="shared" si="26"/>
        <v>4.175275472757448E-5</v>
      </c>
      <c r="O125" s="24">
        <f t="shared" si="27"/>
        <v>783423.625</v>
      </c>
      <c r="P125" s="24">
        <f t="shared" si="28"/>
        <v>3.6070759558898447E-9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2.844207988803668E-5</v>
      </c>
      <c r="V125" s="24">
        <f t="shared" si="31"/>
        <v>4.0220585532371442E-2</v>
      </c>
      <c r="W125" s="63">
        <f>B125+([1]User!D$6-25)*[1]User!C$6*[1]Calc!V$6</f>
        <v>7.2100015599999998E-2</v>
      </c>
      <c r="AH125" s="24"/>
    </row>
    <row r="126" spans="1:34">
      <c r="A126" s="5">
        <v>1.70844E-2</v>
      </c>
      <c r="B126" s="63">
        <v>7.1812899999999999E-2</v>
      </c>
      <c r="C126" s="24">
        <v>-9.8964999999999992E-6</v>
      </c>
      <c r="D126" s="61">
        <f t="shared" si="18"/>
        <v>-1.1684768250239176E-4</v>
      </c>
      <c r="E126" s="49">
        <f t="shared" si="37"/>
        <v>-3</v>
      </c>
      <c r="F126" s="49">
        <f t="shared" si="36"/>
        <v>-3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1.8004281596099999E-3</v>
      </c>
      <c r="K126" s="5" t="str">
        <f t="shared" si="29"/>
        <v/>
      </c>
      <c r="L126" s="5" t="str">
        <f t="shared" si="30"/>
        <v/>
      </c>
      <c r="M126" s="24">
        <f t="shared" si="25"/>
        <v>-2263780.0143073294</v>
      </c>
      <c r="N126" s="24">
        <f t="shared" si="26"/>
        <v>-1.1684768206720269E-4</v>
      </c>
      <c r="O126" s="24">
        <f t="shared" si="27"/>
        <v>783094.375</v>
      </c>
      <c r="P126" s="24">
        <f t="shared" si="28"/>
        <v>-1.2883615659865518E-9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2.843727474135371E-5</v>
      </c>
      <c r="V126" s="24">
        <f t="shared" si="31"/>
        <v>4.0227779662106847E-2</v>
      </c>
      <c r="W126" s="63">
        <f>B126+([1]User!D$6-25)*[1]User!C$6*[1]Calc!V$6</f>
        <v>7.2089215599999992E-2</v>
      </c>
      <c r="AH126" s="24"/>
    </row>
    <row r="127" spans="1:34">
      <c r="A127" s="5">
        <v>1.72298E-2</v>
      </c>
      <c r="B127" s="63">
        <v>7.1857299999999999E-2</v>
      </c>
      <c r="C127" s="24">
        <v>-3.1801100000000001E-6</v>
      </c>
      <c r="D127" s="61">
        <f t="shared" si="18"/>
        <v>-3.7547464619075545E-5</v>
      </c>
      <c r="E127" s="49">
        <f t="shared" si="37"/>
        <v>-3</v>
      </c>
      <c r="F127" s="49">
        <f t="shared" si="36"/>
        <v>-3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1.8015370496099999E-3</v>
      </c>
      <c r="K127" s="5" t="str">
        <f t="shared" si="29"/>
        <v/>
      </c>
      <c r="L127" s="5" t="str">
        <f t="shared" si="30"/>
        <v/>
      </c>
      <c r="M127" s="24">
        <f t="shared" si="25"/>
        <v>9322747.8273155242</v>
      </c>
      <c r="N127" s="24">
        <f t="shared" si="26"/>
        <v>-3.7547466411280588E-5</v>
      </c>
      <c r="O127" s="24">
        <f t="shared" si="27"/>
        <v>784448.75</v>
      </c>
      <c r="P127" s="24">
        <f t="shared" si="28"/>
        <v>-4.016314337914784E-9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2.8457031806473812E-5</v>
      </c>
      <c r="V127" s="24">
        <f t="shared" si="31"/>
        <v>4.019821549727521E-2</v>
      </c>
      <c r="W127" s="63">
        <f>B127+([1]User!D$6-25)*[1]User!C$6*[1]Calc!V$6</f>
        <v>7.2133615599999992E-2</v>
      </c>
      <c r="AH127" s="24"/>
    </row>
    <row r="128" spans="1:34">
      <c r="A128" s="5">
        <v>1.73752E-2</v>
      </c>
      <c r="B128" s="63">
        <v>7.1774000000000004E-2</v>
      </c>
      <c r="C128" s="24">
        <v>-7.8815799999999995E-6</v>
      </c>
      <c r="D128" s="61">
        <f t="shared" si="18"/>
        <v>-9.3057581716485718E-5</v>
      </c>
      <c r="E128" s="49">
        <f t="shared" si="37"/>
        <v>-3</v>
      </c>
      <c r="F128" s="49">
        <f t="shared" si="36"/>
        <v>-3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1.79945663211E-3</v>
      </c>
      <c r="K128" s="5" t="str">
        <f t="shared" si="29"/>
        <v/>
      </c>
      <c r="L128" s="5" t="str">
        <f t="shared" si="30"/>
        <v/>
      </c>
      <c r="M128" s="24">
        <f t="shared" si="25"/>
        <v>-17434035.81555295</v>
      </c>
      <c r="N128" s="24">
        <f t="shared" si="26"/>
        <v>-9.3057578364966678E-5</v>
      </c>
      <c r="O128" s="24">
        <f t="shared" si="27"/>
        <v>781909.625</v>
      </c>
      <c r="P128" s="24">
        <f t="shared" si="28"/>
        <v>-1.6152828060974851E-9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2.8419970647789284E-5</v>
      </c>
      <c r="V128" s="24">
        <f t="shared" si="31"/>
        <v>4.0253707032423196E-2</v>
      </c>
      <c r="W128" s="63">
        <f>B128+([1]User!D$6-25)*[1]User!C$6*[1]Calc!V$6</f>
        <v>7.2050315599999998E-2</v>
      </c>
      <c r="AH128" s="24"/>
    </row>
    <row r="129" spans="1:34">
      <c r="A129" s="5">
        <v>1.7520600000000001E-2</v>
      </c>
      <c r="B129" s="63">
        <v>7.1841100000000005E-2</v>
      </c>
      <c r="C129" s="24">
        <v>-3.85175E-6</v>
      </c>
      <c r="D129" s="61">
        <f t="shared" si="18"/>
        <v>-4.5477498214377555E-5</v>
      </c>
      <c r="E129" s="49">
        <f t="shared" si="37"/>
        <v>-3</v>
      </c>
      <c r="F129" s="49">
        <f t="shared" si="36"/>
        <v>-3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1.80113245461E-3</v>
      </c>
      <c r="K129" s="5" t="str">
        <f t="shared" si="29"/>
        <v/>
      </c>
      <c r="L129" s="5" t="str">
        <f t="shared" si="30"/>
        <v/>
      </c>
      <c r="M129" s="24">
        <f t="shared" si="25"/>
        <v>14080226.972985771</v>
      </c>
      <c r="N129" s="24">
        <f t="shared" si="26"/>
        <v>-4.5477500921160391E-5</v>
      </c>
      <c r="O129" s="24">
        <f t="shared" si="27"/>
        <v>783954.375</v>
      </c>
      <c r="P129" s="24">
        <f t="shared" si="28"/>
        <v>-3.3138889780083935E-9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2.8449822359509409E-5</v>
      </c>
      <c r="V129" s="24">
        <f t="shared" si="31"/>
        <v>4.020899883965573E-2</v>
      </c>
      <c r="W129" s="63">
        <f>B129+([1]User!D$6-25)*[1]User!C$6*[1]Calc!V$6</f>
        <v>7.2117415599999998E-2</v>
      </c>
      <c r="AH129" s="24"/>
    </row>
    <row r="130" spans="1:34">
      <c r="A130" s="5">
        <v>1.7666000000000001E-2</v>
      </c>
      <c r="B130" s="63">
        <v>7.1826399999999999E-2</v>
      </c>
      <c r="C130" s="24">
        <v>-1.8368299999999999E-6</v>
      </c>
      <c r="D130" s="61">
        <f t="shared" si="18"/>
        <v>-2.1687397428471508E-5</v>
      </c>
      <c r="E130" s="49">
        <f t="shared" si="37"/>
        <v>-3</v>
      </c>
      <c r="F130" s="49">
        <f t="shared" si="36"/>
        <v>-3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1.8007653221099999E-3</v>
      </c>
      <c r="K130" s="5" t="str">
        <f t="shared" si="29"/>
        <v/>
      </c>
      <c r="L130" s="5" t="str">
        <f t="shared" si="30"/>
        <v/>
      </c>
      <c r="M130" s="24">
        <f t="shared" si="25"/>
        <v>-3082875.5511879418</v>
      </c>
      <c r="N130" s="24">
        <f t="shared" si="26"/>
        <v>-2.1687396835819513E-5</v>
      </c>
      <c r="O130" s="24">
        <f t="shared" si="27"/>
        <v>783506</v>
      </c>
      <c r="P130" s="24">
        <f t="shared" si="28"/>
        <v>-6.9451024749650825E-9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2.8443281237565698E-5</v>
      </c>
      <c r="V130" s="24">
        <f t="shared" si="31"/>
        <v>4.0218787285959505E-2</v>
      </c>
      <c r="W130" s="63">
        <f>B130+([1]User!D$6-25)*[1]User!C$6*[1]Calc!V$6</f>
        <v>7.2102715599999992E-2</v>
      </c>
      <c r="AH130" s="24"/>
    </row>
    <row r="131" spans="1:34">
      <c r="A131" s="5">
        <v>1.7811400000000002E-2</v>
      </c>
      <c r="B131" s="63">
        <v>7.1806200000000001E-2</v>
      </c>
      <c r="C131" s="24">
        <v>-1.4598E-5</v>
      </c>
      <c r="D131" s="61">
        <f t="shared" si="18"/>
        <v>-1.7235815380891377E-4</v>
      </c>
      <c r="E131" s="49">
        <f t="shared" si="37"/>
        <v>-3</v>
      </c>
      <c r="F131" s="49">
        <f t="shared" si="36"/>
        <v>-3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1.80026082711E-3</v>
      </c>
      <c r="K131" s="5" t="str">
        <f t="shared" si="29"/>
        <v/>
      </c>
      <c r="L131" s="5" t="str">
        <f t="shared" si="30"/>
        <v/>
      </c>
      <c r="M131" s="24">
        <f t="shared" si="25"/>
        <v>-4233003.0766827725</v>
      </c>
      <c r="N131" s="24">
        <f t="shared" si="26"/>
        <v>-1.7235815299516125E-4</v>
      </c>
      <c r="O131" s="24">
        <f t="shared" si="27"/>
        <v>782890.125</v>
      </c>
      <c r="P131" s="24">
        <f t="shared" si="28"/>
        <v>-8.7319801828130047E-10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2.8434293972898391E-5</v>
      </c>
      <c r="V131" s="24">
        <f t="shared" si="31"/>
        <v>4.0232243607326502E-2</v>
      </c>
      <c r="W131" s="63">
        <f>B131+([1]User!D$6-25)*[1]User!C$6*[1]Calc!V$6</f>
        <v>7.2082515599999994E-2</v>
      </c>
      <c r="AH131" s="24"/>
    </row>
    <row r="132" spans="1:34">
      <c r="A132" s="5">
        <v>1.7956799999999998E-2</v>
      </c>
      <c r="B132" s="63">
        <v>7.1823700000000004E-2</v>
      </c>
      <c r="C132" s="24">
        <v>-9.2248599999999993E-6</v>
      </c>
      <c r="D132" s="61">
        <f t="shared" si="18"/>
        <v>-1.0891764890708974E-4</v>
      </c>
      <c r="E132" s="49">
        <f t="shared" si="37"/>
        <v>-3</v>
      </c>
      <c r="F132" s="49">
        <f t="shared" si="36"/>
        <v>-3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1.80069788961E-3</v>
      </c>
      <c r="K132" s="5" t="str">
        <f t="shared" si="29"/>
        <v/>
      </c>
      <c r="M132" s="24">
        <f t="shared" si="25"/>
        <v>3669704.2845134386</v>
      </c>
      <c r="N132" s="24">
        <f>IF($X$76,D132-1.602E-19*$P$6*M132/$B$6,D132)</f>
        <v>-1.0891764961255369E-4</v>
      </c>
      <c r="O132" s="24">
        <f t="shared" si="27"/>
        <v>783423.625</v>
      </c>
      <c r="P132" s="24">
        <f>O132/(($B$6*D132)/(1.602E-19*$P$6)-M132)</f>
        <v>-1.3827452043423588E-9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2.844207988803668E-5</v>
      </c>
      <c r="V132" s="24">
        <f t="shared" si="31"/>
        <v>4.0220585532371442E-2</v>
      </c>
      <c r="W132" s="63">
        <f>B132+([1]User!D$6-25)*[1]User!C$6*[1]Calc!V$6</f>
        <v>7.2100015599999998E-2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-920051603.14113915</v>
      </c>
      <c r="N133" s="24">
        <f>IF($X$76,D133-1.602E-19*$P$6*M133/$B$6,D133)</f>
        <v>1.7687072018785257E-10</v>
      </c>
      <c r="O133" s="24">
        <f t="shared" si="27"/>
        <v>47857.25</v>
      </c>
      <c r="P133" s="24">
        <f>O133/(($B$6*D133)/(1.602E-19*$P$6)-M133)</f>
        <v>5.2015832412672323E-5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0.50882433130000193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-6.9335900000000006E-2</v>
      </c>
      <c r="D150" s="5" t="s">
        <v>104</v>
      </c>
      <c r="O150" s="66"/>
    </row>
    <row r="152" spans="1:15">
      <c r="A152" s="5" t="s">
        <v>105</v>
      </c>
      <c r="B152" s="5">
        <v>0.71430499999999997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-7.3190599999999995E-2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508"/>
  <sheetViews>
    <sheetView workbookViewId="0">
      <selection sqref="A1:XFD1048576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0.711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0.52281250000000001</v>
      </c>
      <c r="K3" s="21"/>
      <c r="M3" s="23"/>
      <c r="Q3" s="24">
        <f>100*(SUM(V22:V132))</f>
        <v>110464.31509317312</v>
      </c>
      <c r="R3" s="24">
        <f>100*SUM(V114:V132)</f>
        <v>58.947175015248035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1.7021909127441932</v>
      </c>
      <c r="D6" s="36">
        <f>INTERCEPT(K$15:K$102,H$15:H$102)</f>
        <v>0.52188493993274943</v>
      </c>
      <c r="E6" s="36">
        <f>INDEX(W9:W133,MATCH(O6,J9:J133,0))</f>
        <v>0.43132631560000001</v>
      </c>
      <c r="F6" s="36">
        <f>INDEX(I9:I133,MATCH(O6,J9:J133,0))</f>
        <v>2.2818834809352005E-2</v>
      </c>
      <c r="G6" s="37">
        <f>E6*F6/B6/D6</f>
        <v>0.75437041320802434</v>
      </c>
      <c r="H6" s="38">
        <f>1000*MAX(J20:J110)</f>
        <v>9.8423639446028304</v>
      </c>
      <c r="I6" s="35">
        <f>-SLOPE(K20:K129,I20:I129)</f>
        <v>1.8806781463504427</v>
      </c>
      <c r="J6" s="39">
        <f>AVERAGE(L20:L131)/(0.025*$B$6)</f>
        <v>586.90450495999994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1.5710651462077316</v>
      </c>
      <c r="O6" s="42">
        <f>MAX(J16:J132)</f>
        <v>9.8423639446028298E-3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0.52192473597555222</v>
      </c>
      <c r="T6" s="44">
        <f>(LOG(0.1)-INTERCEPT(T25:T120,R25:R120))/SLOPE(T25:T120,R25:R120)</f>
        <v>0.43667848488014971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101601.60766543906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1.7021909127441932</v>
      </c>
      <c r="T7" s="49">
        <f>SLOPE(R25:R120, T25:T120)/0.06</f>
        <v>1.5710651462077316</v>
      </c>
      <c r="X7" s="47"/>
      <c r="Y7" s="5">
        <f>1/Y6</f>
        <v>9.8423639446028313E-6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0.60641999999999996</v>
      </c>
      <c r="C9" s="60">
        <v>0.56744899999999998</v>
      </c>
      <c r="D9" s="61">
        <f t="shared" ref="D9:D72" si="0">C9/$A$6</f>
        <v>6.699853543000021</v>
      </c>
      <c r="E9" s="49">
        <f t="shared" ref="E9:E72" si="1">IF(D9&gt;0,LOG10(D9),-3)</f>
        <v>0.8260653092437934</v>
      </c>
      <c r="F9" s="49">
        <f t="shared" ref="F9:F72" si="2">IF($D9&gt;0,LOG10(D9),-3)</f>
        <v>0.8260653092437934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0.63497800000000004</v>
      </c>
      <c r="C10" s="60">
        <v>0.69623500000000005</v>
      </c>
      <c r="D10" s="61">
        <f t="shared" si="0"/>
        <v>8.220426032137901</v>
      </c>
      <c r="E10" s="49">
        <f t="shared" si="1"/>
        <v>0.9148943258870097</v>
      </c>
      <c r="F10" s="49">
        <f t="shared" si="2"/>
        <v>0.9148943258870097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1376499439645368</v>
      </c>
      <c r="P10" s="24" t="e">
        <f>O10/(($B$6*D10)/(1.602E-19*$P$6)-M10)</f>
        <v>#DIV/0!</v>
      </c>
      <c r="W10" s="63">
        <f>B10+([1]User!D$6-25)*[1]User!C$6*[1]Calc!V$6</f>
        <v>0.63525431560000001</v>
      </c>
      <c r="AH10" s="24"/>
    </row>
    <row r="11" spans="1:34">
      <c r="A11" s="24">
        <v>3.634E-4</v>
      </c>
      <c r="B11" s="59">
        <v>0.63871199999999995</v>
      </c>
      <c r="C11" s="64">
        <v>0.71210499999999999</v>
      </c>
      <c r="D11" s="61">
        <f t="shared" si="0"/>
        <v>8.4078026522877476</v>
      </c>
      <c r="E11" s="49">
        <f t="shared" si="1"/>
        <v>0.92468250939170149</v>
      </c>
      <c r="F11" s="49">
        <f t="shared" si="2"/>
        <v>0.92468250939170149</v>
      </c>
      <c r="G11" s="49">
        <f t="shared" si="3"/>
        <v>8.2123567662221433</v>
      </c>
      <c r="H11" s="5" t="str">
        <f t="shared" si="6"/>
        <v/>
      </c>
      <c r="I11" s="24">
        <f t="shared" si="4"/>
        <v>-0.18030891915555361</v>
      </c>
      <c r="J11" s="24">
        <f t="shared" si="5"/>
        <v>-0.11521529253886376</v>
      </c>
      <c r="M11" s="24">
        <f t="shared" ref="M11:M74" si="7">2.88E+21*(EXP(38.921*W11)/SQRT($X$21^2+296000000000000000000*EXP(38.921*W11)))*SLOPE(W10:W11,A10:A11)</f>
        <v>1.0166764776612751E+18</v>
      </c>
      <c r="N11" s="24">
        <f t="shared" ref="N11:N74" si="8">IF($X$76,D11-1.602E-19*$P$6*M11/$B$6,D11)</f>
        <v>8.2123567662221433</v>
      </c>
      <c r="O11" s="24">
        <f t="shared" ref="O11:O74" si="9">(SQRT($X$21^2+296000000000000000000*EXP(38.921*W11))-$X$21)/2</f>
        <v>1518473754441005.5</v>
      </c>
      <c r="P11" s="24">
        <f t="shared" ref="P11:P74" si="10">O11/(($B$6*D11)/(1.602E-19*$P$6)-M11)</f>
        <v>3.5545386405323475E-5</v>
      </c>
      <c r="W11" s="63">
        <f>B11+([1]User!D$6-25)*[1]User!C$6*[1]Calc!V$6</f>
        <v>0.63898831559999991</v>
      </c>
      <c r="X11" s="5" t="s">
        <v>62</v>
      </c>
      <c r="AH11" s="24"/>
    </row>
    <row r="12" spans="1:34">
      <c r="A12" s="24">
        <v>5.0880000000000001E-4</v>
      </c>
      <c r="B12" s="59">
        <v>0.63696200000000003</v>
      </c>
      <c r="C12" s="64">
        <v>0.71104800000000001</v>
      </c>
      <c r="D12" s="61">
        <f t="shared" si="0"/>
        <v>8.395322684581485</v>
      </c>
      <c r="E12" s="49">
        <f t="shared" si="1"/>
        <v>0.92403739343891211</v>
      </c>
      <c r="F12" s="49">
        <f t="shared" si="2"/>
        <v>0.92403739343891211</v>
      </c>
      <c r="G12" s="49">
        <f t="shared" si="3"/>
        <v>8.4834965864552068</v>
      </c>
      <c r="H12" s="5" t="str">
        <f t="shared" si="6"/>
        <v/>
      </c>
      <c r="I12" s="24">
        <f>B$6-G12*B$6</f>
        <v>-0.18708741466138018</v>
      </c>
      <c r="J12" s="24">
        <f t="shared" si="5"/>
        <v>-0.11921926898877665</v>
      </c>
      <c r="M12" s="24">
        <f t="shared" si="7"/>
        <v>-4.5866574008386637E+17</v>
      </c>
      <c r="N12" s="24">
        <f t="shared" si="8"/>
        <v>8.4834965864552068</v>
      </c>
      <c r="O12" s="24">
        <f t="shared" si="9"/>
        <v>1450491726877278.5</v>
      </c>
      <c r="P12" s="24">
        <f t="shared" si="10"/>
        <v>3.2868820860974866E-5</v>
      </c>
      <c r="W12" s="63">
        <f>B12+([1]User!D$6-25)*[1]User!C$6*[1]Calc!V$6</f>
        <v>0.63723831559999999</v>
      </c>
      <c r="X12" s="62">
        <f>MAX(B9:B133)</f>
        <v>0.63871199999999995</v>
      </c>
      <c r="AH12" s="24"/>
    </row>
    <row r="13" spans="1:34">
      <c r="A13" s="24">
        <v>6.5419999999999996E-4</v>
      </c>
      <c r="B13" s="59">
        <v>0.63451299999999999</v>
      </c>
      <c r="C13" s="64">
        <v>0.70617799999999997</v>
      </c>
      <c r="D13" s="61">
        <f t="shared" si="0"/>
        <v>8.3378227387636041</v>
      </c>
      <c r="E13" s="49">
        <f t="shared" si="1"/>
        <v>0.9210526578333168</v>
      </c>
      <c r="F13" s="49">
        <f t="shared" si="2"/>
        <v>0.9210526578333168</v>
      </c>
      <c r="G13" s="49">
        <f t="shared" si="3"/>
        <v>8.4547583394938837</v>
      </c>
      <c r="H13" s="5" t="str">
        <f t="shared" si="6"/>
        <v/>
      </c>
      <c r="I13" s="24">
        <f t="shared" si="4"/>
        <v>-0.18636895848734711</v>
      </c>
      <c r="J13" s="24">
        <f t="shared" si="5"/>
        <v>-0.11830502360726787</v>
      </c>
      <c r="M13" s="24">
        <f t="shared" si="7"/>
        <v>-6.0827923808926234E+17</v>
      </c>
      <c r="N13" s="24">
        <f t="shared" si="8"/>
        <v>8.4547583394938837</v>
      </c>
      <c r="O13" s="24">
        <f t="shared" si="9"/>
        <v>1359619064425341</v>
      </c>
      <c r="P13" s="24">
        <f t="shared" si="10"/>
        <v>3.0914327583344473E-5</v>
      </c>
      <c r="W13" s="63">
        <f>B13+([1]User!D$6-25)*[1]User!C$6*[1]Calc!V$6</f>
        <v>0.63478931559999996</v>
      </c>
      <c r="AH13" s="24"/>
    </row>
    <row r="14" spans="1:34">
      <c r="A14" s="24">
        <v>7.9960000000000003E-4</v>
      </c>
      <c r="B14" s="59">
        <v>0.63202800000000003</v>
      </c>
      <c r="C14" s="64">
        <v>0.70046900000000001</v>
      </c>
      <c r="D14" s="61">
        <f t="shared" si="0"/>
        <v>8.2704167447853134</v>
      </c>
      <c r="E14" s="49">
        <f t="shared" si="1"/>
        <v>0.91752739412334738</v>
      </c>
      <c r="F14" s="49">
        <f t="shared" si="2"/>
        <v>0.91752739412334738</v>
      </c>
      <c r="G14" s="49">
        <f t="shared" si="3"/>
        <v>8.3827127129236505</v>
      </c>
      <c r="H14" s="5" t="str">
        <f t="shared" si="6"/>
        <v/>
      </c>
      <c r="I14" s="24">
        <f>B$6-G14*B$6</f>
        <v>-0.18456781782309128</v>
      </c>
      <c r="J14" s="24">
        <f t="shared" si="5"/>
        <v>-0.11670302773041522</v>
      </c>
      <c r="M14" s="24">
        <f t="shared" si="7"/>
        <v>-5.8414465323728973E+17</v>
      </c>
      <c r="N14" s="24">
        <f t="shared" si="8"/>
        <v>8.3827127129236505</v>
      </c>
      <c r="O14" s="24">
        <f t="shared" si="9"/>
        <v>1272293123859802</v>
      </c>
      <c r="P14" s="24">
        <f t="shared" si="10"/>
        <v>2.9177384279641364E-5</v>
      </c>
      <c r="W14" s="63">
        <f>B14+([1]User!D$6-25)*[1]User!C$6*[1]Calc!V$6</f>
        <v>0.6323043156</v>
      </c>
      <c r="X14" s="9" t="s">
        <v>63</v>
      </c>
      <c r="AH14" s="24"/>
    </row>
    <row r="15" spans="1:34">
      <c r="A15" s="24">
        <v>9.4499999999999998E-4</v>
      </c>
      <c r="B15" s="59">
        <v>0.62946899999999995</v>
      </c>
      <c r="C15" s="64">
        <v>0.69426100000000002</v>
      </c>
      <c r="D15" s="61">
        <f t="shared" si="0"/>
        <v>8.1971190725805094</v>
      </c>
      <c r="E15" s="49">
        <f t="shared" si="1"/>
        <v>0.91366124375919133</v>
      </c>
      <c r="F15" s="49">
        <f t="shared" si="2"/>
        <v>0.91366124375919133</v>
      </c>
      <c r="G15" s="49">
        <f>IF(N15&lt;0.001, 0.001, N15)</f>
        <v>8.3063165085964936</v>
      </c>
      <c r="H15" s="5" t="str">
        <f t="shared" si="6"/>
        <v/>
      </c>
      <c r="I15" s="24">
        <f t="shared" si="4"/>
        <v>-0.18265791271491236</v>
      </c>
      <c r="J15" s="24">
        <f t="shared" si="5"/>
        <v>-0.11502796488948971</v>
      </c>
      <c r="K15" s="5" t="str">
        <f t="shared" ref="K15:K78" si="11">IF(G15&gt;0.85,IF(G15&lt;1.1,W15,""),"")</f>
        <v/>
      </c>
      <c r="M15" s="24">
        <f t="shared" si="7"/>
        <v>-5.6802661265077504E+17</v>
      </c>
      <c r="N15" s="24">
        <f t="shared" si="8"/>
        <v>8.3063165085964936</v>
      </c>
      <c r="O15" s="24">
        <f t="shared" si="9"/>
        <v>1187279877433417.5</v>
      </c>
      <c r="P15" s="24">
        <f t="shared" si="10"/>
        <v>2.7478206904538716E-5</v>
      </c>
      <c r="W15" s="63">
        <f>B15+([1]User!D$6-25)*[1]User!C$6*[1]Calc!V$6</f>
        <v>0.62974531559999991</v>
      </c>
      <c r="X15" s="9">
        <f>AVERAGE(B9:B133)</f>
        <v>0.40647076800000004</v>
      </c>
      <c r="AH15" s="24"/>
    </row>
    <row r="16" spans="1:34">
      <c r="A16" s="24">
        <v>1.0904E-3</v>
      </c>
      <c r="B16" s="59">
        <v>0.62694899999999998</v>
      </c>
      <c r="C16" s="64">
        <v>0.68755299999999997</v>
      </c>
      <c r="D16" s="61">
        <f t="shared" si="0"/>
        <v>8.117917915178797</v>
      </c>
      <c r="E16" s="49">
        <f t="shared" si="1"/>
        <v>0.90944465560837562</v>
      </c>
      <c r="F16" s="49">
        <f t="shared" si="2"/>
        <v>0.90944465560837562</v>
      </c>
      <c r="G16" s="49">
        <f t="shared" si="3"/>
        <v>8.2194836285471684</v>
      </c>
      <c r="H16" s="5" t="str">
        <f t="shared" si="6"/>
        <v/>
      </c>
      <c r="I16" s="24">
        <f t="shared" si="4"/>
        <v>-0.18048709071367922</v>
      </c>
      <c r="J16" s="24">
        <f t="shared" si="5"/>
        <v>-0.11320607243461327</v>
      </c>
      <c r="K16" s="5" t="str">
        <f t="shared" si="11"/>
        <v/>
      </c>
      <c r="M16" s="24">
        <f t="shared" si="7"/>
        <v>-5.2832768085919552E+17</v>
      </c>
      <c r="N16" s="24">
        <f t="shared" si="8"/>
        <v>8.2194836285471684</v>
      </c>
      <c r="O16" s="24">
        <f t="shared" si="9"/>
        <v>1108217175539376.9</v>
      </c>
      <c r="P16" s="24">
        <f t="shared" si="10"/>
        <v>2.5919349615317162E-5</v>
      </c>
      <c r="W16" s="63">
        <f>B16+([1]User!D$6-25)*[1]User!C$6*[1]Calc!V$6</f>
        <v>0.62722531559999994</v>
      </c>
      <c r="AH16" s="24"/>
    </row>
    <row r="17" spans="1:34">
      <c r="A17" s="24">
        <v>1.2358E-3</v>
      </c>
      <c r="B17" s="59">
        <v>0.62435300000000005</v>
      </c>
      <c r="C17" s="64">
        <v>0.68035999999999996</v>
      </c>
      <c r="D17" s="61">
        <f t="shared" si="0"/>
        <v>8.032990377136084</v>
      </c>
      <c r="E17" s="49">
        <f>IF(D17&gt;0,LOG10(D17),-3)</f>
        <v>0.90487724671453096</v>
      </c>
      <c r="F17" s="49">
        <f t="shared" si="2"/>
        <v>0.90487724671453096</v>
      </c>
      <c r="G17" s="49">
        <f t="shared" si="3"/>
        <v>8.1315724544406578</v>
      </c>
      <c r="H17" s="5" t="str">
        <f t="shared" si="6"/>
        <v/>
      </c>
      <c r="I17" s="24">
        <f t="shared" si="4"/>
        <v>-0.17828931136101647</v>
      </c>
      <c r="J17" s="24">
        <f t="shared" si="5"/>
        <v>-0.11136473053422703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-5.1280731015695622E+17</v>
      </c>
      <c r="N17" s="24">
        <f t="shared" si="8"/>
        <v>8.1315724544406578</v>
      </c>
      <c r="O17" s="24">
        <f t="shared" si="9"/>
        <v>1031382072666498.4</v>
      </c>
      <c r="P17" s="24">
        <f t="shared" si="10"/>
        <v>2.4383093277503872E-5</v>
      </c>
      <c r="W17" s="63">
        <f>B17+([1]User!D$6-25)*[1]User!C$6*[1]Calc!V$6</f>
        <v>0.62462931560000001</v>
      </c>
      <c r="AH17" s="24"/>
    </row>
    <row r="18" spans="1:34">
      <c r="A18" s="24">
        <v>1.3812E-3</v>
      </c>
      <c r="B18" s="59">
        <v>0.62175499999999995</v>
      </c>
      <c r="C18" s="64">
        <v>0.67251300000000003</v>
      </c>
      <c r="D18" s="61">
        <f t="shared" si="0"/>
        <v>7.9403410804558181</v>
      </c>
      <c r="E18" s="49">
        <f t="shared" si="1"/>
        <v>0.8998391581170615</v>
      </c>
      <c r="F18" s="49">
        <f t="shared" si="2"/>
        <v>0.8998391581170615</v>
      </c>
      <c r="G18" s="49">
        <f t="shared" si="3"/>
        <v>8.0332213320420518</v>
      </c>
      <c r="H18" s="5" t="str">
        <f t="shared" si="6"/>
        <v/>
      </c>
      <c r="I18" s="24">
        <f t="shared" si="4"/>
        <v>-0.17583053330105131</v>
      </c>
      <c r="J18" s="24">
        <f t="shared" si="5"/>
        <v>-0.10937209795190254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-4.8314737612481485E+17</v>
      </c>
      <c r="N18" s="24">
        <f t="shared" si="8"/>
        <v>8.0332213320420518</v>
      </c>
      <c r="O18" s="24">
        <f t="shared" si="9"/>
        <v>958960732398460.62</v>
      </c>
      <c r="P18" s="24">
        <f t="shared" si="10"/>
        <v>2.2948528812590049E-5</v>
      </c>
      <c r="U18" s="24">
        <f>(K$6*EXP(W18/0.02585)+L$6*EXP(W18/(2*0.02585))+W18/M$6)/B$6</f>
        <v>2.6426168873443694</v>
      </c>
      <c r="V18" s="24">
        <f t="shared" ref="V18:V81" si="13">((U18)-G18)*((U18)-G18)*U$22/U18</f>
        <v>20.05071701504988</v>
      </c>
      <c r="W18" s="63">
        <f>B18+([1]User!D$6-25)*[1]User!C$6*[1]Calc!V$6</f>
        <v>0.62203131559999991</v>
      </c>
      <c r="AH18" s="24"/>
    </row>
    <row r="19" spans="1:34" ht="15">
      <c r="A19" s="5">
        <v>1.5265999999999999E-3</v>
      </c>
      <c r="B19" s="59">
        <v>0.61915100000000001</v>
      </c>
      <c r="C19" s="64">
        <v>0.66394299999999995</v>
      </c>
      <c r="D19" s="61">
        <f t="shared" si="0"/>
        <v>7.8391553441808206</v>
      </c>
      <c r="E19" s="49">
        <f t="shared" si="1"/>
        <v>0.89426927070442686</v>
      </c>
      <c r="F19" s="49">
        <f t="shared" si="2"/>
        <v>0.89426927070442686</v>
      </c>
      <c r="G19" s="49">
        <f t="shared" si="3"/>
        <v>7.9267135784774307</v>
      </c>
      <c r="H19" s="5" t="str">
        <f t="shared" si="6"/>
        <v/>
      </c>
      <c r="I19" s="24">
        <f t="shared" si="4"/>
        <v>-0.17316783946193579</v>
      </c>
      <c r="J19" s="24">
        <f t="shared" si="5"/>
        <v>-0.10726488994615863</v>
      </c>
      <c r="K19" s="5" t="str">
        <f t="shared" si="11"/>
        <v/>
      </c>
      <c r="L19" s="5" t="str">
        <f t="shared" si="12"/>
        <v/>
      </c>
      <c r="M19" s="24">
        <f t="shared" si="7"/>
        <v>-4.5546314136813459E+17</v>
      </c>
      <c r="N19" s="24">
        <f t="shared" si="8"/>
        <v>7.9267135784774307</v>
      </c>
      <c r="O19" s="24">
        <f t="shared" si="9"/>
        <v>890655523396141.62</v>
      </c>
      <c r="P19" s="24">
        <f t="shared" si="10"/>
        <v>2.1600328575334018E-5</v>
      </c>
      <c r="U19" s="24">
        <f t="shared" ref="U19:U82" si="14">(K$6*EXP(W19/0.02585)+L$6*EXP(W19/(2*0.02585))+W19/M$6)/B$6</f>
        <v>2.4073201572979399</v>
      </c>
      <c r="V19" s="24">
        <f t="shared" si="13"/>
        <v>23.074804720572349</v>
      </c>
      <c r="W19" s="63">
        <f>B19+([1]User!D$6-25)*[1]User!C$6*[1]Calc!V$6</f>
        <v>0.61942731559999997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0.61656299999999997</v>
      </c>
      <c r="C20" s="64">
        <v>0.65440200000000004</v>
      </c>
      <c r="D20" s="61">
        <f t="shared" si="0"/>
        <v>7.7265050396534312</v>
      </c>
      <c r="E20" s="49">
        <f t="shared" si="1"/>
        <v>0.88798309220720595</v>
      </c>
      <c r="F20" s="49">
        <f t="shared" si="2"/>
        <v>0.88798309220720595</v>
      </c>
      <c r="G20" s="49">
        <f t="shared" si="3"/>
        <v>7.8083097767531191</v>
      </c>
      <c r="H20" s="5" t="str">
        <f t="shared" si="6"/>
        <v/>
      </c>
      <c r="I20" s="24">
        <f t="shared" si="4"/>
        <v>-0.17020774441882799</v>
      </c>
      <c r="J20" s="24">
        <f t="shared" si="5"/>
        <v>-0.10499082857712957</v>
      </c>
      <c r="K20" s="5" t="str">
        <f t="shared" si="11"/>
        <v/>
      </c>
      <c r="L20" s="5" t="str">
        <f t="shared" si="12"/>
        <v/>
      </c>
      <c r="M20" s="24">
        <f t="shared" si="7"/>
        <v>-4.2553442103458374E+17</v>
      </c>
      <c r="N20" s="24">
        <f t="shared" si="8"/>
        <v>7.8083097767531191</v>
      </c>
      <c r="O20" s="24">
        <f t="shared" si="9"/>
        <v>826822621348074.12</v>
      </c>
      <c r="P20" s="24">
        <f t="shared" si="10"/>
        <v>2.0356310811486306E-5</v>
      </c>
      <c r="U20" s="24">
        <f t="shared" si="14"/>
        <v>2.1949415397561669</v>
      </c>
      <c r="V20" s="24">
        <f t="shared" si="13"/>
        <v>26.176603307935991</v>
      </c>
      <c r="W20" s="63">
        <f>B20+([1]User!D$6-25)*[1]User!C$6*[1]Calc!V$6</f>
        <v>0.61683931559999994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0.613923</v>
      </c>
      <c r="C21" s="64">
        <v>0.64378899999999994</v>
      </c>
      <c r="D21" s="61">
        <f t="shared" si="0"/>
        <v>7.6011976628638696</v>
      </c>
      <c r="E21" s="49">
        <f t="shared" si="1"/>
        <v>0.8808820261483814</v>
      </c>
      <c r="F21" s="49">
        <f t="shared" si="2"/>
        <v>0.8808820261483814</v>
      </c>
      <c r="G21" s="49">
        <f t="shared" si="3"/>
        <v>7.679473443839596</v>
      </c>
      <c r="H21" s="5" t="str">
        <f t="shared" si="6"/>
        <v/>
      </c>
      <c r="I21" s="24">
        <f t="shared" si="4"/>
        <v>-0.16698683609598991</v>
      </c>
      <c r="J21" s="24">
        <f t="shared" si="5"/>
        <v>-0.10256320044436637</v>
      </c>
      <c r="K21" s="5" t="str">
        <f t="shared" si="11"/>
        <v/>
      </c>
      <c r="L21" s="5" t="str">
        <f t="shared" si="12"/>
        <v/>
      </c>
      <c r="M21" s="24">
        <f t="shared" si="7"/>
        <v>-4.0717738751418272E+17</v>
      </c>
      <c r="N21" s="24">
        <f t="shared" si="8"/>
        <v>7.679473443839596</v>
      </c>
      <c r="O21" s="24">
        <f t="shared" si="9"/>
        <v>765675487185700.37</v>
      </c>
      <c r="P21" s="24">
        <f t="shared" si="10"/>
        <v>1.9167128675294305E-5</v>
      </c>
      <c r="Q21" s="5" t="str">
        <f>IF(G21&gt;0.85,IF(G21&lt;1.15,W21,""),"")</f>
        <v/>
      </c>
      <c r="U21" s="24">
        <f t="shared" si="14"/>
        <v>1.9982769884240794</v>
      </c>
      <c r="V21" s="24">
        <f t="shared" si="13"/>
        <v>29.451886024058947</v>
      </c>
      <c r="W21" s="63">
        <f>B21+([1]User!D$6-25)*[1]User!C$6*[1]Calc!V$6</f>
        <v>0.61419931559999996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0.61133800000000005</v>
      </c>
      <c r="C22" s="64">
        <v>0.63177300000000003</v>
      </c>
      <c r="D22" s="61">
        <f t="shared" si="0"/>
        <v>7.4593251066117876</v>
      </c>
      <c r="E22" s="49">
        <f t="shared" si="1"/>
        <v>0.87269953581939641</v>
      </c>
      <c r="F22" s="49">
        <f t="shared" si="2"/>
        <v>0.87269953581939641</v>
      </c>
      <c r="G22" s="49">
        <f t="shared" si="3"/>
        <v>7.5312452145345725</v>
      </c>
      <c r="H22" s="5" t="str">
        <f t="shared" si="6"/>
        <v/>
      </c>
      <c r="I22" s="24">
        <f t="shared" si="4"/>
        <v>-0.16328113036336434</v>
      </c>
      <c r="J22" s="24">
        <f t="shared" si="5"/>
        <v>-9.9865076797583455E-2</v>
      </c>
      <c r="K22" s="5" t="str">
        <f t="shared" si="11"/>
        <v/>
      </c>
      <c r="L22" s="5" t="str">
        <f t="shared" si="12"/>
        <v/>
      </c>
      <c r="M22" s="24">
        <f t="shared" si="7"/>
        <v>-3.7411625011852346E+17</v>
      </c>
      <c r="N22" s="24">
        <f t="shared" si="8"/>
        <v>7.5312452145345725</v>
      </c>
      <c r="O22" s="24">
        <f t="shared" si="9"/>
        <v>709503476817798.12</v>
      </c>
      <c r="P22" s="24">
        <f t="shared" si="10"/>
        <v>1.8110544073140054E-5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1.823430368405788</v>
      </c>
      <c r="V22" s="24">
        <f t="shared" si="13"/>
        <v>32.57915031768816</v>
      </c>
      <c r="W22" s="63">
        <f>B22+([1]User!D$6-25)*[1]User!C$6*[1]Calc!V$6</f>
        <v>0.61161431560000001</v>
      </c>
      <c r="AH22" s="24"/>
    </row>
    <row r="23" spans="1:34">
      <c r="A23" s="5">
        <v>2.1082000000000002E-3</v>
      </c>
      <c r="B23" s="59">
        <v>0.60870299999999999</v>
      </c>
      <c r="C23" s="64">
        <v>0.61785800000000002</v>
      </c>
      <c r="D23" s="61">
        <f t="shared" si="0"/>
        <v>7.2950311135818495</v>
      </c>
      <c r="E23" s="49">
        <f t="shared" si="1"/>
        <v>0.86302714851570672</v>
      </c>
      <c r="F23" s="49">
        <f t="shared" si="2"/>
        <v>0.86302714851570672</v>
      </c>
      <c r="G23" s="49">
        <f t="shared" si="3"/>
        <v>7.3636670224215601</v>
      </c>
      <c r="H23" s="5" t="str">
        <f t="shared" si="6"/>
        <v/>
      </c>
      <c r="I23" s="24">
        <f t="shared" si="4"/>
        <v>-0.15909167556053902</v>
      </c>
      <c r="J23" s="24">
        <f t="shared" si="5"/>
        <v>-9.688353970051429E-2</v>
      </c>
      <c r="K23" s="5" t="str">
        <f t="shared" si="11"/>
        <v/>
      </c>
      <c r="L23" s="5" t="str">
        <f t="shared" si="12"/>
        <v/>
      </c>
      <c r="M23" s="24">
        <f t="shared" si="7"/>
        <v>-3.5703240137177741E+17</v>
      </c>
      <c r="N23" s="24">
        <f t="shared" si="8"/>
        <v>7.3636670224215601</v>
      </c>
      <c r="O23" s="24">
        <f t="shared" si="9"/>
        <v>655834647002955.12</v>
      </c>
      <c r="P23" s="24">
        <f t="shared" si="10"/>
        <v>1.7121585231373912E-5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1.6615484633538569</v>
      </c>
      <c r="V23" s="24">
        <f t="shared" si="13"/>
        <v>35.681956243546281</v>
      </c>
      <c r="W23" s="63">
        <f>B23+([1]User!D$6-25)*[1]User!C$6*[1]Calc!V$6</f>
        <v>0.60897931559999996</v>
      </c>
      <c r="AH23" s="24"/>
    </row>
    <row r="24" spans="1:34">
      <c r="A24" s="5">
        <v>2.2536000000000001E-3</v>
      </c>
      <c r="B24" s="59">
        <v>0.60604999999999998</v>
      </c>
      <c r="C24" s="64">
        <v>0.60135700000000003</v>
      </c>
      <c r="D24" s="61">
        <f t="shared" si="0"/>
        <v>7.1002042951135058</v>
      </c>
      <c r="E24" s="49">
        <f t="shared" si="1"/>
        <v>0.85127084491119165</v>
      </c>
      <c r="F24" s="49">
        <f t="shared" si="2"/>
        <v>0.85127084491119165</v>
      </c>
      <c r="G24" s="49">
        <f t="shared" si="3"/>
        <v>7.1648014064750747</v>
      </c>
      <c r="H24" s="5" t="str">
        <f t="shared" si="6"/>
        <v/>
      </c>
      <c r="I24" s="24">
        <f t="shared" si="4"/>
        <v>-0.15412003516187689</v>
      </c>
      <c r="J24" s="24">
        <f t="shared" si="5"/>
        <v>-9.3447033079843256E-2</v>
      </c>
      <c r="K24" s="5" t="str">
        <f t="shared" si="11"/>
        <v/>
      </c>
      <c r="L24" s="5" t="str">
        <f t="shared" si="12"/>
        <v/>
      </c>
      <c r="M24" s="24">
        <f t="shared" si="7"/>
        <v>-3.3602325926742182E+17</v>
      </c>
      <c r="N24" s="24">
        <f t="shared" si="8"/>
        <v>7.1648014064750747</v>
      </c>
      <c r="O24" s="24">
        <f t="shared" si="9"/>
        <v>605283878354438.37</v>
      </c>
      <c r="P24" s="24">
        <f t="shared" si="10"/>
        <v>1.6240474253717474E-5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1.51366294311875</v>
      </c>
      <c r="V24" s="24">
        <f t="shared" si="13"/>
        <v>38.470860591080807</v>
      </c>
      <c r="W24" s="63">
        <f>B24+([1]User!D$6-25)*[1]User!C$6*[1]Calc!V$6</f>
        <v>0.60632631559999994</v>
      </c>
      <c r="X24" s="69"/>
      <c r="AH24" s="24"/>
    </row>
    <row r="25" spans="1:34">
      <c r="A25" s="5">
        <v>2.3990000000000001E-3</v>
      </c>
      <c r="B25" s="59">
        <v>0.60342600000000002</v>
      </c>
      <c r="C25" s="64">
        <v>0.58127200000000001</v>
      </c>
      <c r="D25" s="61">
        <f t="shared" si="0"/>
        <v>6.8630612947537282</v>
      </c>
      <c r="E25" s="49">
        <f t="shared" si="1"/>
        <v>0.83651787763967922</v>
      </c>
      <c r="F25" s="49">
        <f t="shared" si="2"/>
        <v>0.83651787763967922</v>
      </c>
      <c r="G25" s="49">
        <f t="shared" si="3"/>
        <v>6.9227609219763639</v>
      </c>
      <c r="H25" s="5" t="str">
        <f t="shared" si="6"/>
        <v/>
      </c>
      <c r="I25" s="24">
        <f t="shared" si="4"/>
        <v>-0.14806902304940911</v>
      </c>
      <c r="J25" s="24">
        <f t="shared" si="5"/>
        <v>-8.9389612083558057E-2</v>
      </c>
      <c r="K25" s="5" t="str">
        <f t="shared" si="11"/>
        <v/>
      </c>
      <c r="L25" s="5" t="str">
        <f t="shared" si="12"/>
        <v/>
      </c>
      <c r="M25" s="24">
        <f t="shared" si="7"/>
        <v>-3.1054737423343706E+17</v>
      </c>
      <c r="N25" s="24">
        <f t="shared" si="8"/>
        <v>6.9227609219763639</v>
      </c>
      <c r="O25" s="24">
        <f t="shared" si="9"/>
        <v>558556171363427.87</v>
      </c>
      <c r="P25" s="24">
        <f t="shared" si="10"/>
        <v>1.5510695745975666E-5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1.3808907020193022</v>
      </c>
      <c r="V25" s="24">
        <f t="shared" si="13"/>
        <v>40.554829562333914</v>
      </c>
      <c r="W25" s="63">
        <f>B25+([1]User!D$6-25)*[1]User!C$6*[1]Calc!V$6</f>
        <v>0.60370231559999998</v>
      </c>
      <c r="AH25" s="24"/>
    </row>
    <row r="26" spans="1:34">
      <c r="A26" s="5">
        <v>2.5444E-3</v>
      </c>
      <c r="B26" s="59">
        <v>0.600719</v>
      </c>
      <c r="C26" s="64">
        <v>0.55660799999999999</v>
      </c>
      <c r="D26" s="61">
        <f t="shared" si="0"/>
        <v>6.5718541769606711</v>
      </c>
      <c r="E26" s="49">
        <f t="shared" si="1"/>
        <v>0.81768791829864085</v>
      </c>
      <c r="F26" s="49">
        <f t="shared" si="2"/>
        <v>0.81768791829864085</v>
      </c>
      <c r="G26" s="49">
        <f t="shared" si="3"/>
        <v>6.6292081054559624</v>
      </c>
      <c r="H26" s="5" t="str">
        <f t="shared" si="6"/>
        <v/>
      </c>
      <c r="I26" s="24">
        <f t="shared" si="4"/>
        <v>-0.14073020263639907</v>
      </c>
      <c r="J26" s="24">
        <f t="shared" si="5"/>
        <v>-8.4578192547914613E-2</v>
      </c>
      <c r="K26" s="5" t="str">
        <f t="shared" si="11"/>
        <v/>
      </c>
      <c r="L26" s="5" t="str">
        <f t="shared" si="12"/>
        <v/>
      </c>
      <c r="M26" s="24">
        <f t="shared" si="7"/>
        <v>-2.983454457724281E+17</v>
      </c>
      <c r="N26" s="24">
        <f t="shared" si="8"/>
        <v>6.6292081054559624</v>
      </c>
      <c r="O26" s="24">
        <f t="shared" si="9"/>
        <v>513587393543635.62</v>
      </c>
      <c r="P26" s="24">
        <f t="shared" si="10"/>
        <v>1.4893489382777134E-5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1.2566454333691683</v>
      </c>
      <c r="V26" s="24">
        <f t="shared" si="13"/>
        <v>41.883156713246407</v>
      </c>
      <c r="W26" s="63">
        <f>B26+([1]User!D$6-25)*[1]User!C$6*[1]Calc!V$6</f>
        <v>0.60099531559999997</v>
      </c>
      <c r="AH26" s="24"/>
    </row>
    <row r="27" spans="1:34">
      <c r="A27" s="5">
        <v>2.6898E-3</v>
      </c>
      <c r="B27" s="59">
        <v>0.59806099999999995</v>
      </c>
      <c r="C27" s="64">
        <v>0.52670499999999998</v>
      </c>
      <c r="D27" s="61">
        <f t="shared" si="0"/>
        <v>6.2187903412744161</v>
      </c>
      <c r="E27" s="49">
        <f t="shared" si="1"/>
        <v>0.7937059153659487</v>
      </c>
      <c r="F27" s="49">
        <f t="shared" si="2"/>
        <v>0.7937059153659487</v>
      </c>
      <c r="G27" s="49">
        <f t="shared" si="3"/>
        <v>6.2712365590045724</v>
      </c>
      <c r="H27" s="5" t="str">
        <f t="shared" si="6"/>
        <v/>
      </c>
      <c r="I27" s="24">
        <f t="shared" si="4"/>
        <v>-0.13178091397511432</v>
      </c>
      <c r="J27" s="24">
        <f t="shared" si="5"/>
        <v>-7.8849438315184414E-2</v>
      </c>
      <c r="K27" s="5" t="str">
        <f t="shared" si="11"/>
        <v/>
      </c>
      <c r="L27" s="5" t="str">
        <f t="shared" si="12"/>
        <v/>
      </c>
      <c r="M27" s="24">
        <f t="shared" si="7"/>
        <v>-2.7281636355678358E+17</v>
      </c>
      <c r="N27" s="24">
        <f t="shared" si="8"/>
        <v>6.2712365590045724</v>
      </c>
      <c r="O27" s="24">
        <f t="shared" si="9"/>
        <v>472467400181769.62</v>
      </c>
      <c r="P27" s="24">
        <f t="shared" si="10"/>
        <v>1.4483129787303111E-5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1.1460284942229051</v>
      </c>
      <c r="V27" s="24">
        <f t="shared" si="13"/>
        <v>41.794272441628664</v>
      </c>
      <c r="W27" s="63">
        <f>B27+([1]User!D$6-25)*[1]User!C$6*[1]Calc!V$6</f>
        <v>0.59833731559999992</v>
      </c>
      <c r="AH27" s="24"/>
    </row>
    <row r="28" spans="1:34">
      <c r="A28" s="5">
        <v>2.8352E-3</v>
      </c>
      <c r="B28" s="59">
        <v>0.59535899999999997</v>
      </c>
      <c r="C28" s="64">
        <v>0.49322700000000003</v>
      </c>
      <c r="D28" s="61">
        <f t="shared" si="0"/>
        <v>5.823516586430272</v>
      </c>
      <c r="E28" s="49">
        <f t="shared" si="1"/>
        <v>0.76518531675838897</v>
      </c>
      <c r="F28" s="49">
        <f t="shared" si="2"/>
        <v>0.76518531675838897</v>
      </c>
      <c r="G28" s="49">
        <f t="shared" si="3"/>
        <v>5.8730446515515622</v>
      </c>
      <c r="H28" s="5" t="str">
        <f t="shared" si="6"/>
        <v/>
      </c>
      <c r="I28" s="24">
        <f t="shared" si="4"/>
        <v>-0.12182611628878906</v>
      </c>
      <c r="J28" s="24">
        <f t="shared" si="5"/>
        <v>-7.2563937223995165E-2</v>
      </c>
      <c r="K28" s="5" t="str">
        <f t="shared" si="11"/>
        <v/>
      </c>
      <c r="L28" s="5" t="str">
        <f t="shared" si="12"/>
        <v/>
      </c>
      <c r="M28" s="24">
        <f t="shared" si="7"/>
        <v>-2.57636626723316E+17</v>
      </c>
      <c r="N28" s="24">
        <f t="shared" si="8"/>
        <v>5.8730446515515622</v>
      </c>
      <c r="O28" s="24">
        <f t="shared" si="9"/>
        <v>433586341777088.37</v>
      </c>
      <c r="P28" s="24">
        <f t="shared" si="10"/>
        <v>1.4192406713817009E-5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1.0440288775767774</v>
      </c>
      <c r="V28" s="24">
        <f t="shared" si="13"/>
        <v>40.728078419926582</v>
      </c>
      <c r="W28" s="63">
        <f>B28+([1]User!D$6-25)*[1]User!C$6*[1]Calc!V$6</f>
        <v>0.59563531559999994</v>
      </c>
      <c r="AH28" s="24"/>
    </row>
    <row r="29" spans="1:34">
      <c r="A29" s="5">
        <v>2.9805999999999999E-3</v>
      </c>
      <c r="B29" s="59">
        <v>0.592642</v>
      </c>
      <c r="C29" s="64">
        <v>0.45910099999999998</v>
      </c>
      <c r="D29" s="61">
        <f t="shared" si="0"/>
        <v>5.4205919147709354</v>
      </c>
      <c r="E29" s="49">
        <f t="shared" si="1"/>
        <v>0.73404671297433266</v>
      </c>
      <c r="F29" s="49">
        <f t="shared" si="2"/>
        <v>0.73404671297433266</v>
      </c>
      <c r="G29" s="49">
        <f t="shared" si="3"/>
        <v>5.4667765747776427</v>
      </c>
      <c r="H29" s="5" t="str">
        <f t="shared" si="6"/>
        <v/>
      </c>
      <c r="I29" s="24">
        <f t="shared" si="4"/>
        <v>-0.11166941436944108</v>
      </c>
      <c r="J29" s="24">
        <f t="shared" si="5"/>
        <v>-6.6210841071967438E-2</v>
      </c>
      <c r="K29" s="5" t="str">
        <f t="shared" si="11"/>
        <v/>
      </c>
      <c r="L29" s="5" t="str">
        <f t="shared" si="12"/>
        <v/>
      </c>
      <c r="M29" s="24">
        <f t="shared" si="7"/>
        <v>-2.4024479820384368E+17</v>
      </c>
      <c r="N29" s="24">
        <f t="shared" si="8"/>
        <v>5.4667765747776427</v>
      </c>
      <c r="O29" s="24">
        <f t="shared" si="9"/>
        <v>397297508323703.12</v>
      </c>
      <c r="P29" s="24">
        <f t="shared" si="10"/>
        <v>1.3971025147164577E-5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0.95106684246350348</v>
      </c>
      <c r="V29" s="24">
        <f t="shared" si="13"/>
        <v>39.095806668529747</v>
      </c>
      <c r="W29" s="63">
        <f>B29+([1]User!D$6-25)*[1]User!C$6*[1]Calc!V$6</f>
        <v>0.59291831559999997</v>
      </c>
      <c r="AH29" s="24"/>
    </row>
    <row r="30" spans="1:34">
      <c r="A30" s="5">
        <v>3.1259999999999999E-3</v>
      </c>
      <c r="B30" s="59">
        <v>0.58991000000000005</v>
      </c>
      <c r="C30" s="64">
        <v>0.42666500000000002</v>
      </c>
      <c r="D30" s="61">
        <f t="shared" si="0"/>
        <v>5.037621023077147</v>
      </c>
      <c r="E30" s="49">
        <f t="shared" si="1"/>
        <v>0.70222549270216639</v>
      </c>
      <c r="F30" s="49">
        <f t="shared" si="2"/>
        <v>0.70222549270216639</v>
      </c>
      <c r="G30" s="49">
        <f t="shared" si="3"/>
        <v>5.0806090146340086</v>
      </c>
      <c r="H30" s="5" t="str">
        <f t="shared" si="6"/>
        <v/>
      </c>
      <c r="I30" s="24">
        <f t="shared" si="4"/>
        <v>-0.10201522536585023</v>
      </c>
      <c r="J30" s="24">
        <f t="shared" si="5"/>
        <v>-6.0207989993774809E-2</v>
      </c>
      <c r="K30" s="5" t="str">
        <f t="shared" si="11"/>
        <v/>
      </c>
      <c r="L30" s="5" t="str">
        <f t="shared" si="12"/>
        <v/>
      </c>
      <c r="M30" s="24">
        <f t="shared" si="7"/>
        <v>-2.2361626902237798E+17</v>
      </c>
      <c r="N30" s="24">
        <f t="shared" si="8"/>
        <v>5.0806090146340086</v>
      </c>
      <c r="O30" s="24">
        <f t="shared" si="9"/>
        <v>363489431757011.12</v>
      </c>
      <c r="P30" s="24">
        <f t="shared" si="10"/>
        <v>1.3753707116547633E-5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0.86636432321848222</v>
      </c>
      <c r="V30" s="24">
        <f t="shared" si="13"/>
        <v>37.379038044146377</v>
      </c>
      <c r="W30" s="63">
        <f>B30+([1]User!D$6-25)*[1]User!C$6*[1]Calc!V$6</f>
        <v>0.59018631560000001</v>
      </c>
      <c r="AH30" s="24"/>
    </row>
    <row r="31" spans="1:34">
      <c r="A31" s="5">
        <v>3.2713999999999998E-3</v>
      </c>
      <c r="B31" s="59">
        <v>0.58719500000000002</v>
      </c>
      <c r="C31" s="64">
        <v>0.39647399999999999</v>
      </c>
      <c r="D31" s="61">
        <f t="shared" si="0"/>
        <v>4.6811567799174734</v>
      </c>
      <c r="E31" s="49">
        <f t="shared" si="1"/>
        <v>0.67035318663327781</v>
      </c>
      <c r="F31" s="49">
        <f t="shared" si="2"/>
        <v>0.67035318663327781</v>
      </c>
      <c r="G31" s="49">
        <f t="shared" si="3"/>
        <v>4.7206659949608571</v>
      </c>
      <c r="H31" s="5" t="str">
        <f t="shared" si="6"/>
        <v/>
      </c>
      <c r="I31" s="24">
        <f t="shared" si="4"/>
        <v>-9.3016649874021445E-2</v>
      </c>
      <c r="J31" s="24">
        <f t="shared" si="5"/>
        <v>-5.4644613674195951E-2</v>
      </c>
      <c r="K31" s="5" t="str">
        <f t="shared" si="11"/>
        <v/>
      </c>
      <c r="L31" s="5" t="str">
        <f t="shared" si="12"/>
        <v/>
      </c>
      <c r="M31" s="24">
        <f t="shared" si="7"/>
        <v>-2.055202613575953E+17</v>
      </c>
      <c r="N31" s="24">
        <f t="shared" si="8"/>
        <v>4.7206659949608571</v>
      </c>
      <c r="O31" s="24">
        <f t="shared" si="9"/>
        <v>332402910132577</v>
      </c>
      <c r="P31" s="24">
        <f t="shared" si="10"/>
        <v>1.3536466149500678E-5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0.79006241003517441</v>
      </c>
      <c r="V31" s="24">
        <f t="shared" si="13"/>
        <v>35.657121109450678</v>
      </c>
      <c r="W31" s="63">
        <f>B31+([1]User!D$6-25)*[1]User!C$6*[1]Calc!V$6</f>
        <v>0.58747131559999999</v>
      </c>
      <c r="AH31" s="24"/>
    </row>
    <row r="32" spans="1:34">
      <c r="A32" s="5">
        <v>3.4167999999999998E-3</v>
      </c>
      <c r="B32" s="59">
        <v>0.58443299999999998</v>
      </c>
      <c r="C32" s="64">
        <v>0.36857400000000001</v>
      </c>
      <c r="D32" s="61">
        <f t="shared" si="0"/>
        <v>4.3517423059300304</v>
      </c>
      <c r="E32" s="49">
        <f t="shared" si="1"/>
        <v>0.63866317013999918</v>
      </c>
      <c r="F32" s="49">
        <f t="shared" si="2"/>
        <v>0.63866317013999918</v>
      </c>
      <c r="G32" s="49">
        <f t="shared" si="3"/>
        <v>4.3888108278400466</v>
      </c>
      <c r="H32" s="5" t="str">
        <f t="shared" si="6"/>
        <v/>
      </c>
      <c r="I32" s="24">
        <f t="shared" si="4"/>
        <v>-8.472027069600116E-2</v>
      </c>
      <c r="J32" s="24">
        <f t="shared" si="5"/>
        <v>-4.9536731496105567E-2</v>
      </c>
      <c r="K32" s="5" t="str">
        <f t="shared" si="11"/>
        <v/>
      </c>
      <c r="L32" s="5" t="str">
        <f t="shared" si="12"/>
        <v/>
      </c>
      <c r="M32" s="24">
        <f t="shared" si="7"/>
        <v>-1.9282418804627747E+17</v>
      </c>
      <c r="N32" s="24">
        <f t="shared" si="8"/>
        <v>4.3888108278400466</v>
      </c>
      <c r="O32" s="24">
        <f t="shared" si="9"/>
        <v>303195476635740.25</v>
      </c>
      <c r="P32" s="24">
        <f t="shared" si="10"/>
        <v>1.3280658637351269E-5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0.71971335473656162</v>
      </c>
      <c r="V32" s="24">
        <f t="shared" si="13"/>
        <v>34.107361231815027</v>
      </c>
      <c r="W32" s="63">
        <f>B32+([1]User!D$6-25)*[1]User!C$6*[1]Calc!V$6</f>
        <v>0.58470931559999995</v>
      </c>
      <c r="AH32" s="24"/>
    </row>
    <row r="33" spans="1:34">
      <c r="A33" s="5">
        <v>3.5622000000000002E-3</v>
      </c>
      <c r="B33" s="59">
        <v>0.58163500000000001</v>
      </c>
      <c r="C33" s="64">
        <v>0.34270800000000001</v>
      </c>
      <c r="D33" s="61">
        <f t="shared" si="0"/>
        <v>4.0463432097236076</v>
      </c>
      <c r="E33" s="49">
        <f t="shared" si="1"/>
        <v>0.60706271673620849</v>
      </c>
      <c r="F33" s="49">
        <f t="shared" si="2"/>
        <v>0.60706271673620849</v>
      </c>
      <c r="G33" s="49">
        <f t="shared" si="3"/>
        <v>4.0808882585471205</v>
      </c>
      <c r="H33" s="5" t="str">
        <f t="shared" si="6"/>
        <v/>
      </c>
      <c r="I33" s="24">
        <f t="shared" si="4"/>
        <v>-7.7022206463678022E-2</v>
      </c>
      <c r="J33" s="24">
        <f t="shared" si="5"/>
        <v>-4.4820093493693702E-2</v>
      </c>
      <c r="K33" s="5" t="str">
        <f t="shared" si="11"/>
        <v/>
      </c>
      <c r="L33" s="5" t="str">
        <f t="shared" si="12"/>
        <v/>
      </c>
      <c r="M33" s="24">
        <f t="shared" si="7"/>
        <v>-1.796975074048744E+17</v>
      </c>
      <c r="N33" s="24">
        <f t="shared" si="8"/>
        <v>4.0808882585471205</v>
      </c>
      <c r="O33" s="24">
        <f t="shared" si="9"/>
        <v>275941438596394.75</v>
      </c>
      <c r="P33" s="24">
        <f t="shared" si="10"/>
        <v>1.2998881320670301E-5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0.65519887656247688</v>
      </c>
      <c r="V33" s="24">
        <f t="shared" si="13"/>
        <v>32.659685817146112</v>
      </c>
      <c r="W33" s="63">
        <f>B33+([1]User!D$6-25)*[1]User!C$6*[1]Calc!V$6</f>
        <v>0.58191131559999998</v>
      </c>
      <c r="AH33" s="24"/>
    </row>
    <row r="34" spans="1:34">
      <c r="A34" s="70">
        <v>3.7076000000000001E-3</v>
      </c>
      <c r="B34" s="59">
        <v>0.57884199999999997</v>
      </c>
      <c r="C34" s="64">
        <v>0.318832</v>
      </c>
      <c r="D34" s="61">
        <f t="shared" si="0"/>
        <v>3.7644399846008763</v>
      </c>
      <c r="E34" s="49">
        <f t="shared" si="1"/>
        <v>0.57570037769811089</v>
      </c>
      <c r="F34" s="49">
        <f t="shared" si="2"/>
        <v>0.57570037769811089</v>
      </c>
      <c r="G34" s="49">
        <f t="shared" si="3"/>
        <v>3.7961206288666753</v>
      </c>
      <c r="H34" s="5" t="str">
        <f t="shared" si="6"/>
        <v/>
      </c>
      <c r="I34" s="24">
        <f t="shared" si="4"/>
        <v>-6.9903015721666878E-2</v>
      </c>
      <c r="J34" s="24">
        <f t="shared" si="5"/>
        <v>-4.0482116720092033E-2</v>
      </c>
      <c r="K34" s="5" t="str">
        <f t="shared" si="11"/>
        <v/>
      </c>
      <c r="L34" s="5" t="str">
        <f t="shared" si="12"/>
        <v/>
      </c>
      <c r="M34" s="24">
        <f t="shared" si="7"/>
        <v>-1.6479735885247046E+17</v>
      </c>
      <c r="N34" s="24">
        <f t="shared" si="8"/>
        <v>3.7961206288666753</v>
      </c>
      <c r="O34" s="24">
        <f t="shared" si="9"/>
        <v>250930608618059.12</v>
      </c>
      <c r="P34" s="24">
        <f t="shared" si="10"/>
        <v>1.2707420263179919E-5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0.59691180133120447</v>
      </c>
      <c r="V34" s="24">
        <f t="shared" si="13"/>
        <v>31.265414966981226</v>
      </c>
      <c r="W34" s="63">
        <f>B34+([1]User!D$6-25)*[1]User!C$6*[1]Calc!V$6</f>
        <v>0.57911831559999993</v>
      </c>
      <c r="AH34" s="24"/>
    </row>
    <row r="35" spans="1:34">
      <c r="A35" s="70">
        <v>3.8530000000000001E-3</v>
      </c>
      <c r="B35" s="59">
        <v>0.57605399999999995</v>
      </c>
      <c r="C35" s="64">
        <v>0.29682199999999997</v>
      </c>
      <c r="D35" s="61">
        <f t="shared" si="0"/>
        <v>3.5045685662330044</v>
      </c>
      <c r="E35" s="49">
        <f t="shared" si="1"/>
        <v>0.54463456129355003</v>
      </c>
      <c r="F35" s="49">
        <f t="shared" si="2"/>
        <v>0.54463456129355003</v>
      </c>
      <c r="G35" s="49">
        <f t="shared" si="3"/>
        <v>3.533584786083825</v>
      </c>
      <c r="H35" s="5" t="str">
        <f t="shared" si="6"/>
        <v/>
      </c>
      <c r="I35" s="24">
        <f t="shared" si="4"/>
        <v>-6.3339619652095641E-2</v>
      </c>
      <c r="J35" s="24">
        <f t="shared" si="5"/>
        <v>-3.6504542984076238E-2</v>
      </c>
      <c r="K35" s="5" t="str">
        <f t="shared" si="11"/>
        <v/>
      </c>
      <c r="L35" s="5" t="str">
        <f t="shared" si="12"/>
        <v/>
      </c>
      <c r="M35" s="24">
        <f t="shared" si="7"/>
        <v>-1.5093747321483946E+17</v>
      </c>
      <c r="N35" s="24">
        <f t="shared" si="8"/>
        <v>3.533584786083825</v>
      </c>
      <c r="O35" s="24">
        <f t="shared" si="9"/>
        <v>228008324490960.25</v>
      </c>
      <c r="P35" s="24">
        <f t="shared" si="10"/>
        <v>1.2404490893430734E-5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0.54422120563781573</v>
      </c>
      <c r="V35" s="24">
        <f t="shared" si="13"/>
        <v>29.941337851610047</v>
      </c>
      <c r="W35" s="63">
        <f>B35+([1]User!D$6-25)*[1]User!C$6*[1]Calc!V$6</f>
        <v>0.57633031559999992</v>
      </c>
      <c r="AH35" s="24"/>
    </row>
    <row r="36" spans="1:34">
      <c r="A36" s="70">
        <v>3.9984E-3</v>
      </c>
      <c r="B36" s="59">
        <v>0.57322700000000004</v>
      </c>
      <c r="C36" s="64">
        <v>0.27638299999999999</v>
      </c>
      <c r="D36" s="61">
        <f t="shared" si="0"/>
        <v>3.2632458983538162</v>
      </c>
      <c r="E36" s="49">
        <f t="shared" si="1"/>
        <v>0.51364980081038836</v>
      </c>
      <c r="F36" s="49">
        <f t="shared" si="2"/>
        <v>0.51364980081038836</v>
      </c>
      <c r="G36" s="49">
        <f t="shared" si="3"/>
        <v>3.2901705088617721</v>
      </c>
      <c r="H36" s="5" t="str">
        <f t="shared" si="6"/>
        <v/>
      </c>
      <c r="I36" s="24">
        <f t="shared" si="4"/>
        <v>-5.7254262721544304E-2</v>
      </c>
      <c r="J36" s="24">
        <f t="shared" si="5"/>
        <v>-3.2835509503039137E-2</v>
      </c>
      <c r="K36" s="5" t="str">
        <f t="shared" si="11"/>
        <v/>
      </c>
      <c r="L36" s="5" t="str">
        <f t="shared" si="12"/>
        <v/>
      </c>
      <c r="M36" s="24">
        <f t="shared" si="7"/>
        <v>-1.4005727480210226E+17</v>
      </c>
      <c r="N36" s="24">
        <f t="shared" si="8"/>
        <v>3.2901705088617721</v>
      </c>
      <c r="O36" s="24">
        <f t="shared" si="9"/>
        <v>206709781720930.87</v>
      </c>
      <c r="P36" s="24">
        <f t="shared" si="10"/>
        <v>1.2077759596653543E-5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0.49584563497457573</v>
      </c>
      <c r="V36" s="24">
        <f t="shared" si="13"/>
        <v>28.714184226879112</v>
      </c>
      <c r="W36" s="63">
        <f>B36+([1]User!D$6-25)*[1]User!C$6*[1]Calc!V$6</f>
        <v>0.57350331560000001</v>
      </c>
      <c r="AH36" s="24"/>
    </row>
    <row r="37" spans="1:34">
      <c r="A37" s="70">
        <v>4.1437999999999996E-3</v>
      </c>
      <c r="B37" s="59">
        <v>0.57036500000000001</v>
      </c>
      <c r="C37" s="64">
        <v>0.25754500000000002</v>
      </c>
      <c r="D37" s="61">
        <f t="shared" si="0"/>
        <v>3.0408261900751268</v>
      </c>
      <c r="E37" s="49">
        <f t="shared" si="1"/>
        <v>0.48299159710942718</v>
      </c>
      <c r="F37" s="49">
        <f t="shared" si="2"/>
        <v>0.48299159710942718</v>
      </c>
      <c r="G37" s="49">
        <f t="shared" si="3"/>
        <v>3.0657070171411283</v>
      </c>
      <c r="H37" s="5" t="str">
        <f t="shared" si="6"/>
        <v/>
      </c>
      <c r="I37" s="24">
        <f t="shared" si="4"/>
        <v>-5.1642675428528205E-2</v>
      </c>
      <c r="J37" s="24">
        <f t="shared" si="5"/>
        <v>-2.9469444247639129E-2</v>
      </c>
      <c r="K37" s="5" t="str">
        <f t="shared" si="11"/>
        <v/>
      </c>
      <c r="L37" s="5" t="str">
        <f t="shared" si="12"/>
        <v/>
      </c>
      <c r="M37" s="24">
        <f t="shared" si="7"/>
        <v>-1.2942585864545131E+17</v>
      </c>
      <c r="N37" s="24">
        <f t="shared" si="8"/>
        <v>3.0657070171411283</v>
      </c>
      <c r="O37" s="24">
        <f t="shared" si="9"/>
        <v>187002560854132.62</v>
      </c>
      <c r="P37" s="24">
        <f t="shared" si="10"/>
        <v>1.1726290900466544E-5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0.45154102836019899</v>
      </c>
      <c r="V37" s="24">
        <f t="shared" si="13"/>
        <v>27.596772019889965</v>
      </c>
      <c r="W37" s="63">
        <f>B37+([1]User!D$6-25)*[1]User!C$6*[1]Calc!V$6</f>
        <v>0.57064131559999998</v>
      </c>
      <c r="AH37" s="24"/>
    </row>
    <row r="38" spans="1:34">
      <c r="A38" s="71">
        <v>4.2892E-3</v>
      </c>
      <c r="B38" s="59">
        <v>0.56745299999999999</v>
      </c>
      <c r="C38" s="64">
        <v>0.24008099999999999</v>
      </c>
      <c r="D38" s="61">
        <f t="shared" si="0"/>
        <v>2.8346292591175382</v>
      </c>
      <c r="E38" s="49">
        <f t="shared" si="1"/>
        <v>0.45249626561047807</v>
      </c>
      <c r="F38" s="49">
        <f t="shared" si="2"/>
        <v>0.45249626561047807</v>
      </c>
      <c r="G38" s="49">
        <f t="shared" si="3"/>
        <v>2.8576668971672041</v>
      </c>
      <c r="H38" s="5" t="str">
        <f t="shared" si="6"/>
        <v/>
      </c>
      <c r="I38" s="24">
        <f t="shared" si="4"/>
        <v>-4.6441672429180104E-2</v>
      </c>
      <c r="J38" s="24">
        <f t="shared" si="5"/>
        <v>-2.6366298903537807E-2</v>
      </c>
      <c r="K38" s="5" t="str">
        <f t="shared" si="11"/>
        <v/>
      </c>
      <c r="L38" s="5" t="str">
        <f t="shared" si="12"/>
        <v/>
      </c>
      <c r="M38" s="24">
        <f t="shared" si="7"/>
        <v>-1.1983790079934502E+17</v>
      </c>
      <c r="N38" s="24">
        <f t="shared" si="8"/>
        <v>2.8576668971672041</v>
      </c>
      <c r="O38" s="24">
        <f t="shared" si="9"/>
        <v>168727078683822.37</v>
      </c>
      <c r="P38" s="24">
        <f t="shared" si="10"/>
        <v>1.1350550912120584E-5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0.41080282153276565</v>
      </c>
      <c r="V38" s="24">
        <f t="shared" si="13"/>
        <v>26.57513352182476</v>
      </c>
      <c r="W38" s="63">
        <f>B38+([1]User!D$6-25)*[1]User!C$6*[1]Calc!V$6</f>
        <v>0.56772931559999995</v>
      </c>
      <c r="X38" s="72" t="s">
        <v>67</v>
      </c>
      <c r="AH38" s="24"/>
    </row>
    <row r="39" spans="1:34">
      <c r="A39" s="70">
        <v>4.4346000000000003E-3</v>
      </c>
      <c r="B39" s="59">
        <v>0.56454599999999999</v>
      </c>
      <c r="C39" s="64">
        <v>0.22390099999999999</v>
      </c>
      <c r="D39" s="61">
        <f t="shared" si="0"/>
        <v>2.6435924781456088</v>
      </c>
      <c r="E39" s="49">
        <f t="shared" si="1"/>
        <v>0.42219450749537263</v>
      </c>
      <c r="F39" s="49">
        <f t="shared" si="2"/>
        <v>0.42219450749537263</v>
      </c>
      <c r="G39" s="49">
        <f t="shared" si="3"/>
        <v>2.6644952813956251</v>
      </c>
      <c r="H39" s="5" t="str">
        <f t="shared" si="6"/>
        <v/>
      </c>
      <c r="I39" s="24">
        <f t="shared" si="4"/>
        <v>-4.1612382034890628E-2</v>
      </c>
      <c r="J39" s="24">
        <f t="shared" si="5"/>
        <v>-2.3503601978578762E-2</v>
      </c>
      <c r="K39" s="5" t="str">
        <f t="shared" si="11"/>
        <v/>
      </c>
      <c r="L39" s="5" t="str">
        <f t="shared" si="12"/>
        <v/>
      </c>
      <c r="M39" s="24">
        <f t="shared" si="7"/>
        <v>-1.0873285086358784E+17</v>
      </c>
      <c r="N39" s="24">
        <f t="shared" si="8"/>
        <v>2.6644952813956251</v>
      </c>
      <c r="O39" s="24">
        <f t="shared" si="9"/>
        <v>152134773703039.37</v>
      </c>
      <c r="P39" s="24">
        <f t="shared" si="10"/>
        <v>1.0976333529610698E-5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0.37406203367567037</v>
      </c>
      <c r="V39" s="24">
        <f t="shared" si="13"/>
        <v>25.5729501059241</v>
      </c>
      <c r="W39" s="63">
        <f>B39+([1]User!D$6-25)*[1]User!C$6*[1]Calc!V$6</f>
        <v>0.56482231559999996</v>
      </c>
      <c r="X39" s="9" t="s">
        <v>68</v>
      </c>
      <c r="AH39" s="24"/>
    </row>
    <row r="40" spans="1:34">
      <c r="A40" s="70">
        <v>4.5799999999999999E-3</v>
      </c>
      <c r="B40" s="59">
        <v>0.56164599999999998</v>
      </c>
      <c r="C40" s="64">
        <v>0.20882000000000001</v>
      </c>
      <c r="D40" s="61">
        <f t="shared" si="0"/>
        <v>2.4655315576364827</v>
      </c>
      <c r="E40" s="49">
        <f t="shared" si="1"/>
        <v>0.39191056566645699</v>
      </c>
      <c r="F40" s="49">
        <f t="shared" si="2"/>
        <v>0.39191056566645699</v>
      </c>
      <c r="G40" s="49">
        <f t="shared" si="3"/>
        <v>2.4844632540919411</v>
      </c>
      <c r="H40" s="5" t="str">
        <f t="shared" si="6"/>
        <v/>
      </c>
      <c r="I40" s="24">
        <f t="shared" si="4"/>
        <v>-3.7111581352298528E-2</v>
      </c>
      <c r="J40" s="24">
        <f t="shared" si="5"/>
        <v>-2.0853825729061366E-2</v>
      </c>
      <c r="K40" s="5" t="str">
        <f t="shared" si="11"/>
        <v/>
      </c>
      <c r="L40" s="5" t="str">
        <f t="shared" si="12"/>
        <v/>
      </c>
      <c r="M40" s="24">
        <f t="shared" si="7"/>
        <v>-9.8479486347578064E+16</v>
      </c>
      <c r="N40" s="24">
        <f t="shared" si="8"/>
        <v>2.4844632540919411</v>
      </c>
      <c r="O40" s="24">
        <f t="shared" si="9"/>
        <v>137098729745489.37</v>
      </c>
      <c r="P40" s="24">
        <f t="shared" si="10"/>
        <v>1.0608271127723243E-5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0.34092571028397861</v>
      </c>
      <c r="V40" s="24">
        <f t="shared" si="13"/>
        <v>24.574892038376298</v>
      </c>
      <c r="W40" s="63">
        <f>B40+([1]User!D$6-25)*[1]User!C$6*[1]Calc!V$6</f>
        <v>0.56192231559999994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0.55867299999999998</v>
      </c>
      <c r="C41" s="64">
        <v>0.194934</v>
      </c>
      <c r="D41" s="61">
        <f t="shared" si="0"/>
        <v>2.3015799667479651</v>
      </c>
      <c r="E41" s="49">
        <f t="shared" si="1"/>
        <v>0.36202606874294146</v>
      </c>
      <c r="F41" s="49">
        <f t="shared" si="2"/>
        <v>0.36202606874294146</v>
      </c>
      <c r="G41" s="49">
        <f t="shared" si="3"/>
        <v>2.3191344592393177</v>
      </c>
      <c r="H41" s="5" t="str">
        <f t="shared" si="6"/>
        <v/>
      </c>
      <c r="I41" s="24">
        <f t="shared" si="4"/>
        <v>-3.2978361480982946E-2</v>
      </c>
      <c r="J41" s="24">
        <f t="shared" si="5"/>
        <v>-1.8433232579404817E-2</v>
      </c>
      <c r="K41" s="5" t="str">
        <f t="shared" si="11"/>
        <v/>
      </c>
      <c r="L41" s="5" t="str">
        <f t="shared" si="12"/>
        <v/>
      </c>
      <c r="M41" s="24">
        <f t="shared" si="7"/>
        <v>-9.1315504012447088E+16</v>
      </c>
      <c r="N41" s="24">
        <f t="shared" si="8"/>
        <v>2.3191344592393177</v>
      </c>
      <c r="O41" s="24">
        <f t="shared" si="9"/>
        <v>123129876810990.5</v>
      </c>
      <c r="P41" s="24">
        <f t="shared" si="10"/>
        <v>1.0206604202633765E-5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0.31023214295538692</v>
      </c>
      <c r="V41" s="24">
        <f t="shared" si="13"/>
        <v>23.72029193388742</v>
      </c>
      <c r="W41" s="63">
        <f>B41+([1]User!D$6-25)*[1]User!C$6*[1]Calc!V$6</f>
        <v>0.55894931559999994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0.55572600000000005</v>
      </c>
      <c r="C42" s="64">
        <v>0.18203</v>
      </c>
      <c r="D42" s="61">
        <f t="shared" si="0"/>
        <v>2.1492228207861741</v>
      </c>
      <c r="E42" s="49">
        <f t="shared" si="1"/>
        <v>0.33228144332830067</v>
      </c>
      <c r="F42" s="49">
        <f t="shared" si="2"/>
        <v>0.33228144332830067</v>
      </c>
      <c r="G42" s="49">
        <f t="shared" si="3"/>
        <v>2.1649558855877897</v>
      </c>
      <c r="H42" s="5" t="str">
        <f t="shared" si="6"/>
        <v/>
      </c>
      <c r="I42" s="24">
        <f t="shared" si="4"/>
        <v>-2.9123897139694745E-2</v>
      </c>
      <c r="J42" s="24">
        <f t="shared" si="5"/>
        <v>-1.6192954248966496E-2</v>
      </c>
      <c r="K42" s="5" t="str">
        <f t="shared" si="11"/>
        <v/>
      </c>
      <c r="L42" s="5" t="str">
        <f t="shared" si="12"/>
        <v/>
      </c>
      <c r="M42" s="24">
        <f t="shared" si="7"/>
        <v>-8.1840744910610416E+16</v>
      </c>
      <c r="N42" s="24">
        <f t="shared" si="8"/>
        <v>2.1649558855877897</v>
      </c>
      <c r="O42" s="24">
        <f t="shared" si="9"/>
        <v>110608133868016.87</v>
      </c>
      <c r="P42" s="24">
        <f t="shared" si="10"/>
        <v>9.8215893433849486E-6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0.28274971701565427</v>
      </c>
      <c r="V42" s="24">
        <f t="shared" si="13"/>
        <v>22.846590071185979</v>
      </c>
      <c r="W42" s="63">
        <f>B42+([1]User!D$6-25)*[1]User!C$6*[1]Calc!V$6</f>
        <v>0.55600231560000002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0.552759</v>
      </c>
      <c r="C43" s="64">
        <v>0.17005300000000001</v>
      </c>
      <c r="D43" s="61">
        <f t="shared" si="0"/>
        <v>2.0078107363794504</v>
      </c>
      <c r="E43" s="49">
        <f t="shared" si="1"/>
        <v>0.30272277220805971</v>
      </c>
      <c r="F43" s="49">
        <f t="shared" si="2"/>
        <v>0.30272277220805971</v>
      </c>
      <c r="G43" s="49">
        <f t="shared" si="3"/>
        <v>2.0221055521368356</v>
      </c>
      <c r="H43" s="5" t="str">
        <f t="shared" si="6"/>
        <v/>
      </c>
      <c r="I43" s="24">
        <f t="shared" si="4"/>
        <v>-2.5552638803420895E-2</v>
      </c>
      <c r="J43" s="24">
        <f t="shared" si="5"/>
        <v>-1.413151166506268E-2</v>
      </c>
      <c r="K43" s="5" t="str">
        <f t="shared" si="11"/>
        <v/>
      </c>
      <c r="L43" s="5" t="str">
        <f t="shared" si="12"/>
        <v/>
      </c>
      <c r="M43" s="24">
        <f t="shared" si="7"/>
        <v>-7.435921638256968E+16</v>
      </c>
      <c r="N43" s="24">
        <f t="shared" si="8"/>
        <v>2.0221055521368356</v>
      </c>
      <c r="O43" s="24">
        <f t="shared" si="9"/>
        <v>99220307251123.875</v>
      </c>
      <c r="P43" s="24">
        <f t="shared" si="10"/>
        <v>9.4327973363209003E-6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0.25773955909184521</v>
      </c>
      <c r="V43" s="24">
        <f t="shared" si="13"/>
        <v>22.023455398046043</v>
      </c>
      <c r="W43" s="63">
        <f>B43+([1]User!D$6-25)*[1]User!C$6*[1]Calc!V$6</f>
        <v>0.55303531559999997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0.549817</v>
      </c>
      <c r="C44" s="64">
        <v>0.15890599999999999</v>
      </c>
      <c r="D44" s="61">
        <f t="shared" si="0"/>
        <v>1.8761984373995924</v>
      </c>
      <c r="E44" s="49">
        <f t="shared" si="1"/>
        <v>0.27327876992259165</v>
      </c>
      <c r="F44" s="49">
        <f t="shared" si="2"/>
        <v>0.27327876992259165</v>
      </c>
      <c r="G44" s="49">
        <f t="shared" si="3"/>
        <v>1.8889871934243405</v>
      </c>
      <c r="H44" s="5" t="str">
        <f t="shared" si="6"/>
        <v/>
      </c>
      <c r="I44" s="24">
        <f t="shared" si="4"/>
        <v>-2.2224679835608517E-2</v>
      </c>
      <c r="J44" s="24">
        <f t="shared" si="5"/>
        <v>-1.2225647818918351E-2</v>
      </c>
      <c r="K44" s="5" t="str">
        <f t="shared" si="11"/>
        <v/>
      </c>
      <c r="L44" s="5" t="str">
        <f t="shared" si="12"/>
        <v/>
      </c>
      <c r="M44" s="24">
        <f t="shared" si="7"/>
        <v>-6.652494811042528E+16</v>
      </c>
      <c r="N44" s="24">
        <f t="shared" si="8"/>
        <v>1.8889871934243405</v>
      </c>
      <c r="O44" s="24">
        <f t="shared" si="9"/>
        <v>89031115201309.75</v>
      </c>
      <c r="P44" s="24">
        <f t="shared" si="10"/>
        <v>9.060591647142526E-6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0.23530825055635426</v>
      </c>
      <c r="V44" s="24">
        <f t="shared" si="13"/>
        <v>21.191144904291843</v>
      </c>
      <c r="W44" s="63">
        <f>B44+([1]User!D$6-25)*[1]User!C$6*[1]Calc!V$6</f>
        <v>0.55009331559999997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0.54687600000000003</v>
      </c>
      <c r="C45" s="64">
        <v>0.14846699999999999</v>
      </c>
      <c r="D45" s="61">
        <f t="shared" si="0"/>
        <v>1.7529454734585559</v>
      </c>
      <c r="E45" s="49">
        <f t="shared" si="1"/>
        <v>0.24376840728354809</v>
      </c>
      <c r="F45" s="49">
        <f t="shared" si="2"/>
        <v>0.24376840728354809</v>
      </c>
      <c r="G45" s="49">
        <f t="shared" si="3"/>
        <v>1.7644687322579342</v>
      </c>
      <c r="H45" s="5" t="str">
        <f t="shared" si="6"/>
        <v/>
      </c>
      <c r="I45" s="24">
        <f t="shared" si="4"/>
        <v>-1.911171830644836E-2</v>
      </c>
      <c r="J45" s="24">
        <f t="shared" si="5"/>
        <v>-1.0457020926468131E-2</v>
      </c>
      <c r="K45" s="5" t="str">
        <f t="shared" si="11"/>
        <v/>
      </c>
      <c r="L45" s="5" t="str">
        <f t="shared" si="12"/>
        <v/>
      </c>
      <c r="M45" s="24">
        <f t="shared" si="7"/>
        <v>-5.9942045356733368E+16</v>
      </c>
      <c r="N45" s="24">
        <f t="shared" si="8"/>
        <v>1.7644687322579342</v>
      </c>
      <c r="O45" s="24">
        <f t="shared" si="9"/>
        <v>79845614743467.625</v>
      </c>
      <c r="P45" s="24">
        <f t="shared" si="10"/>
        <v>8.6992309343118388E-6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0.21500438885636133</v>
      </c>
      <c r="V45" s="24">
        <f t="shared" si="13"/>
        <v>20.361277905987762</v>
      </c>
      <c r="W45" s="63">
        <f>B45+([1]User!D$6-25)*[1]User!C$6*[1]Calc!V$6</f>
        <v>0.54715231559999999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0.54386699999999999</v>
      </c>
      <c r="C46" s="64">
        <v>0.13885</v>
      </c>
      <c r="D46" s="61">
        <f t="shared" si="0"/>
        <v>1.6393978391812356</v>
      </c>
      <c r="E46" s="49">
        <f t="shared" si="1"/>
        <v>0.2146843583263702</v>
      </c>
      <c r="F46" s="49">
        <f t="shared" si="2"/>
        <v>0.2146843583263702</v>
      </c>
      <c r="G46" s="49">
        <f t="shared" si="3"/>
        <v>1.6499885678853994</v>
      </c>
      <c r="H46" s="5" t="str">
        <f t="shared" si="6"/>
        <v/>
      </c>
      <c r="I46" s="24">
        <f t="shared" si="4"/>
        <v>-1.6249714197134987E-2</v>
      </c>
      <c r="J46" s="24">
        <f t="shared" si="5"/>
        <v>-8.8421733607814239E-3</v>
      </c>
      <c r="K46" s="5" t="str">
        <f t="shared" si="11"/>
        <v/>
      </c>
      <c r="L46" s="5" t="str">
        <f t="shared" si="12"/>
        <v/>
      </c>
      <c r="M46" s="24">
        <f t="shared" si="7"/>
        <v>-5.5091181357489176E+16</v>
      </c>
      <c r="N46" s="24">
        <f t="shared" si="8"/>
        <v>1.6499885678853994</v>
      </c>
      <c r="O46" s="24">
        <f t="shared" si="9"/>
        <v>71388915035480</v>
      </c>
      <c r="P46" s="24">
        <f t="shared" si="10"/>
        <v>8.317515220125976E-6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0.19620384420175713</v>
      </c>
      <c r="V46" s="24">
        <f t="shared" si="13"/>
        <v>19.641826624774588</v>
      </c>
      <c r="W46" s="63">
        <f>B46+([1]User!D$6-25)*[1]User!C$6*[1]Calc!V$6</f>
        <v>0.54414331559999995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0.54093199999999997</v>
      </c>
      <c r="C47" s="64">
        <v>0.129914</v>
      </c>
      <c r="D47" s="61">
        <f t="shared" si="0"/>
        <v>1.5338907517421032</v>
      </c>
      <c r="E47" s="49">
        <f t="shared" si="1"/>
        <v>0.18579442897075774</v>
      </c>
      <c r="F47" s="49">
        <f t="shared" si="2"/>
        <v>0.18579442897075774</v>
      </c>
      <c r="G47" s="49">
        <f t="shared" si="3"/>
        <v>1.543186702772384</v>
      </c>
      <c r="H47" s="5" t="str">
        <f t="shared" si="6"/>
        <v/>
      </c>
      <c r="I47" s="24">
        <f t="shared" si="4"/>
        <v>-1.3579667569309603E-2</v>
      </c>
      <c r="J47" s="24">
        <f t="shared" si="5"/>
        <v>-7.3494290115939959E-3</v>
      </c>
      <c r="K47" s="5" t="str">
        <f t="shared" si="11"/>
        <v/>
      </c>
      <c r="L47" s="5" t="str">
        <f t="shared" si="12"/>
        <v/>
      </c>
      <c r="M47" s="24">
        <f t="shared" si="7"/>
        <v>-4.8355966657723616E+16</v>
      </c>
      <c r="N47" s="24">
        <f t="shared" si="8"/>
        <v>1.543186702772384</v>
      </c>
      <c r="O47" s="24">
        <f t="shared" si="9"/>
        <v>63972762873147.125</v>
      </c>
      <c r="P47" s="24">
        <f t="shared" si="10"/>
        <v>7.9693039815855285E-6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0.17959534427152996</v>
      </c>
      <c r="V47" s="24">
        <f t="shared" si="13"/>
        <v>18.878287252697902</v>
      </c>
      <c r="W47" s="63">
        <f>B47+([1]User!D$6-25)*[1]User!C$6*[1]Calc!V$6</f>
        <v>0.54120831559999993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0.53800800000000004</v>
      </c>
      <c r="C48" s="64">
        <v>0.121587</v>
      </c>
      <c r="D48" s="61">
        <f t="shared" si="0"/>
        <v>1.4355741092728043</v>
      </c>
      <c r="E48" s="49">
        <f t="shared" si="1"/>
        <v>0.15702561718603639</v>
      </c>
      <c r="F48" s="49">
        <f t="shared" si="2"/>
        <v>0.15702561718603639</v>
      </c>
      <c r="G48" s="49">
        <f t="shared" si="3"/>
        <v>1.4439045160601531</v>
      </c>
      <c r="H48" s="5" t="str">
        <f t="shared" si="6"/>
        <v/>
      </c>
      <c r="I48" s="24">
        <f t="shared" si="4"/>
        <v>-1.109761290150383E-2</v>
      </c>
      <c r="J48" s="24">
        <f t="shared" si="5"/>
        <v>-5.9736709654797191E-3</v>
      </c>
      <c r="K48" s="5" t="str">
        <f t="shared" si="11"/>
        <v/>
      </c>
      <c r="L48" s="5" t="str">
        <f t="shared" si="12"/>
        <v/>
      </c>
      <c r="M48" s="24">
        <f t="shared" si="7"/>
        <v>-4.3333368639975008E+16</v>
      </c>
      <c r="N48" s="24">
        <f t="shared" si="8"/>
        <v>1.4439045160601531</v>
      </c>
      <c r="O48" s="24">
        <f t="shared" si="9"/>
        <v>57325551646173.625</v>
      </c>
      <c r="P48" s="24">
        <f t="shared" si="10"/>
        <v>7.6322664870737959E-6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0.16457838765413682</v>
      </c>
      <c r="V48" s="24">
        <f t="shared" si="13"/>
        <v>18.133386563458473</v>
      </c>
      <c r="W48" s="63">
        <f>B48+([1]User!D$6-25)*[1]User!C$6*[1]Calc!V$6</f>
        <v>0.53828431560000001</v>
      </c>
      <c r="AH48" s="24"/>
    </row>
    <row r="49" spans="1:34">
      <c r="A49" s="64">
        <v>5.8885999999999999E-3</v>
      </c>
      <c r="B49" s="59">
        <v>0.53507199999999999</v>
      </c>
      <c r="C49" s="64">
        <v>0.11383</v>
      </c>
      <c r="D49" s="61">
        <f t="shared" si="0"/>
        <v>1.3439874399279801</v>
      </c>
      <c r="E49" s="49">
        <f t="shared" si="1"/>
        <v>0.12839521009023283</v>
      </c>
      <c r="F49" s="49">
        <f t="shared" si="2"/>
        <v>0.12839521009023283</v>
      </c>
      <c r="G49" s="49">
        <f t="shared" si="3"/>
        <v>1.3515025427261098</v>
      </c>
      <c r="H49" s="5" t="str">
        <f t="shared" si="6"/>
        <v/>
      </c>
      <c r="I49" s="24">
        <f t="shared" si="4"/>
        <v>-8.7875635681527453E-3</v>
      </c>
      <c r="J49" s="24">
        <f t="shared" si="5"/>
        <v>-4.7044073544384975E-3</v>
      </c>
      <c r="K49" s="5" t="str">
        <f t="shared" si="11"/>
        <v/>
      </c>
      <c r="L49" s="5" t="str">
        <f t="shared" si="12"/>
        <v/>
      </c>
      <c r="M49" s="24">
        <f t="shared" si="7"/>
        <v>-3.9092295038127736E+16</v>
      </c>
      <c r="N49" s="24">
        <f t="shared" si="8"/>
        <v>1.3515025427261098</v>
      </c>
      <c r="O49" s="24">
        <f t="shared" si="9"/>
        <v>51325330592417.875</v>
      </c>
      <c r="P49" s="24">
        <f t="shared" si="10"/>
        <v>7.3006015461755386E-6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0.15088444917457713</v>
      </c>
      <c r="V49" s="24">
        <f t="shared" si="13"/>
        <v>17.420253464368276</v>
      </c>
      <c r="W49" s="63">
        <f>B49+([1]User!D$6-25)*[1]User!C$6*[1]Calc!V$6</f>
        <v>0.53534831559999996</v>
      </c>
      <c r="AH49" s="24"/>
    </row>
    <row r="50" spans="1:34">
      <c r="A50" s="64">
        <v>6.0340000000000003E-3</v>
      </c>
      <c r="B50" s="59">
        <v>0.53215000000000001</v>
      </c>
      <c r="C50" s="64">
        <v>0.10659100000000001</v>
      </c>
      <c r="D50" s="61">
        <f t="shared" si="0"/>
        <v>1.2585167812471523</v>
      </c>
      <c r="E50" s="49">
        <f t="shared" si="1"/>
        <v>9.9859010869242718E-2</v>
      </c>
      <c r="F50" s="49">
        <f t="shared" si="2"/>
        <v>9.9859010869242718E-2</v>
      </c>
      <c r="G50" s="49">
        <f t="shared" si="3"/>
        <v>1.265235316533331</v>
      </c>
      <c r="H50" s="5" t="str">
        <f t="shared" si="6"/>
        <v/>
      </c>
      <c r="I50" s="24">
        <f t="shared" si="4"/>
        <v>-6.6308829133332747E-3</v>
      </c>
      <c r="J50" s="24">
        <f t="shared" si="5"/>
        <v>-3.5304565587210295E-3</v>
      </c>
      <c r="K50" s="5" t="str">
        <f t="shared" si="11"/>
        <v/>
      </c>
      <c r="L50" s="5" t="str">
        <f t="shared" si="12"/>
        <v/>
      </c>
      <c r="M50" s="24">
        <f t="shared" si="7"/>
        <v>-3.494868542539854E+16</v>
      </c>
      <c r="N50" s="24">
        <f t="shared" si="8"/>
        <v>1.265235316533331</v>
      </c>
      <c r="O50" s="24">
        <f t="shared" si="9"/>
        <v>45960667304432.625</v>
      </c>
      <c r="P50" s="24">
        <f t="shared" si="10"/>
        <v>6.9832690940154978E-6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0.13849854330093536</v>
      </c>
      <c r="V50" s="24">
        <f t="shared" si="13"/>
        <v>16.714327792737514</v>
      </c>
      <c r="W50" s="63">
        <f>B50+([1]User!D$6-25)*[1]User!C$6*[1]Calc!V$6</f>
        <v>0.53242631559999998</v>
      </c>
      <c r="AH50" s="24"/>
    </row>
    <row r="51" spans="1:34">
      <c r="A51" s="64">
        <v>6.1793999999999998E-3</v>
      </c>
      <c r="B51" s="59">
        <v>0.52921099999999999</v>
      </c>
      <c r="C51" s="64">
        <v>9.9832400000000002E-2</v>
      </c>
      <c r="D51" s="61">
        <f t="shared" si="0"/>
        <v>1.1787181911435129</v>
      </c>
      <c r="E51" s="49">
        <f t="shared" si="1"/>
        <v>7.14099860446476E-2</v>
      </c>
      <c r="F51" s="49">
        <f t="shared" si="2"/>
        <v>7.14099860446476E-2</v>
      </c>
      <c r="G51" s="49">
        <f t="shared" si="3"/>
        <v>1.1847808823696881</v>
      </c>
      <c r="H51" s="5" t="str">
        <f t="shared" si="6"/>
        <v/>
      </c>
      <c r="I51" s="24">
        <f t="shared" si="4"/>
        <v>-4.6195220592422023E-3</v>
      </c>
      <c r="J51" s="24">
        <f t="shared" si="5"/>
        <v>-2.4459783345031376E-3</v>
      </c>
      <c r="K51" s="5" t="str">
        <f t="shared" si="11"/>
        <v/>
      </c>
      <c r="L51" s="5" t="str">
        <f t="shared" si="12"/>
        <v/>
      </c>
      <c r="M51" s="24">
        <f t="shared" si="7"/>
        <v>-3.1537095433704052E+16</v>
      </c>
      <c r="N51" s="24">
        <f t="shared" si="8"/>
        <v>1.1847808823696881</v>
      </c>
      <c r="O51" s="24">
        <f t="shared" si="9"/>
        <v>41116619008713.375</v>
      </c>
      <c r="P51" s="24">
        <f t="shared" si="10"/>
        <v>6.6714942449321905E-6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0.12716911992525273</v>
      </c>
      <c r="V51" s="24">
        <f t="shared" si="13"/>
        <v>16.038363868858386</v>
      </c>
      <c r="W51" s="63">
        <f>B51+([1]User!D$6-25)*[1]User!C$6*[1]Calc!V$6</f>
        <v>0.52948731559999995</v>
      </c>
      <c r="AH51" s="24"/>
    </row>
    <row r="52" spans="1:34">
      <c r="A52" s="64">
        <v>6.3248000000000002E-3</v>
      </c>
      <c r="B52" s="59">
        <v>0.52623799999999998</v>
      </c>
      <c r="C52" s="64">
        <v>9.3469899999999995E-2</v>
      </c>
      <c r="D52" s="61">
        <f t="shared" si="0"/>
        <v>1.1035963420128638</v>
      </c>
      <c r="E52" s="49">
        <f t="shared" si="1"/>
        <v>4.2810252294406853E-2</v>
      </c>
      <c r="F52" s="49">
        <f t="shared" si="2"/>
        <v>4.2810252294406853E-2</v>
      </c>
      <c r="G52" s="49">
        <f t="shared" si="3"/>
        <v>1.1090883694068991</v>
      </c>
      <c r="H52" s="5" t="str">
        <f t="shared" si="6"/>
        <v/>
      </c>
      <c r="I52" s="24">
        <f t="shared" si="4"/>
        <v>-2.72720923517248E-3</v>
      </c>
      <c r="J52" s="24">
        <f t="shared" si="5"/>
        <v>-1.4359147039548375E-3</v>
      </c>
      <c r="K52" s="5" t="str">
        <f t="shared" si="11"/>
        <v/>
      </c>
      <c r="L52" s="5" t="str">
        <f t="shared" si="12"/>
        <v/>
      </c>
      <c r="M52" s="24">
        <f t="shared" si="7"/>
        <v>-2.8568598595688804E+16</v>
      </c>
      <c r="N52" s="24">
        <f t="shared" si="8"/>
        <v>1.1090883694068991</v>
      </c>
      <c r="O52" s="24">
        <f t="shared" si="9"/>
        <v>36724427082575.5</v>
      </c>
      <c r="P52" s="24">
        <f t="shared" si="10"/>
        <v>6.3655016652367371E-6</v>
      </c>
      <c r="Q52" s="5">
        <f t="shared" si="15"/>
        <v>0.52651431559999995</v>
      </c>
      <c r="R52" s="5" t="str">
        <f t="shared" si="16"/>
        <v/>
      </c>
      <c r="S52" s="5">
        <f t="shared" si="17"/>
        <v>4.4966151033559623E-2</v>
      </c>
      <c r="T52" s="5" t="str">
        <f t="shared" si="17"/>
        <v/>
      </c>
      <c r="U52" s="24">
        <f t="shared" si="14"/>
        <v>0.11674786342842795</v>
      </c>
      <c r="V52" s="24">
        <f t="shared" si="13"/>
        <v>15.380189276290523</v>
      </c>
      <c r="W52" s="63">
        <f>B52+([1]User!D$6-25)*[1]User!C$6*[1]Calc!V$6</f>
        <v>0.52651431559999995</v>
      </c>
      <c r="AH52" s="24"/>
    </row>
    <row r="53" spans="1:34">
      <c r="A53" s="64">
        <v>6.4701999999999997E-3</v>
      </c>
      <c r="B53" s="59">
        <v>0.52333300000000005</v>
      </c>
      <c r="C53" s="64">
        <v>8.7529999999999997E-2</v>
      </c>
      <c r="D53" s="61">
        <f t="shared" si="0"/>
        <v>1.0334641185706412</v>
      </c>
      <c r="E53" s="49">
        <f t="shared" si="1"/>
        <v>1.4295402707584214E-2</v>
      </c>
      <c r="F53" s="49">
        <f t="shared" si="2"/>
        <v>1.4295402707584214E-2</v>
      </c>
      <c r="G53" s="49">
        <f t="shared" si="3"/>
        <v>1.0382794586704049</v>
      </c>
      <c r="H53" s="5">
        <f t="shared" si="6"/>
        <v>-9.5698646676012356E-4</v>
      </c>
      <c r="I53" s="24">
        <f t="shared" si="4"/>
        <v>-9.5698646676012356E-4</v>
      </c>
      <c r="J53" s="24">
        <f t="shared" si="5"/>
        <v>-5.0108702889873041E-4</v>
      </c>
      <c r="K53" s="5">
        <f t="shared" si="11"/>
        <v>0.52360931560000001</v>
      </c>
      <c r="L53" s="5" t="str">
        <f t="shared" si="12"/>
        <v/>
      </c>
      <c r="M53" s="24">
        <f t="shared" si="7"/>
        <v>-2.5048585620909324E+16</v>
      </c>
      <c r="N53" s="24">
        <f t="shared" si="8"/>
        <v>1.0382794586704049</v>
      </c>
      <c r="O53" s="24">
        <f t="shared" si="9"/>
        <v>32877363047096.875</v>
      </c>
      <c r="P53" s="24">
        <f t="shared" si="10"/>
        <v>6.0873247750346334E-6</v>
      </c>
      <c r="Q53" s="5">
        <f t="shared" si="15"/>
        <v>0.52360931560000001</v>
      </c>
      <c r="R53" s="5" t="str">
        <f t="shared" si="16"/>
        <v/>
      </c>
      <c r="S53" s="5">
        <f t="shared" si="17"/>
        <v>1.6314262013077497E-2</v>
      </c>
      <c r="T53" s="5" t="str">
        <f t="shared" si="17"/>
        <v/>
      </c>
      <c r="U53" s="24">
        <f t="shared" si="14"/>
        <v>0.10747676135318848</v>
      </c>
      <c r="V53" s="24">
        <f t="shared" si="13"/>
        <v>14.699070693778532</v>
      </c>
      <c r="W53" s="63">
        <f>B53+([1]User!D$6-25)*[1]User!C$6*[1]Calc!V$6</f>
        <v>0.52360931560000001</v>
      </c>
      <c r="AH53" s="24"/>
    </row>
    <row r="54" spans="1:34">
      <c r="A54" s="64">
        <v>6.6156000000000001E-3</v>
      </c>
      <c r="B54" s="59">
        <v>0.52039400000000002</v>
      </c>
      <c r="C54" s="64">
        <v>8.2011100000000003E-2</v>
      </c>
      <c r="D54" s="61">
        <f t="shared" si="0"/>
        <v>0.96830262966421488</v>
      </c>
      <c r="E54" s="49">
        <f t="shared" si="1"/>
        <v>-1.3988888711535859E-2</v>
      </c>
      <c r="F54" s="49">
        <f t="shared" si="2"/>
        <v>-1.3988888711535859E-2</v>
      </c>
      <c r="G54" s="49">
        <f t="shared" si="3"/>
        <v>0.97266644990332363</v>
      </c>
      <c r="H54" s="5">
        <f t="shared" si="6"/>
        <v>6.8333875241690864E-4</v>
      </c>
      <c r="I54" s="24">
        <f t="shared" si="4"/>
        <v>6.8333875241690864E-4</v>
      </c>
      <c r="J54" s="24">
        <f t="shared" si="5"/>
        <v>3.5579420388262209E-4</v>
      </c>
      <c r="K54" s="5">
        <f t="shared" si="11"/>
        <v>0.52067031559999999</v>
      </c>
      <c r="L54" s="5" t="str">
        <f t="shared" si="12"/>
        <v/>
      </c>
      <c r="M54" s="24">
        <f t="shared" si="7"/>
        <v>-2.2699855592534312E+16</v>
      </c>
      <c r="N54" s="24">
        <f t="shared" si="8"/>
        <v>0.97266644990332363</v>
      </c>
      <c r="O54" s="24">
        <f t="shared" si="9"/>
        <v>29387942972758.375</v>
      </c>
      <c r="P54" s="24">
        <f t="shared" si="10"/>
        <v>5.8082996053216337E-6</v>
      </c>
      <c r="Q54" s="5">
        <f t="shared" si="15"/>
        <v>0.52067031559999999</v>
      </c>
      <c r="R54" s="5" t="str">
        <f t="shared" si="16"/>
        <v/>
      </c>
      <c r="S54" s="5">
        <f t="shared" si="17"/>
        <v>-1.2036063946809049E-2</v>
      </c>
      <c r="T54" s="5" t="str">
        <f t="shared" si="17"/>
        <v/>
      </c>
      <c r="U54" s="24">
        <f t="shared" si="14"/>
        <v>9.8925861565876516E-2</v>
      </c>
      <c r="V54" s="24">
        <f t="shared" si="13"/>
        <v>14.071628585041417</v>
      </c>
      <c r="W54" s="63">
        <f>B54+([1]User!D$6-25)*[1]User!C$6*[1]Calc!V$6</f>
        <v>0.52067031559999999</v>
      </c>
      <c r="AH54" s="24"/>
    </row>
    <row r="55" spans="1:34">
      <c r="A55" s="64">
        <v>6.7609999999999996E-3</v>
      </c>
      <c r="B55" s="59">
        <v>0.51753400000000005</v>
      </c>
      <c r="C55" s="64">
        <v>7.6858300000000004E-2</v>
      </c>
      <c r="D55" s="61">
        <f t="shared" si="0"/>
        <v>0.9074636726189641</v>
      </c>
      <c r="E55" s="49">
        <f t="shared" si="1"/>
        <v>-4.2170751522602426E-2</v>
      </c>
      <c r="F55" s="49">
        <f t="shared" si="2"/>
        <v>-4.2170751522602426E-2</v>
      </c>
      <c r="G55" s="49">
        <f t="shared" si="3"/>
        <v>0.91127717800020702</v>
      </c>
      <c r="H55" s="5">
        <f t="shared" si="6"/>
        <v>2.2180705499948231E-3</v>
      </c>
      <c r="I55" s="24">
        <f t="shared" si="4"/>
        <v>2.2180705499948231E-3</v>
      </c>
      <c r="J55" s="24">
        <f t="shared" si="5"/>
        <v>1.1485398115158849E-3</v>
      </c>
      <c r="K55" s="5">
        <f t="shared" si="11"/>
        <v>0.51781031560000002</v>
      </c>
      <c r="L55" s="5" t="str">
        <f t="shared" si="12"/>
        <v/>
      </c>
      <c r="M55" s="24">
        <f t="shared" si="7"/>
        <v>-1.9837210680622872E+16</v>
      </c>
      <c r="N55" s="24">
        <f t="shared" si="8"/>
        <v>0.91127717800020702</v>
      </c>
      <c r="O55" s="24">
        <f t="shared" si="9"/>
        <v>26342530445952.75</v>
      </c>
      <c r="P55" s="24">
        <f t="shared" si="10"/>
        <v>5.5571325335317519E-6</v>
      </c>
      <c r="Q55" s="5">
        <f t="shared" si="15"/>
        <v>0.51781031560000002</v>
      </c>
      <c r="R55" s="5" t="str">
        <f t="shared" si="16"/>
        <v/>
      </c>
      <c r="S55" s="5">
        <f t="shared" si="17"/>
        <v>-4.034950604899587E-2</v>
      </c>
      <c r="T55" s="5" t="str">
        <f t="shared" si="17"/>
        <v/>
      </c>
      <c r="U55" s="24">
        <f t="shared" si="14"/>
        <v>9.1329220366659455E-2</v>
      </c>
      <c r="V55" s="24">
        <f t="shared" si="13"/>
        <v>13.423074793558923</v>
      </c>
      <c r="W55" s="63">
        <f>B55+([1]User!D$6-25)*[1]User!C$6*[1]Calc!V$6</f>
        <v>0.51781031560000002</v>
      </c>
      <c r="X55" s="74" t="s">
        <v>77</v>
      </c>
      <c r="Y55" s="66"/>
      <c r="AH55" s="24"/>
    </row>
    <row r="56" spans="1:34">
      <c r="A56" s="64">
        <v>6.9064E-3</v>
      </c>
      <c r="B56" s="59">
        <v>0.51466199999999995</v>
      </c>
      <c r="C56" s="64">
        <v>7.2056800000000004E-2</v>
      </c>
      <c r="D56" s="61">
        <f t="shared" si="0"/>
        <v>0.8507725042730605</v>
      </c>
      <c r="E56" s="49">
        <f t="shared" si="1"/>
        <v>-7.0186554306973695E-2</v>
      </c>
      <c r="F56" s="49">
        <f t="shared" si="2"/>
        <v>-7.0186554306973695E-2</v>
      </c>
      <c r="G56" s="49">
        <f t="shared" si="3"/>
        <v>0.85420867871464667</v>
      </c>
      <c r="H56" s="5">
        <f t="shared" si="6"/>
        <v>3.6447830321338325E-3</v>
      </c>
      <c r="I56" s="24">
        <f t="shared" si="4"/>
        <v>3.6447830321338325E-3</v>
      </c>
      <c r="J56" s="24">
        <f t="shared" si="5"/>
        <v>1.8768384352944561E-3</v>
      </c>
      <c r="K56" s="5">
        <f t="shared" si="11"/>
        <v>0.51493831559999992</v>
      </c>
      <c r="L56" s="5" t="str">
        <f t="shared" si="12"/>
        <v/>
      </c>
      <c r="M56" s="24">
        <f t="shared" si="7"/>
        <v>-1.7874398884655484E+16</v>
      </c>
      <c r="N56" s="24">
        <f t="shared" si="8"/>
        <v>0.85420867871464667</v>
      </c>
      <c r="O56" s="24">
        <f t="shared" si="9"/>
        <v>23597303154860.125</v>
      </c>
      <c r="P56" s="24">
        <f t="shared" si="10"/>
        <v>5.3105823805446274E-6</v>
      </c>
      <c r="Q56" s="5">
        <f t="shared" si="15"/>
        <v>0.51493831559999992</v>
      </c>
      <c r="R56" s="5" t="str">
        <f t="shared" si="16"/>
        <v/>
      </c>
      <c r="S56" s="5">
        <f t="shared" si="17"/>
        <v>-6.84360204779913E-2</v>
      </c>
      <c r="T56" s="5" t="str">
        <f t="shared" si="17"/>
        <v/>
      </c>
      <c r="U56" s="24">
        <f t="shared" si="14"/>
        <v>8.4352232276912464E-2</v>
      </c>
      <c r="V56" s="24">
        <f t="shared" si="13"/>
        <v>12.811857653893602</v>
      </c>
      <c r="W56" s="63">
        <f>B56+([1]User!D$6-25)*[1]User!C$6*[1]Calc!V$6</f>
        <v>0.51493831559999992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0.51178699999999999</v>
      </c>
      <c r="C57" s="64">
        <v>6.7514500000000005E-2</v>
      </c>
      <c r="D57" s="61">
        <f t="shared" si="0"/>
        <v>0.79714170265323392</v>
      </c>
      <c r="E57" s="49">
        <f t="shared" si="1"/>
        <v>-9.8464470059088649E-2</v>
      </c>
      <c r="F57" s="49">
        <f t="shared" si="2"/>
        <v>-9.8464470059088649E-2</v>
      </c>
      <c r="G57" s="49">
        <f t="shared" si="3"/>
        <v>0.8002267646045933</v>
      </c>
      <c r="H57" s="5" t="str">
        <f t="shared" si="6"/>
        <v/>
      </c>
      <c r="I57" s="24">
        <f t="shared" si="4"/>
        <v>4.9943308848851668E-3</v>
      </c>
      <c r="J57" s="24">
        <f t="shared" si="5"/>
        <v>2.5574136321177801E-3</v>
      </c>
      <c r="K57" s="5" t="str">
        <f t="shared" si="11"/>
        <v/>
      </c>
      <c r="L57" s="5" t="str">
        <f t="shared" si="12"/>
        <v/>
      </c>
      <c r="M57" s="24">
        <f t="shared" si="7"/>
        <v>-1.6047971032872636E+16</v>
      </c>
      <c r="N57" s="24">
        <f t="shared" si="8"/>
        <v>0.8002267646045933</v>
      </c>
      <c r="O57" s="24">
        <f t="shared" si="9"/>
        <v>21132023638901.875</v>
      </c>
      <c r="P57" s="24">
        <f t="shared" si="10"/>
        <v>5.0765862928238993E-6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7.7961249430614193E-2</v>
      </c>
      <c r="V57" s="24">
        <f t="shared" si="13"/>
        <v>12.20124513133266</v>
      </c>
      <c r="W57" s="63">
        <f>B57+([1]User!D$6-25)*[1]User!C$6*[1]Calc!V$6</f>
        <v>0.51206331559999996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0.50898200000000005</v>
      </c>
      <c r="C58" s="64">
        <v>6.3302600000000001E-2</v>
      </c>
      <c r="D58" s="61">
        <f t="shared" si="0"/>
        <v>0.74741192405152379</v>
      </c>
      <c r="E58" s="49">
        <f t="shared" si="1"/>
        <v>-0.12643997778893709</v>
      </c>
      <c r="F58" s="49">
        <f t="shared" si="2"/>
        <v>-0.12643997778893709</v>
      </c>
      <c r="G58" s="49">
        <f t="shared" si="3"/>
        <v>0.75011784859462094</v>
      </c>
      <c r="H58" s="5" t="str">
        <f t="shared" si="6"/>
        <v/>
      </c>
      <c r="I58" s="24">
        <f t="shared" si="4"/>
        <v>6.2470537851344772E-3</v>
      </c>
      <c r="J58" s="24">
        <f t="shared" si="5"/>
        <v>3.1813640880801884E-3</v>
      </c>
      <c r="K58" s="5" t="str">
        <f t="shared" si="11"/>
        <v/>
      </c>
      <c r="L58" s="5" t="str">
        <f t="shared" si="12"/>
        <v/>
      </c>
      <c r="M58" s="24">
        <f t="shared" si="7"/>
        <v>-1.4075762292432164E+16</v>
      </c>
      <c r="N58" s="24">
        <f t="shared" si="8"/>
        <v>0.75011784859462094</v>
      </c>
      <c r="O58" s="24">
        <f t="shared" si="9"/>
        <v>18972308723230.875</v>
      </c>
      <c r="P58" s="24">
        <f t="shared" si="10"/>
        <v>4.862218164501967E-6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7.2245545244287904E-2</v>
      </c>
      <c r="V58" s="24">
        <f t="shared" si="13"/>
        <v>11.597753927441913</v>
      </c>
      <c r="W58" s="63">
        <f>B58+([1]User!D$6-25)*[1]User!C$6*[1]Calc!V$6</f>
        <v>0.50925831560000001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0.50625200000000004</v>
      </c>
      <c r="C59" s="64">
        <v>5.9336600000000003E-2</v>
      </c>
      <c r="D59" s="61">
        <f t="shared" si="0"/>
        <v>0.70058547946965288</v>
      </c>
      <c r="E59" s="49">
        <f t="shared" si="1"/>
        <v>-0.15453886823379243</v>
      </c>
      <c r="F59" s="49">
        <f t="shared" si="2"/>
        <v>-0.15453886823379243</v>
      </c>
      <c r="G59" s="49">
        <f t="shared" si="3"/>
        <v>0.70295918888087083</v>
      </c>
      <c r="H59" s="5" t="str">
        <f t="shared" si="6"/>
        <v/>
      </c>
      <c r="I59" s="24">
        <f t="shared" si="4"/>
        <v>7.4260202779782292E-3</v>
      </c>
      <c r="J59" s="24">
        <f t="shared" si="5"/>
        <v>3.7614895430157563E-3</v>
      </c>
      <c r="K59" s="5" t="str">
        <f t="shared" si="11"/>
        <v/>
      </c>
      <c r="L59" s="5" t="str">
        <f t="shared" si="12"/>
        <v/>
      </c>
      <c r="M59" s="24">
        <f t="shared" si="7"/>
        <v>-1.2347635305961282E+16</v>
      </c>
      <c r="N59" s="24">
        <f t="shared" si="8"/>
        <v>0.70295918888087083</v>
      </c>
      <c r="O59" s="24">
        <f t="shared" si="9"/>
        <v>17080251120879.375</v>
      </c>
      <c r="P59" s="24">
        <f t="shared" si="10"/>
        <v>4.6709788098869277E-6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6.7131329499201087E-2</v>
      </c>
      <c r="V59" s="24">
        <f t="shared" si="13"/>
        <v>10.981029070781121</v>
      </c>
      <c r="W59" s="63">
        <f>B59+([1]User!D$6-25)*[1]User!C$6*[1]Calc!V$6</f>
        <v>0.5065283156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0.503471</v>
      </c>
      <c r="C60" s="64">
        <v>5.5627099999999999E-2</v>
      </c>
      <c r="D60" s="61">
        <f t="shared" si="0"/>
        <v>0.65678752279379549</v>
      </c>
      <c r="E60" s="49">
        <f t="shared" si="1"/>
        <v>-0.1825751062437847</v>
      </c>
      <c r="F60" s="49">
        <f t="shared" si="2"/>
        <v>-0.1825751062437847</v>
      </c>
      <c r="G60" s="49">
        <f t="shared" si="3"/>
        <v>0.65896224078143362</v>
      </c>
      <c r="H60" s="5" t="str">
        <f t="shared" si="6"/>
        <v/>
      </c>
      <c r="I60" s="24">
        <f t="shared" si="4"/>
        <v>8.5259439804641589E-3</v>
      </c>
      <c r="J60" s="24">
        <f t="shared" si="5"/>
        <v>4.2949213931147987E-3</v>
      </c>
      <c r="K60" s="5" t="str">
        <f t="shared" si="11"/>
        <v/>
      </c>
      <c r="L60" s="5" t="str">
        <f t="shared" si="12"/>
        <v/>
      </c>
      <c r="M60" s="24">
        <f t="shared" si="7"/>
        <v>-1.1312515541188894E+16</v>
      </c>
      <c r="N60" s="24">
        <f t="shared" si="8"/>
        <v>0.65896224078143362</v>
      </c>
      <c r="O60" s="24">
        <f t="shared" si="9"/>
        <v>15344889386687.625</v>
      </c>
      <c r="P60" s="24">
        <f t="shared" si="10"/>
        <v>4.4765865980403869E-6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6.2336509695449287E-2</v>
      </c>
      <c r="V60" s="24">
        <f t="shared" si="13"/>
        <v>10.412395617281122</v>
      </c>
      <c r="W60" s="63">
        <f>B60+([1]User!D$6-25)*[1]User!C$6*[1]Calc!V$6</f>
        <v>0.50374731559999997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0.50076299999999996</v>
      </c>
      <c r="C61" s="64">
        <v>5.2131900000000002E-2</v>
      </c>
      <c r="D61" s="61">
        <f t="shared" si="0"/>
        <v>0.61551979987333272</v>
      </c>
      <c r="E61" s="49">
        <f t="shared" si="1"/>
        <v>-0.21075797224131712</v>
      </c>
      <c r="F61" s="49">
        <f t="shared" si="2"/>
        <v>-0.21075797224131712</v>
      </c>
      <c r="G61" s="49">
        <f t="shared" si="3"/>
        <v>0.61742924403523769</v>
      </c>
      <c r="H61" s="5" t="str">
        <f t="shared" si="6"/>
        <v/>
      </c>
      <c r="I61" s="24">
        <f t="shared" si="4"/>
        <v>9.5642688991190578E-3</v>
      </c>
      <c r="J61" s="24">
        <f t="shared" si="5"/>
        <v>4.7920747434289776E-3</v>
      </c>
      <c r="K61" s="5" t="str">
        <f t="shared" si="11"/>
        <v/>
      </c>
      <c r="L61" s="5" t="str">
        <f t="shared" si="12"/>
        <v/>
      </c>
      <c r="M61" s="24">
        <f t="shared" si="7"/>
        <v>-9932605919189584</v>
      </c>
      <c r="N61" s="24">
        <f t="shared" si="8"/>
        <v>0.61742924403523769</v>
      </c>
      <c r="O61" s="24">
        <f t="shared" si="9"/>
        <v>13823208927177.75</v>
      </c>
      <c r="P61" s="24">
        <f t="shared" si="10"/>
        <v>4.3039323288175663E-6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5.8035104899169729E-2</v>
      </c>
      <c r="V61" s="24">
        <f t="shared" si="13"/>
        <v>9.8318271214482973</v>
      </c>
      <c r="W61" s="63">
        <f>B61+([1]User!D$6-25)*[1]User!C$6*[1]Calc!V$6</f>
        <v>0.50103931559999992</v>
      </c>
      <c r="X61" s="75"/>
      <c r="Y61" s="66"/>
      <c r="AH61" s="24"/>
    </row>
    <row r="62" spans="1:34">
      <c r="A62" s="64">
        <v>7.7787999999999998E-3</v>
      </c>
      <c r="B62" s="59">
        <v>0.498114</v>
      </c>
      <c r="C62" s="64">
        <v>4.8854300000000003E-2</v>
      </c>
      <c r="D62" s="61">
        <f t="shared" si="0"/>
        <v>0.57682127371056424</v>
      </c>
      <c r="E62" s="49">
        <f t="shared" si="1"/>
        <v>-0.23895873080469351</v>
      </c>
      <c r="F62" s="49">
        <f t="shared" si="2"/>
        <v>-0.23895873080469351</v>
      </c>
      <c r="G62" s="49">
        <f t="shared" si="3"/>
        <v>0.57850898454733701</v>
      </c>
      <c r="H62" s="5" t="str">
        <f t="shared" si="6"/>
        <v/>
      </c>
      <c r="I62" s="24">
        <f t="shared" si="4"/>
        <v>1.0537275386316575E-2</v>
      </c>
      <c r="J62" s="24">
        <f t="shared" si="5"/>
        <v>5.2516760053504296E-3</v>
      </c>
      <c r="K62" s="5" t="str">
        <f t="shared" si="11"/>
        <v/>
      </c>
      <c r="L62" s="5" t="str">
        <f t="shared" si="12"/>
        <v/>
      </c>
      <c r="M62" s="24">
        <f t="shared" si="7"/>
        <v>-8779186624910563</v>
      </c>
      <c r="N62" s="24">
        <f t="shared" si="8"/>
        <v>0.57850898454733701</v>
      </c>
      <c r="O62" s="24">
        <f t="shared" si="9"/>
        <v>12479654685829</v>
      </c>
      <c r="P62" s="24">
        <f t="shared" si="10"/>
        <v>4.1470208430400949E-6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5.4148364635459897E-2</v>
      </c>
      <c r="V62" s="24">
        <f t="shared" si="13"/>
        <v>9.2589976774905978</v>
      </c>
      <c r="W62" s="63">
        <f>B62+([1]User!D$6-25)*[1]User!C$6*[1]Calc!V$6</f>
        <v>0.49839031560000002</v>
      </c>
      <c r="X62" s="75"/>
      <c r="Y62" s="66"/>
      <c r="AH62" s="24"/>
    </row>
    <row r="63" spans="1:34">
      <c r="A63" s="64">
        <v>7.9241999999999993E-3</v>
      </c>
      <c r="B63" s="59">
        <v>0.49554399999999998</v>
      </c>
      <c r="C63" s="64">
        <v>4.5801700000000001E-2</v>
      </c>
      <c r="D63" s="61">
        <f t="shared" si="0"/>
        <v>0.54077931588640404</v>
      </c>
      <c r="E63" s="49">
        <f t="shared" si="1"/>
        <v>-0.26697992795434511</v>
      </c>
      <c r="F63" s="49">
        <f t="shared" si="2"/>
        <v>-0.26697992795434511</v>
      </c>
      <c r="G63" s="49">
        <f t="shared" si="3"/>
        <v>0.54226304174353368</v>
      </c>
      <c r="H63" s="5" t="str">
        <f t="shared" si="6"/>
        <v/>
      </c>
      <c r="I63" s="24">
        <f t="shared" si="4"/>
        <v>1.1443423956411659E-2</v>
      </c>
      <c r="J63" s="24">
        <f t="shared" si="5"/>
        <v>5.6738820776126297E-3</v>
      </c>
      <c r="K63" s="5" t="str">
        <f t="shared" si="11"/>
        <v/>
      </c>
      <c r="L63" s="5" t="str">
        <f t="shared" si="12"/>
        <v/>
      </c>
      <c r="M63" s="24">
        <f t="shared" si="7"/>
        <v>-7718091225185282</v>
      </c>
      <c r="N63" s="24">
        <f t="shared" si="8"/>
        <v>0.54226304174353368</v>
      </c>
      <c r="O63" s="24">
        <f t="shared" si="9"/>
        <v>11300213676891.875</v>
      </c>
      <c r="P63" s="24">
        <f t="shared" si="10"/>
        <v>4.006087286090798E-6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5.0655799080288624E-2</v>
      </c>
      <c r="V63" s="24">
        <f t="shared" si="13"/>
        <v>8.699545382234529</v>
      </c>
      <c r="W63" s="63">
        <f>B63+([1]User!D$6-25)*[1]User!C$6*[1]Calc!V$6</f>
        <v>0.49582031560000001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0.49303799999999998</v>
      </c>
      <c r="C64" s="64">
        <v>4.2970800000000003E-2</v>
      </c>
      <c r="D64" s="61">
        <f t="shared" si="0"/>
        <v>0.50735496339855268</v>
      </c>
      <c r="E64" s="49">
        <f t="shared" si="1"/>
        <v>-0.29468808661285784</v>
      </c>
      <c r="F64" s="49">
        <f t="shared" si="2"/>
        <v>-0.29468808661285784</v>
      </c>
      <c r="G64" s="49">
        <f t="shared" si="3"/>
        <v>0.50866902029616012</v>
      </c>
      <c r="H64" s="5" t="str">
        <f t="shared" si="6"/>
        <v/>
      </c>
      <c r="I64" s="24">
        <f t="shared" si="4"/>
        <v>1.2283274492595997E-2</v>
      </c>
      <c r="J64" s="24">
        <f t="shared" si="5"/>
        <v>6.0595151496419314E-3</v>
      </c>
      <c r="K64" s="5" t="str">
        <f t="shared" si="11"/>
        <v/>
      </c>
      <c r="L64" s="5" t="str">
        <f t="shared" si="12"/>
        <v/>
      </c>
      <c r="M64" s="24">
        <f t="shared" si="7"/>
        <v>-6835501964249892</v>
      </c>
      <c r="N64" s="24">
        <f t="shared" si="8"/>
        <v>0.50866902029616012</v>
      </c>
      <c r="O64" s="24">
        <f t="shared" si="9"/>
        <v>10256878618483.875</v>
      </c>
      <c r="P64" s="24">
        <f t="shared" si="10"/>
        <v>3.8763562688942949E-6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4.7492941384675177E-2</v>
      </c>
      <c r="V64" s="24">
        <f t="shared" si="13"/>
        <v>8.1657045217522644</v>
      </c>
      <c r="W64" s="63">
        <f>B64+([1]User!D$6-25)*[1]User!C$6*[1]Calc!V$6</f>
        <v>0.4933143156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0.49055799999999999</v>
      </c>
      <c r="C65" s="64">
        <v>4.0268100000000001E-2</v>
      </c>
      <c r="D65" s="61">
        <f t="shared" si="0"/>
        <v>0.4754442645151884</v>
      </c>
      <c r="E65" s="49">
        <f t="shared" si="1"/>
        <v>-0.32290038731170906</v>
      </c>
      <c r="F65" s="49">
        <f t="shared" si="2"/>
        <v>-0.32290038731170906</v>
      </c>
      <c r="G65" s="49">
        <f t="shared" si="3"/>
        <v>0.47662643426008106</v>
      </c>
      <c r="H65" s="5" t="str">
        <f t="shared" si="6"/>
        <v/>
      </c>
      <c r="I65" s="24">
        <f t="shared" si="4"/>
        <v>1.3084339143497974E-2</v>
      </c>
      <c r="J65" s="24">
        <f t="shared" si="5"/>
        <v>6.422242648577119E-3</v>
      </c>
      <c r="K65" s="5" t="str">
        <f t="shared" si="11"/>
        <v/>
      </c>
      <c r="L65" s="5" t="str">
        <f t="shared" si="12"/>
        <v/>
      </c>
      <c r="M65" s="24">
        <f t="shared" si="7"/>
        <v>-6149447278883853</v>
      </c>
      <c r="N65" s="24">
        <f t="shared" si="8"/>
        <v>0.47662643426008106</v>
      </c>
      <c r="O65" s="24">
        <f t="shared" si="9"/>
        <v>9318680217026.75</v>
      </c>
      <c r="P65" s="24">
        <f t="shared" si="10"/>
        <v>3.7585474832134367E-6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4.4580446007717808E-2</v>
      </c>
      <c r="V65" s="24">
        <f t="shared" si="13"/>
        <v>7.6349241723527177</v>
      </c>
      <c r="W65" s="63">
        <f>B65+([1]User!D$6-25)*[1]User!C$6*[1]Calc!V$6</f>
        <v>0.49083431560000002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0.48822199999999999</v>
      </c>
      <c r="C66" s="64">
        <v>3.77568E-2</v>
      </c>
      <c r="D66" s="61">
        <f t="shared" si="0"/>
        <v>0.44579341976520037</v>
      </c>
      <c r="E66" s="49">
        <f t="shared" si="1"/>
        <v>-0.3508663463105911</v>
      </c>
      <c r="F66" s="49">
        <f t="shared" si="2"/>
        <v>-0.3508663463105911</v>
      </c>
      <c r="G66" s="49">
        <f t="shared" si="3"/>
        <v>0.44681120881593411</v>
      </c>
      <c r="H66" s="5" t="str">
        <f t="shared" si="6"/>
        <v/>
      </c>
      <c r="I66" s="24">
        <f t="shared" si="4"/>
        <v>1.3829719779601648E-2</v>
      </c>
      <c r="J66" s="24">
        <f t="shared" si="5"/>
        <v>6.7557948175554087E-3</v>
      </c>
      <c r="K66" s="5" t="str">
        <f t="shared" si="11"/>
        <v/>
      </c>
      <c r="L66" s="5" t="str">
        <f t="shared" si="12"/>
        <v/>
      </c>
      <c r="M66" s="24">
        <f t="shared" si="7"/>
        <v>-5294366680887187</v>
      </c>
      <c r="N66" s="24">
        <f t="shared" si="8"/>
        <v>0.44681120881593411</v>
      </c>
      <c r="O66" s="24">
        <f t="shared" si="9"/>
        <v>8513166807010.25</v>
      </c>
      <c r="P66" s="24">
        <f t="shared" si="10"/>
        <v>3.6627800616654692E-6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4.2020099532834622E-2</v>
      </c>
      <c r="V66" s="24">
        <f t="shared" si="13"/>
        <v>7.1104000691862375</v>
      </c>
      <c r="W66" s="63">
        <f>B66+([1]User!D$6-25)*[1]User!C$6*[1]Calc!V$6</f>
        <v>0.48849831560000001</v>
      </c>
      <c r="Y66" s="66"/>
      <c r="AH66" s="24"/>
    </row>
    <row r="67" spans="1:34">
      <c r="A67" s="64">
        <v>8.5058000000000009E-3</v>
      </c>
      <c r="B67" s="59">
        <v>0.48592600000000002</v>
      </c>
      <c r="C67" s="64">
        <v>3.5375900000000002E-2</v>
      </c>
      <c r="D67" s="61">
        <f t="shared" si="0"/>
        <v>0.4176822039545659</v>
      </c>
      <c r="E67" s="49">
        <f t="shared" si="1"/>
        <v>-0.37915402817988003</v>
      </c>
      <c r="F67" s="49">
        <f t="shared" si="2"/>
        <v>-0.37915402817988003</v>
      </c>
      <c r="G67" s="49">
        <f t="shared" si="3"/>
        <v>0.41859788750617971</v>
      </c>
      <c r="H67" s="5" t="str">
        <f t="shared" si="6"/>
        <v/>
      </c>
      <c r="I67" s="24">
        <f t="shared" si="4"/>
        <v>1.4535052812345508E-2</v>
      </c>
      <c r="J67" s="24">
        <f t="shared" si="5"/>
        <v>7.0669763347306789E-3</v>
      </c>
      <c r="K67" s="5" t="str">
        <f t="shared" si="11"/>
        <v/>
      </c>
      <c r="L67" s="5" t="str">
        <f t="shared" si="12"/>
        <v/>
      </c>
      <c r="M67" s="24">
        <f t="shared" si="7"/>
        <v>-4763231125748128</v>
      </c>
      <c r="N67" s="24">
        <f t="shared" si="8"/>
        <v>0.41859788750617971</v>
      </c>
      <c r="O67" s="24">
        <f t="shared" si="9"/>
        <v>7788998627678.875</v>
      </c>
      <c r="P67" s="24">
        <f t="shared" si="10"/>
        <v>3.5770775268493949E-6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3.9664041028920939E-2</v>
      </c>
      <c r="V67" s="24">
        <f t="shared" si="13"/>
        <v>6.6011411840166705</v>
      </c>
      <c r="W67" s="63">
        <f>B67+([1]User!D$6-25)*[1]User!C$6*[1]Calc!V$6</f>
        <v>0.48620231560000005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0.48367500000000002</v>
      </c>
      <c r="C68" s="64">
        <v>3.3105799999999998E-2</v>
      </c>
      <c r="D68" s="61">
        <f t="shared" si="0"/>
        <v>0.390879200463566</v>
      </c>
      <c r="E68" s="49">
        <f t="shared" si="1"/>
        <v>-0.40795743871134793</v>
      </c>
      <c r="F68" s="49">
        <f t="shared" si="2"/>
        <v>-0.40795743871134793</v>
      </c>
      <c r="G68" s="49">
        <f t="shared" si="3"/>
        <v>0.39170231070459188</v>
      </c>
      <c r="H68" s="5" t="str">
        <f t="shared" si="6"/>
        <v/>
      </c>
      <c r="I68" s="24">
        <f t="shared" si="4"/>
        <v>1.5207442232385203E-2</v>
      </c>
      <c r="J68" s="24">
        <f t="shared" si="5"/>
        <v>7.3596616752738203E-3</v>
      </c>
      <c r="K68" s="5" t="str">
        <f t="shared" si="11"/>
        <v/>
      </c>
      <c r="L68" s="5" t="str">
        <f t="shared" si="12"/>
        <v/>
      </c>
      <c r="M68" s="24">
        <f t="shared" si="7"/>
        <v>-4281680404837099.5</v>
      </c>
      <c r="N68" s="24">
        <f t="shared" si="8"/>
        <v>0.39170231070459188</v>
      </c>
      <c r="O68" s="24">
        <f t="shared" si="9"/>
        <v>7138590085446</v>
      </c>
      <c r="P68" s="24">
        <f t="shared" si="10"/>
        <v>3.503483437607536E-6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3.7497763812617074E-2</v>
      </c>
      <c r="V68" s="24">
        <f t="shared" si="13"/>
        <v>6.1008743136779602</v>
      </c>
      <c r="W68" s="63">
        <f>B68+([1]User!D$6-25)*[1]User!C$6*[1]Calc!V$6</f>
        <v>0.48395131560000004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0.481541</v>
      </c>
      <c r="C69" s="64">
        <v>3.0968599999999999E-2</v>
      </c>
      <c r="D69" s="61">
        <f t="shared" si="0"/>
        <v>0.36564534333790427</v>
      </c>
      <c r="E69" s="49">
        <f t="shared" si="1"/>
        <v>-0.43693995314505318</v>
      </c>
      <c r="F69" s="49">
        <f t="shared" si="2"/>
        <v>-0.43693995314505318</v>
      </c>
      <c r="G69" s="49">
        <f t="shared" si="3"/>
        <v>0.36636399374649337</v>
      </c>
      <c r="H69" s="5" t="str">
        <f t="shared" si="6"/>
        <v/>
      </c>
      <c r="I69" s="24">
        <f t="shared" si="4"/>
        <v>1.5840900156337667E-2</v>
      </c>
      <c r="J69" s="24">
        <f t="shared" si="5"/>
        <v>7.6324199900142352E-3</v>
      </c>
      <c r="K69" s="5" t="str">
        <f t="shared" si="11"/>
        <v/>
      </c>
      <c r="L69" s="5" t="str">
        <f t="shared" si="12"/>
        <v/>
      </c>
      <c r="M69" s="24">
        <f t="shared" si="7"/>
        <v>-3738298005561125</v>
      </c>
      <c r="N69" s="24">
        <f t="shared" si="8"/>
        <v>0.36636399374649337</v>
      </c>
      <c r="O69" s="24">
        <f t="shared" si="9"/>
        <v>6572003915072.375</v>
      </c>
      <c r="P69" s="24">
        <f t="shared" si="10"/>
        <v>3.4484885365337731E-6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3.5566492997359506E-2</v>
      </c>
      <c r="V69" s="24">
        <f t="shared" si="13"/>
        <v>5.6101255281328797</v>
      </c>
      <c r="W69" s="63">
        <f>B69+([1]User!D$6-25)*[1]User!C$6*[1]Calc!V$6</f>
        <v>0.48181731560000002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0.47933500000000001</v>
      </c>
      <c r="C70" s="64">
        <v>2.8990599999999998E-2</v>
      </c>
      <c r="D70" s="61">
        <f t="shared" si="0"/>
        <v>0.34229115589893788</v>
      </c>
      <c r="E70" s="49">
        <f t="shared" si="1"/>
        <v>-0.46560432199536661</v>
      </c>
      <c r="F70" s="49">
        <f t="shared" si="2"/>
        <v>-0.46560432199536661</v>
      </c>
      <c r="G70" s="49">
        <f t="shared" si="3"/>
        <v>0.34297339611088268</v>
      </c>
      <c r="H70" s="5" t="str">
        <f t="shared" si="6"/>
        <v/>
      </c>
      <c r="I70" s="24">
        <f t="shared" si="4"/>
        <v>1.6425665097227933E-2</v>
      </c>
      <c r="J70" s="24">
        <f t="shared" si="5"/>
        <v>7.8779348468864911E-3</v>
      </c>
      <c r="K70" s="5" t="str">
        <f t="shared" si="11"/>
        <v/>
      </c>
      <c r="L70" s="5" t="str">
        <f t="shared" si="12"/>
        <v/>
      </c>
      <c r="M70" s="24">
        <f t="shared" si="7"/>
        <v>-3548898314319712</v>
      </c>
      <c r="N70" s="24">
        <f t="shared" si="8"/>
        <v>0.34297339611088268</v>
      </c>
      <c r="O70" s="24">
        <f t="shared" si="9"/>
        <v>6033349433143.75</v>
      </c>
      <c r="P70" s="24">
        <f t="shared" si="10"/>
        <v>3.3817523696577807E-6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3.3686996024810692E-2</v>
      </c>
      <c r="V70" s="24">
        <f t="shared" si="13"/>
        <v>5.1778390380642749</v>
      </c>
      <c r="W70" s="63">
        <f>B70+([1]User!D$6-25)*[1]User!C$6*[1]Calc!V$6</f>
        <v>0.47961131560000003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0.47719</v>
      </c>
      <c r="C71" s="64">
        <v>2.7140899999999999E-2</v>
      </c>
      <c r="D71" s="61">
        <f t="shared" si="0"/>
        <v>0.32045180276149798</v>
      </c>
      <c r="E71" s="49">
        <f t="shared" si="1"/>
        <v>-0.49423728086827923</v>
      </c>
      <c r="F71" s="49">
        <f t="shared" si="2"/>
        <v>-0.49423728086827923</v>
      </c>
      <c r="G71" s="49">
        <f t="shared" si="3"/>
        <v>0.32106241770139748</v>
      </c>
      <c r="H71" s="5" t="str">
        <f t="shared" si="6"/>
        <v/>
      </c>
      <c r="I71" s="24">
        <f t="shared" si="4"/>
        <v>1.6973439557465064E-2</v>
      </c>
      <c r="J71" s="24">
        <f t="shared" si="5"/>
        <v>8.1042456485621393E-3</v>
      </c>
      <c r="K71" s="5" t="str">
        <f t="shared" si="11"/>
        <v/>
      </c>
      <c r="L71" s="5" t="str">
        <f t="shared" si="12"/>
        <v/>
      </c>
      <c r="M71" s="24">
        <f t="shared" si="7"/>
        <v>-3176315750621639</v>
      </c>
      <c r="N71" s="24">
        <f t="shared" si="8"/>
        <v>0.32106241770139748</v>
      </c>
      <c r="O71" s="24">
        <f t="shared" si="9"/>
        <v>5551808477237.375</v>
      </c>
      <c r="P71" s="24">
        <f t="shared" si="10"/>
        <v>3.3242123737345395E-6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3.1966061470520724E-2</v>
      </c>
      <c r="V71" s="24">
        <f t="shared" si="13"/>
        <v>4.7674405813514174</v>
      </c>
      <c r="W71" s="63">
        <f>B71+([1]User!D$6-25)*[1]User!C$6*[1]Calc!V$6</f>
        <v>0.47746631560000002</v>
      </c>
      <c r="AH71" s="24"/>
    </row>
    <row r="72" spans="1:34">
      <c r="A72" s="64">
        <v>9.2327999999999993E-3</v>
      </c>
      <c r="B72" s="59">
        <v>0.475074</v>
      </c>
      <c r="C72" s="64">
        <v>2.5433000000000001E-2</v>
      </c>
      <c r="D72" s="61">
        <f t="shared" si="0"/>
        <v>0.30028667802590109</v>
      </c>
      <c r="E72" s="49">
        <f t="shared" si="1"/>
        <v>-0.52246393449490958</v>
      </c>
      <c r="F72" s="49">
        <f t="shared" si="2"/>
        <v>-0.52246393449490958</v>
      </c>
      <c r="G72" s="49">
        <f t="shared" si="3"/>
        <v>0.30084172551828003</v>
      </c>
      <c r="H72" s="5" t="str">
        <f t="shared" si="6"/>
        <v/>
      </c>
      <c r="I72" s="24">
        <f t="shared" si="4"/>
        <v>1.7478956862043E-2</v>
      </c>
      <c r="J72" s="24">
        <f t="shared" si="5"/>
        <v>8.3086276607309256E-3</v>
      </c>
      <c r="K72" s="5" t="str">
        <f t="shared" si="11"/>
        <v/>
      </c>
      <c r="L72" s="5" t="str">
        <f t="shared" si="12"/>
        <v/>
      </c>
      <c r="M72" s="24">
        <f t="shared" si="7"/>
        <v>-2887263277044009</v>
      </c>
      <c r="N72" s="24">
        <f t="shared" si="8"/>
        <v>0.30084172551828003</v>
      </c>
      <c r="O72" s="24">
        <f t="shared" si="9"/>
        <v>5114327118729.75</v>
      </c>
      <c r="P72" s="24">
        <f t="shared" si="10"/>
        <v>3.2680913646895904E-6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3.0364741733162913E-2</v>
      </c>
      <c r="V72" s="24">
        <f t="shared" si="13"/>
        <v>4.3931923779362725</v>
      </c>
      <c r="W72" s="63">
        <f>B72+([1]User!D$6-25)*[1]User!C$6*[1]Calc!V$6</f>
        <v>0.47535031560000002</v>
      </c>
      <c r="AH72" s="24"/>
    </row>
    <row r="73" spans="1:34">
      <c r="A73" s="64">
        <v>9.3781999999999997E-3</v>
      </c>
      <c r="B73" s="59">
        <v>0.472945</v>
      </c>
      <c r="C73" s="64">
        <v>2.37868E-2</v>
      </c>
      <c r="D73" s="61">
        <f t="shared" ref="D73:D133" si="18">C73/$A$6</f>
        <v>0.28085004336360253</v>
      </c>
      <c r="E73" s="49">
        <f t="shared" ref="E73:E104" si="19">IF(D73&gt;0,LOG10(D73),-3)</f>
        <v>-0.55152550473221551</v>
      </c>
      <c r="F73" s="49">
        <f t="shared" ref="F73:F103" si="20">IF($D73&gt;0,LOG10(D73),-3)</f>
        <v>-0.55152550473221551</v>
      </c>
      <c r="G73" s="49">
        <f t="shared" ref="G73:G133" si="21">IF(N73&lt;0.001, 0.001, N73)</f>
        <v>0.28136435602284604</v>
      </c>
      <c r="H73" s="5" t="str">
        <f t="shared" si="6"/>
        <v/>
      </c>
      <c r="I73" s="24">
        <f t="shared" ref="I73:I133" si="22">B$6-G73*B$6</f>
        <v>1.7965891099428852E-2</v>
      </c>
      <c r="J73" s="24">
        <f t="shared" ref="J73:J133" si="23">W73*I73</f>
        <v>8.5018426219980528E-3</v>
      </c>
      <c r="K73" s="5" t="str">
        <f t="shared" si="11"/>
        <v/>
      </c>
      <c r="L73" s="5" t="str">
        <f t="shared" si="12"/>
        <v/>
      </c>
      <c r="M73" s="24">
        <f t="shared" si="7"/>
        <v>-2675367557446480</v>
      </c>
      <c r="N73" s="24">
        <f t="shared" si="8"/>
        <v>0.28136435602284604</v>
      </c>
      <c r="O73" s="24">
        <f t="shared" si="9"/>
        <v>4708840266742.25</v>
      </c>
      <c r="P73" s="24">
        <f t="shared" si="10"/>
        <v>3.2172783563424354E-6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2.8844055389759645E-2</v>
      </c>
      <c r="V73" s="24">
        <f t="shared" si="13"/>
        <v>4.0311175070688572</v>
      </c>
      <c r="W73" s="63">
        <f>B73+([1]User!D$6-25)*[1]User!C$6*[1]Calc!V$6</f>
        <v>0.47322131560000003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0.470829</v>
      </c>
      <c r="C74" s="64">
        <v>2.2256100000000001E-2</v>
      </c>
      <c r="D74" s="61">
        <f t="shared" si="18"/>
        <v>0.2627771137817897</v>
      </c>
      <c r="E74" s="49">
        <f t="shared" si="19"/>
        <v>-0.58041246175721617</v>
      </c>
      <c r="F74" s="49">
        <f t="shared" si="20"/>
        <v>-0.58041246175721617</v>
      </c>
      <c r="G74" s="49">
        <f t="shared" si="21"/>
        <v>0.26324809676467087</v>
      </c>
      <c r="H74" s="5" t="str">
        <f t="shared" ref="H74:H133" si="24">IF(K74="","",I74)</f>
        <v/>
      </c>
      <c r="I74" s="24">
        <f t="shared" si="22"/>
        <v>1.8418797580883231E-2</v>
      </c>
      <c r="J74" s="24">
        <f t="shared" si="23"/>
        <v>8.6771934473145115E-3</v>
      </c>
      <c r="K74" s="5" t="str">
        <f t="shared" si="11"/>
        <v/>
      </c>
      <c r="L74" s="5" t="str">
        <f t="shared" si="12"/>
        <v/>
      </c>
      <c r="M74" s="24">
        <f t="shared" si="7"/>
        <v>-2449973901795564.5</v>
      </c>
      <c r="N74" s="24">
        <f t="shared" si="8"/>
        <v>0.26324809676467087</v>
      </c>
      <c r="O74" s="24">
        <f t="shared" si="9"/>
        <v>4337601942304.375</v>
      </c>
      <c r="P74" s="24">
        <f t="shared" si="10"/>
        <v>3.167584524396459E-6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2.7416949502408212E-2</v>
      </c>
      <c r="V74" s="24">
        <f t="shared" si="13"/>
        <v>3.6988981989801295</v>
      </c>
      <c r="W74" s="63">
        <f>B74+([1]User!D$6-25)*[1]User!C$6*[1]Calc!V$6</f>
        <v>0.47110531560000002</v>
      </c>
      <c r="AH74" s="24"/>
    </row>
    <row r="75" spans="1:34">
      <c r="A75" s="64">
        <v>9.6690000000000005E-3</v>
      </c>
      <c r="B75" s="59">
        <v>0.46868100000000001</v>
      </c>
      <c r="C75" s="64">
        <v>2.08255E-2</v>
      </c>
      <c r="D75" s="61">
        <f t="shared" si="18"/>
        <v>0.2458860619363977</v>
      </c>
      <c r="E75" s="49">
        <f t="shared" si="19"/>
        <v>-0.60926608856779485</v>
      </c>
      <c r="F75" s="49">
        <f t="shared" si="20"/>
        <v>-0.60926608856779485</v>
      </c>
      <c r="G75" s="49">
        <f t="shared" si="21"/>
        <v>0.24632601629640599</v>
      </c>
      <c r="H75" s="5" t="str">
        <f t="shared" si="24"/>
        <v/>
      </c>
      <c r="I75" s="24">
        <f t="shared" si="22"/>
        <v>1.8841849592589853E-2</v>
      </c>
      <c r="J75" s="24">
        <f t="shared" si="23"/>
        <v>8.8360232058798914E-3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-2288568248066513</v>
      </c>
      <c r="N75" s="24">
        <f t="shared" ref="N75:N131" si="26">IF($X$76,D75-1.602E-19*$P$6*M75/$B$6,D75)</f>
        <v>0.24632601629640599</v>
      </c>
      <c r="O75" s="24">
        <f t="shared" ref="O75:O133" si="27">(SQRT($X$21^2+296000000000000000000*EXP(38.921*W75))-$X$21)/2</f>
        <v>3990596683069.25</v>
      </c>
      <c r="P75" s="24">
        <f t="shared" ref="P75:P131" si="28">O75/(($B$6*D75)/(1.602E-19*$P$6)-M75)</f>
        <v>3.1143779203172441E-6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2.6048845968654238E-2</v>
      </c>
      <c r="V75" s="24">
        <f t="shared" si="13"/>
        <v>3.3965629943170055</v>
      </c>
      <c r="W75" s="63">
        <f>B75+([1]User!D$6-25)*[1]User!C$6*[1]Calc!V$6</f>
        <v>0.46895731560000004</v>
      </c>
      <c r="X75" s="9" t="s">
        <v>91</v>
      </c>
      <c r="AH75" s="24"/>
    </row>
    <row r="76" spans="1:34">
      <c r="A76" s="64">
        <v>9.8143999999999992E-3</v>
      </c>
      <c r="B76" s="59">
        <v>0.46653600000000001</v>
      </c>
      <c r="C76" s="64">
        <v>1.94614E-2</v>
      </c>
      <c r="D76" s="61">
        <f t="shared" si="18"/>
        <v>0.22978017362219444</v>
      </c>
      <c r="E76" s="49">
        <f t="shared" si="19"/>
        <v>-0.6386874467440804</v>
      </c>
      <c r="F76" s="49">
        <f t="shared" si="20"/>
        <v>-0.6386874467440804</v>
      </c>
      <c r="G76" s="49">
        <f t="shared" si="21"/>
        <v>0.23018448846055317</v>
      </c>
      <c r="H76" s="5" t="str">
        <f t="shared" si="24"/>
        <v/>
      </c>
      <c r="I76" s="24">
        <f t="shared" si="22"/>
        <v>1.9245387788486171E-2</v>
      </c>
      <c r="J76" s="24">
        <f t="shared" si="23"/>
        <v>8.9839840381631935E-3</v>
      </c>
      <c r="K76" s="5" t="str">
        <f t="shared" si="11"/>
        <v/>
      </c>
      <c r="L76" s="5" t="str">
        <f t="shared" si="12"/>
        <v/>
      </c>
      <c r="M76" s="24">
        <f t="shared" si="25"/>
        <v>-2103177477937595</v>
      </c>
      <c r="N76" s="24">
        <f t="shared" si="26"/>
        <v>0.23018448846055317</v>
      </c>
      <c r="O76" s="24">
        <f t="shared" si="27"/>
        <v>3671714583544.5</v>
      </c>
      <c r="P76" s="24">
        <f t="shared" si="28"/>
        <v>3.0664551563019699E-6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2.4758631783797641E-2</v>
      </c>
      <c r="V76" s="24">
        <f t="shared" si="13"/>
        <v>3.1079409310331183</v>
      </c>
      <c r="W76" s="63">
        <f>B76+([1]User!D$6-25)*[1]User!C$6*[1]Calc!V$6</f>
        <v>0.46681231560000003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0.46427200000000002</v>
      </c>
      <c r="C77" s="64">
        <v>1.8210799999999999E-2</v>
      </c>
      <c r="D77" s="61">
        <f t="shared" si="18"/>
        <v>0.21501437644768917</v>
      </c>
      <c r="E77" s="49">
        <f t="shared" si="19"/>
        <v>-0.66753250099991246</v>
      </c>
      <c r="F77" s="49">
        <f t="shared" si="20"/>
        <v>-0.66753250099991246</v>
      </c>
      <c r="G77" s="49">
        <f t="shared" si="21"/>
        <v>0.21540528123083993</v>
      </c>
      <c r="H77" s="5" t="str">
        <f t="shared" si="24"/>
        <v/>
      </c>
      <c r="I77" s="24">
        <f t="shared" si="22"/>
        <v>1.9614867969229004E-2</v>
      </c>
      <c r="J77" s="24">
        <f t="shared" si="23"/>
        <v>9.1120538758217278E-3</v>
      </c>
      <c r="K77" s="5" t="str">
        <f t="shared" si="11"/>
        <v/>
      </c>
      <c r="L77" s="5" t="str">
        <f t="shared" si="12"/>
        <v/>
      </c>
      <c r="M77" s="24">
        <f t="shared" si="25"/>
        <v>-2033420636448017</v>
      </c>
      <c r="N77" s="24">
        <f t="shared" si="26"/>
        <v>0.21540528123083993</v>
      </c>
      <c r="O77" s="24">
        <f t="shared" si="27"/>
        <v>3362682013014.5</v>
      </c>
      <c r="P77" s="24">
        <f t="shared" si="28"/>
        <v>3.0010498651105273E-6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2.3473996414927985E-2</v>
      </c>
      <c r="V77" s="24">
        <f t="shared" si="13"/>
        <v>2.8614996074680126</v>
      </c>
      <c r="W77" s="63">
        <f>B77+([1]User!D$6-25)*[1]User!C$6*[1]Calc!V$6</f>
        <v>0.46454831560000004</v>
      </c>
      <c r="AH77" s="24"/>
    </row>
    <row r="78" spans="1:34">
      <c r="A78" s="64">
        <v>1.01052E-2</v>
      </c>
      <c r="B78" s="59">
        <v>0.46208500000000002</v>
      </c>
      <c r="C78" s="64">
        <v>1.7008599999999999E-2</v>
      </c>
      <c r="D78" s="61">
        <f t="shared" si="18"/>
        <v>0.20082003664024459</v>
      </c>
      <c r="E78" s="49">
        <f t="shared" si="19"/>
        <v>-0.69719295802018366</v>
      </c>
      <c r="F78" s="49">
        <f t="shared" si="20"/>
        <v>-0.69719295802018366</v>
      </c>
      <c r="G78" s="49">
        <f t="shared" si="21"/>
        <v>0.20116695529935497</v>
      </c>
      <c r="H78" s="5" t="str">
        <f t="shared" si="24"/>
        <v/>
      </c>
      <c r="I78" s="24">
        <f t="shared" si="22"/>
        <v>1.9970826117516126E-2</v>
      </c>
      <c r="J78" s="24">
        <f t="shared" si="23"/>
        <v>9.2337374373135973E-3</v>
      </c>
      <c r="K78" s="5" t="str">
        <f t="shared" si="11"/>
        <v/>
      </c>
      <c r="L78" s="5" t="str">
        <f t="shared" si="12"/>
        <v/>
      </c>
      <c r="M78" s="24">
        <f t="shared" si="25"/>
        <v>-1804612250886274.7</v>
      </c>
      <c r="N78" s="24">
        <f t="shared" si="26"/>
        <v>0.20116695529935497</v>
      </c>
      <c r="O78" s="24">
        <f t="shared" si="27"/>
        <v>3088833448212.625</v>
      </c>
      <c r="P78" s="24">
        <f t="shared" si="28"/>
        <v>2.9517638282130867E-6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2.2303544725228306E-2</v>
      </c>
      <c r="V78" s="24">
        <f t="shared" si="13"/>
        <v>2.6155215784730981</v>
      </c>
      <c r="W78" s="63">
        <f>B78+([1]User!D$6-25)*[1]User!C$6*[1]Calc!V$6</f>
        <v>0.46236131560000004</v>
      </c>
      <c r="AH78" s="24"/>
    </row>
    <row r="79" spans="1:34">
      <c r="A79" s="64">
        <v>1.02506E-2</v>
      </c>
      <c r="B79" s="59">
        <v>0.45982699999999999</v>
      </c>
      <c r="C79" s="64">
        <v>1.5886999999999998E-2</v>
      </c>
      <c r="D79" s="61">
        <f t="shared" si="18"/>
        <v>0.1875773386465415</v>
      </c>
      <c r="E79" s="49">
        <f t="shared" si="19"/>
        <v>-0.7268196302172264</v>
      </c>
      <c r="F79" s="49">
        <f t="shared" si="20"/>
        <v>-0.7268196302172264</v>
      </c>
      <c r="G79" s="49">
        <f t="shared" si="21"/>
        <v>0.18790549366942286</v>
      </c>
      <c r="H79" s="5" t="str">
        <f t="shared" si="24"/>
        <v/>
      </c>
      <c r="I79" s="24">
        <f t="shared" si="22"/>
        <v>2.030236265826443E-2</v>
      </c>
      <c r="J79" s="24">
        <f t="shared" si="23"/>
        <v>9.3411843735810938E-3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-1707006985441973.5</v>
      </c>
      <c r="N79" s="24">
        <f t="shared" si="26"/>
        <v>0.18790549366942286</v>
      </c>
      <c r="O79" s="24">
        <f t="shared" si="27"/>
        <v>2829430712032.5</v>
      </c>
      <c r="P79" s="24">
        <f t="shared" si="28"/>
        <v>2.8946985501022598E-6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2.1163143610413739E-2</v>
      </c>
      <c r="V79" s="24">
        <f t="shared" si="13"/>
        <v>2.3955257345813199</v>
      </c>
      <c r="W79" s="63">
        <f>B79+([1]User!D$6-25)*[1]User!C$6*[1]Calc!V$6</f>
        <v>0.46010331560000001</v>
      </c>
      <c r="AH79" s="24"/>
    </row>
    <row r="80" spans="1:34">
      <c r="A80" s="64">
        <v>1.0396000000000001E-2</v>
      </c>
      <c r="B80" s="59">
        <v>0.45749200000000001</v>
      </c>
      <c r="C80" s="64">
        <v>1.4847900000000001E-2</v>
      </c>
      <c r="D80" s="61">
        <f t="shared" si="18"/>
        <v>0.17530871571032819</v>
      </c>
      <c r="E80" s="49">
        <f t="shared" si="19"/>
        <v>-0.75619649183086546</v>
      </c>
      <c r="F80" s="49">
        <f t="shared" si="20"/>
        <v>-0.75619649183086546</v>
      </c>
      <c r="G80" s="49">
        <f t="shared" si="21"/>
        <v>0.17561867809327408</v>
      </c>
      <c r="H80" s="5" t="str">
        <f t="shared" si="24"/>
        <v/>
      </c>
      <c r="I80" s="24">
        <f t="shared" si="22"/>
        <v>2.060953304766815E-2</v>
      </c>
      <c r="J80" s="24">
        <f t="shared" si="23"/>
        <v>9.4343912285335847E-3</v>
      </c>
      <c r="K80" s="5" t="str">
        <f t="shared" si="29"/>
        <v/>
      </c>
      <c r="L80" s="5" t="str">
        <f t="shared" si="12"/>
        <v/>
      </c>
      <c r="M80" s="24">
        <f t="shared" si="25"/>
        <v>-1612371946243656.7</v>
      </c>
      <c r="N80" s="24">
        <f t="shared" si="26"/>
        <v>0.17561867809327408</v>
      </c>
      <c r="O80" s="24">
        <f t="shared" si="27"/>
        <v>2584033960763</v>
      </c>
      <c r="P80" s="24">
        <f t="shared" si="28"/>
        <v>2.8285982676241545E-6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2.0051916782111406E-2</v>
      </c>
      <c r="V80" s="24">
        <f t="shared" si="13"/>
        <v>2.2007307447765077</v>
      </c>
      <c r="W80" s="63">
        <f>B80+([1]User!D$6-25)*[1]User!C$6*[1]Calc!V$6</f>
        <v>0.45776831560000003</v>
      </c>
      <c r="AH80" s="24"/>
    </row>
    <row r="81" spans="1:34">
      <c r="A81" s="64">
        <v>1.0541399999999999E-2</v>
      </c>
      <c r="B81" s="59">
        <v>0.455148</v>
      </c>
      <c r="C81" s="64">
        <v>1.38566E-2</v>
      </c>
      <c r="D81" s="61">
        <f t="shared" si="18"/>
        <v>0.16360446595893921</v>
      </c>
      <c r="E81" s="49">
        <f t="shared" si="19"/>
        <v>-0.78620484543944302</v>
      </c>
      <c r="F81" s="49">
        <f t="shared" si="20"/>
        <v>-0.78620484543944302</v>
      </c>
      <c r="G81" s="49">
        <f t="shared" si="21"/>
        <v>0.1638885738509083</v>
      </c>
      <c r="H81" s="5" t="str">
        <f t="shared" si="24"/>
        <v/>
      </c>
      <c r="I81" s="24">
        <f t="shared" si="22"/>
        <v>2.0902785653727295E-2</v>
      </c>
      <c r="J81" s="24">
        <f t="shared" si="23"/>
        <v>9.5196368504822521E-3</v>
      </c>
      <c r="K81" s="5" t="str">
        <f t="shared" si="29"/>
        <v/>
      </c>
      <c r="L81" s="5" t="str">
        <f t="shared" si="12"/>
        <v/>
      </c>
      <c r="M81" s="24">
        <f t="shared" si="25"/>
        <v>-1477881252440060.2</v>
      </c>
      <c r="N81" s="24">
        <f t="shared" si="26"/>
        <v>0.1638885738509083</v>
      </c>
      <c r="O81" s="24">
        <f t="shared" si="27"/>
        <v>2359063254179.25</v>
      </c>
      <c r="P81" s="24">
        <f t="shared" si="28"/>
        <v>2.7671625258999444E-6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1.9001492852235437E-2</v>
      </c>
      <c r="V81" s="24">
        <f t="shared" si="13"/>
        <v>2.0144699188594832</v>
      </c>
      <c r="W81" s="63">
        <f>B81+([1]User!D$6-25)*[1]User!C$6*[1]Calc!V$6</f>
        <v>0.45542431560000002</v>
      </c>
      <c r="AH81" s="24"/>
    </row>
    <row r="82" spans="1:34">
      <c r="A82" s="64">
        <v>1.06868E-2</v>
      </c>
      <c r="B82" s="59">
        <v>0.45270700000000003</v>
      </c>
      <c r="C82" s="64">
        <v>1.29324E-2</v>
      </c>
      <c r="D82" s="61">
        <f t="shared" si="18"/>
        <v>0.15269246392097524</v>
      </c>
      <c r="E82" s="49">
        <f t="shared" si="19"/>
        <v>-0.81618239685517102</v>
      </c>
      <c r="F82" s="49">
        <f t="shared" si="20"/>
        <v>-0.81618239685517102</v>
      </c>
      <c r="G82" s="49">
        <f t="shared" si="21"/>
        <v>0.15296158711800223</v>
      </c>
      <c r="H82" s="5" t="str">
        <f t="shared" si="24"/>
        <v/>
      </c>
      <c r="I82" s="24">
        <f t="shared" si="22"/>
        <v>2.1175960322049946E-2</v>
      </c>
      <c r="J82" s="24">
        <f t="shared" si="23"/>
        <v>9.5923567176962286E-3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-1399933401097476.7</v>
      </c>
      <c r="N82" s="24">
        <f t="shared" si="26"/>
        <v>0.15296158711800223</v>
      </c>
      <c r="O82" s="24">
        <f t="shared" si="27"/>
        <v>2145547713734.625</v>
      </c>
      <c r="P82" s="24">
        <f t="shared" si="28"/>
        <v>2.6964945922674818E-6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1.797233416561738E-2</v>
      </c>
      <c r="V82" s="24">
        <f t="shared" ref="V82:V145" si="31">((U82)-G82)*((U82)-G82)*U$22/U82</f>
        <v>1.8487708561115912</v>
      </c>
      <c r="W82" s="63">
        <f>B82+([1]User!D$6-25)*[1]User!C$6*[1]Calc!V$6</f>
        <v>0.45298331560000005</v>
      </c>
      <c r="AH82" s="24"/>
    </row>
    <row r="83" spans="1:34">
      <c r="A83" s="64">
        <v>1.08322E-2</v>
      </c>
      <c r="B83" s="59">
        <v>0.450237</v>
      </c>
      <c r="C83" s="64">
        <v>1.2079400000000001E-2</v>
      </c>
      <c r="D83" s="61">
        <f t="shared" si="18"/>
        <v>0.14262111817505091</v>
      </c>
      <c r="E83" s="49">
        <f t="shared" si="19"/>
        <v>-0.84581616292848782</v>
      </c>
      <c r="F83" s="49">
        <f t="shared" si="20"/>
        <v>-0.84581616292848782</v>
      </c>
      <c r="G83" s="49">
        <f t="shared" si="21"/>
        <v>0.14286854018470199</v>
      </c>
      <c r="H83" s="5" t="str">
        <f t="shared" si="24"/>
        <v/>
      </c>
      <c r="I83" s="24">
        <f t="shared" si="22"/>
        <v>2.1428286495382452E-2</v>
      </c>
      <c r="J83" s="24">
        <f t="shared" si="23"/>
        <v>9.6537283966614523E-3</v>
      </c>
      <c r="K83" s="5" t="str">
        <f t="shared" si="29"/>
        <v/>
      </c>
      <c r="L83" s="5" t="str">
        <f t="shared" si="30"/>
        <v/>
      </c>
      <c r="M83" s="24">
        <f t="shared" si="25"/>
        <v>-1287047490902450.8</v>
      </c>
      <c r="N83" s="24">
        <f t="shared" si="26"/>
        <v>0.14286854018470199</v>
      </c>
      <c r="O83" s="24">
        <f t="shared" si="27"/>
        <v>1949134631405.375</v>
      </c>
      <c r="P83" s="24">
        <f t="shared" si="28"/>
        <v>2.6227022482132939E-6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1.6993686724215522E-2</v>
      </c>
      <c r="V83" s="24">
        <f t="shared" si="31"/>
        <v>1.7001198247003722</v>
      </c>
      <c r="W83" s="63">
        <f>B83+([1]User!D$6-25)*[1]User!C$6*[1]Calc!V$6</f>
        <v>0.45051331560000002</v>
      </c>
      <c r="AH83" s="24"/>
    </row>
    <row r="84" spans="1:34">
      <c r="A84" s="64">
        <v>1.0977600000000001E-2</v>
      </c>
      <c r="B84" s="59">
        <v>0.44772400000000001</v>
      </c>
      <c r="C84" s="64">
        <v>1.12526E-2</v>
      </c>
      <c r="D84" s="61">
        <f t="shared" si="18"/>
        <v>0.1328591150534445</v>
      </c>
      <c r="E84" s="49">
        <f t="shared" si="19"/>
        <v>-0.87660864462881971</v>
      </c>
      <c r="F84" s="49">
        <f t="shared" si="20"/>
        <v>-0.87660864462881971</v>
      </c>
      <c r="G84" s="49">
        <f t="shared" si="21"/>
        <v>0.13308744178530785</v>
      </c>
      <c r="H84" s="5" t="str">
        <f t="shared" si="24"/>
        <v/>
      </c>
      <c r="I84" s="24">
        <f t="shared" si="22"/>
        <v>2.1672813955367305E-2</v>
      </c>
      <c r="J84" s="24">
        <f t="shared" si="23"/>
        <v>9.7094274919446374E-3</v>
      </c>
      <c r="K84" s="5" t="str">
        <f t="shared" si="29"/>
        <v/>
      </c>
      <c r="L84" s="5" t="str">
        <f t="shared" si="30"/>
        <v/>
      </c>
      <c r="M84" s="24">
        <f t="shared" si="25"/>
        <v>-1187717082102333</v>
      </c>
      <c r="N84" s="24">
        <f t="shared" si="26"/>
        <v>0.13308744178530785</v>
      </c>
      <c r="O84" s="24">
        <f t="shared" si="27"/>
        <v>1767724190618</v>
      </c>
      <c r="P84" s="24">
        <f t="shared" si="28"/>
        <v>2.5534137094061972E-6</v>
      </c>
      <c r="Q84" s="5" t="str">
        <f t="shared" si="15"/>
        <v/>
      </c>
      <c r="R84" s="5">
        <f t="shared" si="16"/>
        <v>0.44800031560000003</v>
      </c>
      <c r="S84" s="5" t="str">
        <f t="shared" si="17"/>
        <v/>
      </c>
      <c r="T84" s="5">
        <f t="shared" si="17"/>
        <v>-0.87586292289237955</v>
      </c>
      <c r="U84" s="24">
        <f t="shared" si="32"/>
        <v>1.6058378742012706E-2</v>
      </c>
      <c r="V84" s="24">
        <f t="shared" si="31"/>
        <v>1.555159518433435</v>
      </c>
      <c r="W84" s="63">
        <f>B84+([1]User!D$6-25)*[1]User!C$6*[1]Calc!V$6</f>
        <v>0.44800031560000003</v>
      </c>
      <c r="AH84" s="24"/>
    </row>
    <row r="85" spans="1:34">
      <c r="A85" s="64">
        <v>1.1122999999999999E-2</v>
      </c>
      <c r="B85" s="59">
        <v>0.44511099999999998</v>
      </c>
      <c r="C85" s="64">
        <v>1.0493000000000001E-2</v>
      </c>
      <c r="D85" s="61">
        <f t="shared" si="18"/>
        <v>0.12389054034230253</v>
      </c>
      <c r="E85" s="49">
        <f t="shared" si="19"/>
        <v>-0.90696185289736986</v>
      </c>
      <c r="F85" s="49">
        <f t="shared" si="20"/>
        <v>-0.90696185289736986</v>
      </c>
      <c r="G85" s="49">
        <f t="shared" si="21"/>
        <v>0.12410504186441762</v>
      </c>
      <c r="H85" s="5" t="str">
        <f t="shared" si="24"/>
        <v/>
      </c>
      <c r="I85" s="24">
        <f t="shared" si="22"/>
        <v>2.1897373953389559E-2</v>
      </c>
      <c r="J85" s="24">
        <f t="shared" si="23"/>
        <v>9.7528126037895353E-3</v>
      </c>
      <c r="K85" s="5" t="str">
        <f t="shared" si="29"/>
        <v/>
      </c>
      <c r="L85" s="5" t="str">
        <f t="shared" si="30"/>
        <v/>
      </c>
      <c r="M85" s="24">
        <f t="shared" si="25"/>
        <v>-1115800676836748</v>
      </c>
      <c r="N85" s="24">
        <f t="shared" si="26"/>
        <v>0.12410504186441762</v>
      </c>
      <c r="O85" s="24">
        <f t="shared" si="27"/>
        <v>1596959512049.75</v>
      </c>
      <c r="P85" s="24">
        <f t="shared" si="28"/>
        <v>2.4737068855899902E-6</v>
      </c>
      <c r="Q85" s="5" t="str">
        <f t="shared" si="15"/>
        <v/>
      </c>
      <c r="R85" s="5">
        <f t="shared" si="16"/>
        <v>0.4453873156</v>
      </c>
      <c r="S85" s="5" t="str">
        <f t="shared" si="17"/>
        <v/>
      </c>
      <c r="T85" s="5">
        <f t="shared" si="17"/>
        <v>-0.90621057458977727</v>
      </c>
      <c r="U85" s="24">
        <f t="shared" si="32"/>
        <v>1.5145994318419717E-2</v>
      </c>
      <c r="V85" s="24">
        <f t="shared" si="31"/>
        <v>1.4292822174148583</v>
      </c>
      <c r="W85" s="63">
        <f>B85+([1]User!D$6-25)*[1]User!C$6*[1]Calc!V$6</f>
        <v>0.4453873156</v>
      </c>
      <c r="AH85" s="24"/>
    </row>
    <row r="86" spans="1:34">
      <c r="A86" s="64">
        <v>1.12684E-2</v>
      </c>
      <c r="B86" s="59">
        <v>0.44239600000000001</v>
      </c>
      <c r="C86" s="64">
        <v>9.8005699999999998E-3</v>
      </c>
      <c r="D86" s="61">
        <f t="shared" si="18"/>
        <v>0.11571503983251308</v>
      </c>
      <c r="E86" s="49">
        <f t="shared" si="19"/>
        <v>-0.93661019081681263</v>
      </c>
      <c r="F86" s="49">
        <f t="shared" si="20"/>
        <v>-0.93661019081681263</v>
      </c>
      <c r="G86" s="49">
        <f t="shared" si="21"/>
        <v>0.11591560588258949</v>
      </c>
      <c r="H86" s="5" t="str">
        <f t="shared" si="24"/>
        <v/>
      </c>
      <c r="I86" s="24">
        <f t="shared" si="22"/>
        <v>2.2102109852935266E-2</v>
      </c>
      <c r="J86" s="24">
        <f t="shared" si="23"/>
        <v>9.7839921482444307E-3</v>
      </c>
      <c r="K86" s="5" t="str">
        <f t="shared" si="29"/>
        <v/>
      </c>
      <c r="L86" s="5" t="str">
        <f t="shared" si="30"/>
        <v/>
      </c>
      <c r="M86" s="24">
        <f t="shared" si="25"/>
        <v>-1043310705765758.1</v>
      </c>
      <c r="N86" s="24">
        <f t="shared" si="26"/>
        <v>0.11591560588258949</v>
      </c>
      <c r="O86" s="24">
        <f t="shared" si="27"/>
        <v>1436965023671.625</v>
      </c>
      <c r="P86" s="24">
        <f t="shared" si="28"/>
        <v>2.3831317107589281E-6</v>
      </c>
      <c r="Q86" s="5" t="str">
        <f t="shared" ref="Q86:Q132" si="33">IF(G86&gt;0.85,IF(G86&lt;1.15,W86,""),"")</f>
        <v/>
      </c>
      <c r="R86" s="5">
        <f t="shared" si="16"/>
        <v>0.44267231560000003</v>
      </c>
      <c r="S86" s="5" t="str">
        <f t="shared" si="17"/>
        <v/>
      </c>
      <c r="T86" s="5">
        <f t="shared" si="17"/>
        <v>-0.9358580904174405</v>
      </c>
      <c r="U86" s="24">
        <f t="shared" si="32"/>
        <v>1.4258382391145493E-2</v>
      </c>
      <c r="V86" s="24">
        <f t="shared" si="31"/>
        <v>1.3215859517451507</v>
      </c>
      <c r="W86" s="63">
        <f>B86+([1]User!D$6-25)*[1]User!C$6*[1]Calc!V$6</f>
        <v>0.44267231560000003</v>
      </c>
      <c r="AH86" s="24"/>
    </row>
    <row r="87" spans="1:34">
      <c r="A87" s="64">
        <v>1.14138E-2</v>
      </c>
      <c r="B87" s="59">
        <v>0.43967899999999999</v>
      </c>
      <c r="C87" s="64">
        <v>9.1188499999999995E-3</v>
      </c>
      <c r="D87" s="61">
        <f t="shared" si="18"/>
        <v>0.1076659919756414</v>
      </c>
      <c r="E87" s="49">
        <f t="shared" si="19"/>
        <v>-0.96792145389481976</v>
      </c>
      <c r="F87" s="49">
        <f t="shared" si="20"/>
        <v>-0.96792145389481976</v>
      </c>
      <c r="G87" s="49">
        <f t="shared" si="21"/>
        <v>0.10784659758172546</v>
      </c>
      <c r="H87" s="5" t="str">
        <f t="shared" si="24"/>
        <v/>
      </c>
      <c r="I87" s="24">
        <f t="shared" si="22"/>
        <v>2.2303835060456863E-2</v>
      </c>
      <c r="J87" s="24">
        <f t="shared" si="23"/>
        <v>9.8126907931136449E-3</v>
      </c>
      <c r="K87" s="5" t="str">
        <f t="shared" si="29"/>
        <v/>
      </c>
      <c r="L87" s="5" t="str">
        <f t="shared" si="30"/>
        <v/>
      </c>
      <c r="M87" s="24">
        <f t="shared" si="25"/>
        <v>-939479848543808</v>
      </c>
      <c r="N87" s="24">
        <f t="shared" si="26"/>
        <v>0.10784659758172546</v>
      </c>
      <c r="O87" s="24">
        <f t="shared" si="27"/>
        <v>1292886106924</v>
      </c>
      <c r="P87" s="24">
        <f t="shared" si="28"/>
        <v>2.3046107227140323E-6</v>
      </c>
      <c r="Q87" s="5" t="str">
        <f t="shared" si="33"/>
        <v/>
      </c>
      <c r="R87" s="5">
        <f t="shared" ref="R87:R132" si="34">IF(G87&gt;0.06,IF(G87&lt;0.14,W87,""),"")</f>
        <v>0.43995531560000001</v>
      </c>
      <c r="S87" s="5" t="str">
        <f t="shared" ref="S87:T131" si="35">IF(Q87="","",LOG10($G87))</f>
        <v/>
      </c>
      <c r="T87" s="5">
        <f t="shared" si="35"/>
        <v>-0.96719355176487143</v>
      </c>
      <c r="U87" s="24">
        <f t="shared" si="32"/>
        <v>1.3427326539860292E-2</v>
      </c>
      <c r="V87" s="24">
        <f t="shared" si="31"/>
        <v>1.2106564472080652</v>
      </c>
      <c r="W87" s="63">
        <f>B87+([1]User!D$6-25)*[1]User!C$6*[1]Calc!V$6</f>
        <v>0.43995531560000001</v>
      </c>
      <c r="AH87" s="24"/>
    </row>
    <row r="88" spans="1:34">
      <c r="A88" s="64">
        <v>1.15592E-2</v>
      </c>
      <c r="B88" s="59">
        <v>0.43675700000000001</v>
      </c>
      <c r="C88" s="64">
        <v>8.4861699999999995E-3</v>
      </c>
      <c r="D88" s="61">
        <f t="shared" si="18"/>
        <v>0.10019595794688242</v>
      </c>
      <c r="E88" s="49">
        <f t="shared" si="19"/>
        <v>-0.99914979819704253</v>
      </c>
      <c r="F88" s="49">
        <f t="shared" si="20"/>
        <v>-0.99914979819704253</v>
      </c>
      <c r="G88" s="49">
        <f t="shared" si="21"/>
        <v>0.10036934145270966</v>
      </c>
      <c r="H88" s="5" t="str">
        <f t="shared" si="24"/>
        <v/>
      </c>
      <c r="I88" s="24">
        <f t="shared" si="22"/>
        <v>2.2490766463682262E-2</v>
      </c>
      <c r="J88" s="24">
        <f t="shared" si="23"/>
        <v>9.8292142380083467E-3</v>
      </c>
      <c r="K88" s="5" t="str">
        <f t="shared" si="29"/>
        <v/>
      </c>
      <c r="L88" s="5" t="str">
        <f t="shared" si="30"/>
        <v/>
      </c>
      <c r="M88" s="24">
        <f t="shared" si="25"/>
        <v>-901911703221169.25</v>
      </c>
      <c r="N88" s="24">
        <f t="shared" si="26"/>
        <v>0.10036934145270966</v>
      </c>
      <c r="O88" s="24">
        <f t="shared" si="27"/>
        <v>1154005156432.125</v>
      </c>
      <c r="P88" s="24">
        <f t="shared" si="28"/>
        <v>2.2102959734675287E-6</v>
      </c>
      <c r="Q88" s="5" t="str">
        <f t="shared" si="33"/>
        <v/>
      </c>
      <c r="R88" s="5">
        <f t="shared" si="34"/>
        <v>0.43703331560000003</v>
      </c>
      <c r="S88" s="5" t="str">
        <f t="shared" si="35"/>
        <v/>
      </c>
      <c r="T88" s="5">
        <f t="shared" si="35"/>
        <v>-0.99839892535097463</v>
      </c>
      <c r="U88" s="24">
        <f t="shared" si="32"/>
        <v>1.2592747972803115E-2</v>
      </c>
      <c r="V88" s="24">
        <f t="shared" si="31"/>
        <v>1.1156452391883911</v>
      </c>
      <c r="W88" s="63">
        <f>B88+([1]User!D$6-25)*[1]User!C$6*[1]Calc!V$6</f>
        <v>0.43703331560000003</v>
      </c>
      <c r="AH88" s="24"/>
    </row>
    <row r="89" spans="1:34">
      <c r="A89" s="64">
        <v>1.1704600000000001E-2</v>
      </c>
      <c r="B89" s="59">
        <v>0.43389299999999997</v>
      </c>
      <c r="C89" s="64">
        <v>7.9179599999999999E-3</v>
      </c>
      <c r="D89" s="61">
        <f t="shared" si="18"/>
        <v>9.348711929941271E-2</v>
      </c>
      <c r="E89" s="49">
        <f t="shared" si="19"/>
        <v>-1.0292482223097668</v>
      </c>
      <c r="F89" s="49">
        <f t="shared" si="20"/>
        <v>-1.0292482223097668</v>
      </c>
      <c r="G89" s="49">
        <f t="shared" si="21"/>
        <v>9.3639159136217537E-2</v>
      </c>
      <c r="H89" s="5" t="str">
        <f t="shared" si="24"/>
        <v/>
      </c>
      <c r="I89" s="24">
        <f t="shared" si="22"/>
        <v>2.2659021021594564E-2</v>
      </c>
      <c r="J89" s="24">
        <f t="shared" si="23"/>
        <v>9.8378516491117243E-3</v>
      </c>
      <c r="K89" s="5" t="str">
        <f t="shared" si="29"/>
        <v/>
      </c>
      <c r="L89" s="5" t="str">
        <f t="shared" si="30"/>
        <v/>
      </c>
      <c r="M89" s="24">
        <f t="shared" si="25"/>
        <v>-790885543096296</v>
      </c>
      <c r="N89" s="24">
        <f t="shared" si="26"/>
        <v>9.3639159136217537E-2</v>
      </c>
      <c r="O89" s="24">
        <f t="shared" si="27"/>
        <v>1032359198787</v>
      </c>
      <c r="P89" s="24">
        <f t="shared" si="28"/>
        <v>2.1194202746535842E-6</v>
      </c>
      <c r="Q89" s="5" t="str">
        <f t="shared" si="33"/>
        <v/>
      </c>
      <c r="R89" s="5">
        <f t="shared" si="34"/>
        <v>0.43416931559999999</v>
      </c>
      <c r="S89" s="5" t="str">
        <f t="shared" si="35"/>
        <v/>
      </c>
      <c r="T89" s="5">
        <f t="shared" si="35"/>
        <v>-1.0285424948487623</v>
      </c>
      <c r="U89" s="24">
        <f t="shared" si="32"/>
        <v>1.1829847618007023E-2</v>
      </c>
      <c r="V89" s="24">
        <f t="shared" si="31"/>
        <v>1.0316099175010469</v>
      </c>
      <c r="W89" s="63">
        <f>B89+([1]User!D$6-25)*[1]User!C$6*[1]Calc!V$6</f>
        <v>0.43416931559999999</v>
      </c>
      <c r="AH89" s="24"/>
    </row>
    <row r="90" spans="1:34">
      <c r="A90" s="64">
        <v>1.1849999999999999E-2</v>
      </c>
      <c r="B90" s="59">
        <v>0.43104999999999999</v>
      </c>
      <c r="C90" s="64">
        <v>7.3779700000000002E-3</v>
      </c>
      <c r="D90" s="61">
        <f t="shared" si="18"/>
        <v>8.711147335645647E-2</v>
      </c>
      <c r="E90" s="49">
        <f t="shared" si="19"/>
        <v>-1.0599246407759995</v>
      </c>
      <c r="F90" s="49">
        <f t="shared" si="20"/>
        <v>-1.0599246407759995</v>
      </c>
      <c r="G90" s="49">
        <f t="shared" si="21"/>
        <v>8.7246607625919778E-2</v>
      </c>
      <c r="H90" s="5" t="str">
        <f t="shared" si="24"/>
        <v/>
      </c>
      <c r="I90" s="24">
        <f t="shared" si="22"/>
        <v>2.2818834809352005E-2</v>
      </c>
      <c r="J90" s="24">
        <f t="shared" si="23"/>
        <v>9.8423639446028298E-3</v>
      </c>
      <c r="K90" s="5" t="str">
        <f t="shared" si="29"/>
        <v/>
      </c>
      <c r="L90" s="5" t="str">
        <f t="shared" si="30"/>
        <v/>
      </c>
      <c r="M90" s="24">
        <f t="shared" si="25"/>
        <v>-702945638073782.25</v>
      </c>
      <c r="N90" s="24">
        <f t="shared" si="26"/>
        <v>8.7246607625919778E-2</v>
      </c>
      <c r="O90" s="24">
        <f t="shared" si="27"/>
        <v>924283319291.25</v>
      </c>
      <c r="P90" s="24">
        <f t="shared" si="28"/>
        <v>2.0365746031340514E-6</v>
      </c>
      <c r="Q90" s="5" t="str">
        <f t="shared" si="33"/>
        <v/>
      </c>
      <c r="R90" s="5">
        <f t="shared" si="34"/>
        <v>0.43132631560000001</v>
      </c>
      <c r="S90" s="5" t="str">
        <f t="shared" si="35"/>
        <v/>
      </c>
      <c r="T90" s="5">
        <f t="shared" si="35"/>
        <v>-1.0592514505348096</v>
      </c>
      <c r="U90" s="24">
        <f t="shared" si="32"/>
        <v>1.1122485089769247E-2</v>
      </c>
      <c r="V90" s="24">
        <f t="shared" si="31"/>
        <v>0.95001825518407046</v>
      </c>
      <c r="W90" s="63">
        <f>B90+([1]User!D$6-25)*[1]User!C$6*[1]Calc!V$6</f>
        <v>0.43132631560000001</v>
      </c>
      <c r="AH90" s="24"/>
    </row>
    <row r="91" spans="1:34">
      <c r="A91" s="64">
        <v>1.19954E-2</v>
      </c>
      <c r="B91" s="59">
        <v>0.428116</v>
      </c>
      <c r="C91" s="64">
        <v>6.8836399999999999E-3</v>
      </c>
      <c r="D91" s="61">
        <f t="shared" si="18"/>
        <v>8.1274933681681816E-2</v>
      </c>
      <c r="E91" s="49">
        <f t="shared" si="19"/>
        <v>-1.0900433762051533</v>
      </c>
      <c r="F91" s="49">
        <f t="shared" si="20"/>
        <v>-1.0900433762051533</v>
      </c>
      <c r="G91" s="49">
        <f t="shared" si="21"/>
        <v>8.1399359403911908E-2</v>
      </c>
      <c r="H91" s="5" t="str">
        <f t="shared" si="24"/>
        <v/>
      </c>
      <c r="I91" s="24">
        <f t="shared" si="22"/>
        <v>2.2965016014902202E-2</v>
      </c>
      <c r="J91" s="24">
        <f t="shared" si="23"/>
        <v>9.8380363884150394E-3</v>
      </c>
      <c r="K91" s="5" t="str">
        <f t="shared" si="29"/>
        <v/>
      </c>
      <c r="L91" s="5" t="str">
        <f t="shared" si="30"/>
        <v/>
      </c>
      <c r="M91" s="24">
        <f t="shared" si="25"/>
        <v>-647241584634267.75</v>
      </c>
      <c r="N91" s="24">
        <f t="shared" si="26"/>
        <v>8.1399359403911908E-2</v>
      </c>
      <c r="O91" s="24">
        <f t="shared" si="27"/>
        <v>824591556405.375</v>
      </c>
      <c r="P91" s="24">
        <f t="shared" si="28"/>
        <v>1.9474290948259127E-6</v>
      </c>
      <c r="Q91" s="5" t="str">
        <f t="shared" si="33"/>
        <v/>
      </c>
      <c r="R91" s="5">
        <f t="shared" si="34"/>
        <v>0.42839231560000002</v>
      </c>
      <c r="S91" s="5" t="str">
        <f t="shared" si="35"/>
        <v/>
      </c>
      <c r="T91" s="5">
        <f t="shared" si="35"/>
        <v>-1.089379012904913</v>
      </c>
      <c r="U91" s="24">
        <f t="shared" si="32"/>
        <v>1.0440803064067201E-2</v>
      </c>
      <c r="V91" s="24">
        <f t="shared" si="31"/>
        <v>0.87935618318150177</v>
      </c>
      <c r="W91" s="63">
        <f>B91+([1]User!D$6-25)*[1]User!C$6*[1]Calc!V$6</f>
        <v>0.42839231560000002</v>
      </c>
      <c r="AH91" s="24"/>
    </row>
    <row r="92" spans="1:34">
      <c r="A92" s="64">
        <v>1.21408E-2</v>
      </c>
      <c r="B92" s="59">
        <v>0.42517300000000002</v>
      </c>
      <c r="C92" s="64">
        <v>6.4188700000000001E-3</v>
      </c>
      <c r="D92" s="61">
        <f t="shared" si="18"/>
        <v>7.5787408051748342E-2</v>
      </c>
      <c r="E92" s="49">
        <f t="shared" si="19"/>
        <v>-1.1204029456597322</v>
      </c>
      <c r="F92" s="49">
        <f t="shared" si="20"/>
        <v>-1.1204029456597322</v>
      </c>
      <c r="G92" s="49">
        <f t="shared" si="21"/>
        <v>7.5898720516559923E-2</v>
      </c>
      <c r="H92" s="5" t="str">
        <f t="shared" si="24"/>
        <v/>
      </c>
      <c r="I92" s="24">
        <f t="shared" si="22"/>
        <v>2.3102531987086002E-2</v>
      </c>
      <c r="J92" s="24">
        <f t="shared" si="23"/>
        <v>9.8289564225328488E-3</v>
      </c>
      <c r="K92" s="5" t="str">
        <f t="shared" si="29"/>
        <v/>
      </c>
      <c r="L92" s="5" t="str">
        <f t="shared" si="30"/>
        <v/>
      </c>
      <c r="M92" s="24">
        <f t="shared" si="25"/>
        <v>-579028635099750.5</v>
      </c>
      <c r="N92" s="24">
        <f t="shared" si="26"/>
        <v>7.5898720516559923E-2</v>
      </c>
      <c r="O92" s="24">
        <f t="shared" si="27"/>
        <v>735389816052.875</v>
      </c>
      <c r="P92" s="24">
        <f t="shared" si="28"/>
        <v>1.8626313760738514E-6</v>
      </c>
      <c r="Q92" s="5" t="str">
        <f t="shared" si="33"/>
        <v/>
      </c>
      <c r="R92" s="5">
        <f t="shared" si="34"/>
        <v>0.42544931560000004</v>
      </c>
      <c r="S92" s="5" t="str">
        <f t="shared" si="35"/>
        <v/>
      </c>
      <c r="T92" s="5">
        <f t="shared" si="35"/>
        <v>-1.1197655452808226</v>
      </c>
      <c r="U92" s="24">
        <f t="shared" si="32"/>
        <v>9.8026999449155588E-3</v>
      </c>
      <c r="V92" s="24">
        <f t="shared" si="31"/>
        <v>0.81263233624934561</v>
      </c>
      <c r="W92" s="63">
        <f>B92+([1]User!D$6-25)*[1]User!C$6*[1]Calc!V$6</f>
        <v>0.42544931560000004</v>
      </c>
      <c r="AH92" s="24"/>
    </row>
    <row r="93" spans="1:34">
      <c r="A93" s="64">
        <v>1.2286200000000001E-2</v>
      </c>
      <c r="B93" s="59">
        <v>0.42215599999999998</v>
      </c>
      <c r="C93" s="64">
        <v>5.9661799999999997E-3</v>
      </c>
      <c r="D93" s="61">
        <f t="shared" si="18"/>
        <v>7.0442510624172158E-2</v>
      </c>
      <c r="E93" s="49">
        <f t="shared" si="19"/>
        <v>-1.1521651738462511</v>
      </c>
      <c r="F93" s="49">
        <f t="shared" si="20"/>
        <v>-1.1521651738462511</v>
      </c>
      <c r="G93" s="49">
        <f t="shared" si="21"/>
        <v>7.0543989859484055E-2</v>
      </c>
      <c r="H93" s="5" t="str">
        <f t="shared" si="24"/>
        <v/>
      </c>
      <c r="I93" s="24">
        <f t="shared" si="22"/>
        <v>2.3236400253512899E-2</v>
      </c>
      <c r="J93" s="24">
        <f t="shared" si="23"/>
        <v>9.8158063652998805E-3</v>
      </c>
      <c r="K93" s="5" t="str">
        <f t="shared" si="29"/>
        <v/>
      </c>
      <c r="L93" s="5" t="str">
        <f t="shared" si="30"/>
        <v/>
      </c>
      <c r="M93" s="24">
        <f t="shared" si="25"/>
        <v>-527877836620345.62</v>
      </c>
      <c r="N93" s="24">
        <f t="shared" si="26"/>
        <v>7.0543989859484055E-2</v>
      </c>
      <c r="O93" s="24">
        <f t="shared" si="27"/>
        <v>653948202317.625</v>
      </c>
      <c r="P93" s="24">
        <f t="shared" si="28"/>
        <v>1.7820795600582105E-6</v>
      </c>
      <c r="Q93" s="5" t="str">
        <f t="shared" si="33"/>
        <v/>
      </c>
      <c r="R93" s="5">
        <f t="shared" si="34"/>
        <v>0.4224323156</v>
      </c>
      <c r="S93" s="5" t="str">
        <f t="shared" si="35"/>
        <v/>
      </c>
      <c r="T93" s="5">
        <f t="shared" si="35"/>
        <v>-1.1515399809464557</v>
      </c>
      <c r="U93" s="24">
        <f t="shared" si="32"/>
        <v>9.1924927326041128E-3</v>
      </c>
      <c r="V93" s="24">
        <f t="shared" si="31"/>
        <v>0.74663134484456173</v>
      </c>
      <c r="W93" s="63">
        <f>B93+([1]User!D$6-25)*[1]User!C$6*[1]Calc!V$6</f>
        <v>0.4224323156</v>
      </c>
      <c r="AH93" s="24"/>
    </row>
    <row r="94" spans="1:34">
      <c r="A94" s="64">
        <v>1.2431599999999999E-2</v>
      </c>
      <c r="B94" s="59">
        <v>0.419072</v>
      </c>
      <c r="C94" s="64">
        <v>5.5571500000000003E-3</v>
      </c>
      <c r="D94" s="61">
        <f t="shared" si="18"/>
        <v>6.561310552398994E-2</v>
      </c>
      <c r="E94" s="49">
        <f t="shared" si="19"/>
        <v>-1.1830094062296856</v>
      </c>
      <c r="F94" s="49">
        <f t="shared" si="20"/>
        <v>-1.1830094062296856</v>
      </c>
      <c r="G94" s="49">
        <f t="shared" si="21"/>
        <v>6.5705114015293387E-2</v>
      </c>
      <c r="H94" s="5" t="str">
        <f t="shared" si="24"/>
        <v/>
      </c>
      <c r="I94" s="24">
        <f t="shared" si="22"/>
        <v>2.3357372149617667E-2</v>
      </c>
      <c r="J94" s="24">
        <f t="shared" si="23"/>
        <v>9.7948746677845207E-3</v>
      </c>
      <c r="K94" s="5" t="str">
        <f t="shared" si="29"/>
        <v/>
      </c>
      <c r="L94" s="5" t="str">
        <f t="shared" si="30"/>
        <v/>
      </c>
      <c r="M94" s="24">
        <f t="shared" si="25"/>
        <v>-478612626422434.81</v>
      </c>
      <c r="N94" s="24">
        <f t="shared" si="26"/>
        <v>6.5705114015293387E-2</v>
      </c>
      <c r="O94" s="24">
        <f t="shared" si="27"/>
        <v>580008681175.25</v>
      </c>
      <c r="P94" s="24">
        <f t="shared" si="28"/>
        <v>1.6969892000062172E-6</v>
      </c>
      <c r="Q94" s="5" t="str">
        <f t="shared" si="33"/>
        <v/>
      </c>
      <c r="R94" s="5">
        <f t="shared" si="34"/>
        <v>0.41934831560000002</v>
      </c>
      <c r="S94" s="5" t="str">
        <f t="shared" si="35"/>
        <v/>
      </c>
      <c r="T94" s="5">
        <f t="shared" si="35"/>
        <v>-1.1824008267539616</v>
      </c>
      <c r="U94" s="24">
        <f t="shared" si="32"/>
        <v>8.6112636303561918E-3</v>
      </c>
      <c r="V94" s="24">
        <f t="shared" si="31"/>
        <v>0.69024133528625475</v>
      </c>
      <c r="W94" s="63">
        <f>B94+([1]User!D$6-25)*[1]User!C$6*[1]Calc!V$6</f>
        <v>0.41934831560000002</v>
      </c>
      <c r="AH94" s="24"/>
    </row>
    <row r="95" spans="1:34">
      <c r="A95" s="64">
        <v>1.2577E-2</v>
      </c>
      <c r="B95" s="59">
        <v>0.415908</v>
      </c>
      <c r="C95" s="64">
        <v>5.1723000000000003E-3</v>
      </c>
      <c r="D95" s="61">
        <f t="shared" si="18"/>
        <v>6.1069192967930175E-2</v>
      </c>
      <c r="E95" s="49">
        <f t="shared" si="19"/>
        <v>-1.2141778191868837</v>
      </c>
      <c r="F95" s="49">
        <f t="shared" si="20"/>
        <v>-1.2141778191868837</v>
      </c>
      <c r="G95" s="49">
        <f t="shared" si="21"/>
        <v>6.1152658213520311E-2</v>
      </c>
      <c r="H95" s="5" t="str">
        <f t="shared" si="24"/>
        <v/>
      </c>
      <c r="I95" s="24">
        <f t="shared" si="22"/>
        <v>2.3471183544661992E-2</v>
      </c>
      <c r="J95" s="24">
        <f t="shared" si="23"/>
        <v>9.7683384598571329E-3</v>
      </c>
      <c r="K95" s="5" t="str">
        <f t="shared" si="29"/>
        <v/>
      </c>
      <c r="L95" s="5" t="str">
        <f t="shared" si="30"/>
        <v/>
      </c>
      <c r="M95" s="24">
        <f t="shared" si="25"/>
        <v>-434172105649882.62</v>
      </c>
      <c r="N95" s="24">
        <f t="shared" si="26"/>
        <v>6.1152658213520311E-2</v>
      </c>
      <c r="O95" s="24">
        <f t="shared" si="27"/>
        <v>512827737517</v>
      </c>
      <c r="P95" s="24">
        <f t="shared" si="28"/>
        <v>1.6121294991960233E-6</v>
      </c>
      <c r="Q95" s="5" t="str">
        <f t="shared" si="33"/>
        <v/>
      </c>
      <c r="R95" s="5">
        <f t="shared" si="34"/>
        <v>0.41618431560000002</v>
      </c>
      <c r="S95" s="5" t="str">
        <f t="shared" si="35"/>
        <v/>
      </c>
      <c r="T95" s="5">
        <f t="shared" si="35"/>
        <v>-1.2135846600933999</v>
      </c>
      <c r="U95" s="24">
        <f t="shared" si="32"/>
        <v>8.056241994667453E-3</v>
      </c>
      <c r="V95" s="24">
        <f t="shared" si="31"/>
        <v>0.63809758132109895</v>
      </c>
      <c r="W95" s="63">
        <f>B95+([1]User!D$6-25)*[1]User!C$6*[1]Calc!V$6</f>
        <v>0.41618431560000002</v>
      </c>
      <c r="AH95" s="24"/>
    </row>
    <row r="96" spans="1:34">
      <c r="A96" s="64">
        <v>1.27224E-2</v>
      </c>
      <c r="B96" s="59">
        <v>0.366539</v>
      </c>
      <c r="C96" s="64">
        <v>2.5079099999999999E-3</v>
      </c>
      <c r="D96" s="61">
        <f t="shared" si="18"/>
        <v>2.9610819120352988E-2</v>
      </c>
      <c r="E96" s="49">
        <f t="shared" si="19"/>
        <v>-1.5285495786110763</v>
      </c>
      <c r="F96" s="49">
        <f t="shared" si="20"/>
        <v>-1.5285495786110763</v>
      </c>
      <c r="G96" s="49">
        <f t="shared" si="21"/>
        <v>2.9801573196538308E-2</v>
      </c>
      <c r="H96" s="5" t="str">
        <f t="shared" si="24"/>
        <v/>
      </c>
      <c r="I96" s="24">
        <f t="shared" si="22"/>
        <v>2.4254960670086544E-2</v>
      </c>
      <c r="J96" s="24">
        <f t="shared" si="23"/>
        <v>8.8970910530633846E-3</v>
      </c>
      <c r="K96" s="5" t="str">
        <f t="shared" si="29"/>
        <v/>
      </c>
      <c r="L96" s="5">
        <f t="shared" si="30"/>
        <v>0.36681531560000002</v>
      </c>
      <c r="M96" s="24">
        <f t="shared" si="25"/>
        <v>-992270475370995.37</v>
      </c>
      <c r="N96" s="24">
        <f t="shared" si="26"/>
        <v>2.9801573196538308E-2</v>
      </c>
      <c r="O96" s="24">
        <f t="shared" si="27"/>
        <v>75093135992.625</v>
      </c>
      <c r="P96" s="24">
        <f t="shared" si="28"/>
        <v>4.8440075186698771E-7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2.9693982375950507E-3</v>
      </c>
      <c r="V96" s="24">
        <f t="shared" si="31"/>
        <v>0.44211219175007049</v>
      </c>
      <c r="W96" s="63">
        <f>B96+([1]User!D$6-25)*[1]User!C$6*[1]Calc!V$6</f>
        <v>0.36681531560000002</v>
      </c>
      <c r="AH96" s="24"/>
    </row>
    <row r="97" spans="1:34">
      <c r="A97" s="64">
        <v>1.28678E-2</v>
      </c>
      <c r="B97" s="59">
        <v>0.25352599999999997</v>
      </c>
      <c r="C97" s="64">
        <v>4.8359500000000002E-4</v>
      </c>
      <c r="D97" s="61">
        <f t="shared" si="18"/>
        <v>5.7097918475970443E-3</v>
      </c>
      <c r="E97" s="49">
        <f t="shared" si="19"/>
        <v>-2.2433797238185567</v>
      </c>
      <c r="F97" s="49">
        <f t="shared" si="20"/>
        <v>-2.2433797238185567</v>
      </c>
      <c r="G97" s="49">
        <f t="shared" si="21"/>
        <v>5.715161059449486E-3</v>
      </c>
      <c r="H97" s="5" t="str">
        <f t="shared" si="24"/>
        <v/>
      </c>
      <c r="I97" s="24">
        <f t="shared" si="22"/>
        <v>2.4857120973513763E-2</v>
      </c>
      <c r="J97" s="24">
        <f t="shared" si="23"/>
        <v>6.3087948622271191E-3</v>
      </c>
      <c r="K97" s="5" t="str">
        <f t="shared" si="29"/>
        <v/>
      </c>
      <c r="L97" s="5" t="str">
        <f t="shared" si="30"/>
        <v/>
      </c>
      <c r="M97" s="24">
        <f t="shared" si="25"/>
        <v>-27929732898678.93</v>
      </c>
      <c r="N97" s="24">
        <f t="shared" si="26"/>
        <v>5.715161059449486E-3</v>
      </c>
      <c r="O97" s="24">
        <f t="shared" si="27"/>
        <v>923298805.625</v>
      </c>
      <c r="P97" s="24">
        <f t="shared" si="28"/>
        <v>3.1056860961053508E-8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3.7875271192877743E-4</v>
      </c>
      <c r="V97" s="24">
        <f t="shared" si="31"/>
        <v>0.13709813345456848</v>
      </c>
      <c r="W97" s="63">
        <f>B97+([1]User!D$6-25)*[1]User!C$6*[1]Calc!V$6</f>
        <v>0.25380231559999999</v>
      </c>
      <c r="AH97" s="24"/>
    </row>
    <row r="98" spans="1:34">
      <c r="A98" s="64">
        <v>1.3013200000000001E-2</v>
      </c>
      <c r="B98" s="59">
        <v>0.180622</v>
      </c>
      <c r="C98" s="64">
        <v>1.5314899999999999E-4</v>
      </c>
      <c r="D98" s="61">
        <f t="shared" si="18"/>
        <v>1.8082257088423985E-3</v>
      </c>
      <c r="E98" s="49">
        <f t="shared" si="19"/>
        <v>-2.7427473603724555</v>
      </c>
      <c r="F98" s="49">
        <f t="shared" si="20"/>
        <v>-2.7427473603724555</v>
      </c>
      <c r="G98" s="49">
        <f t="shared" si="21"/>
        <v>1.8084285821304189E-3</v>
      </c>
      <c r="H98" s="5" t="str">
        <f t="shared" si="24"/>
        <v/>
      </c>
      <c r="I98" s="24">
        <f t="shared" si="22"/>
        <v>2.4954789285446741E-2</v>
      </c>
      <c r="J98" s="24">
        <f t="shared" si="23"/>
        <v>4.514279347890243E-3</v>
      </c>
      <c r="K98" s="5" t="str">
        <f t="shared" si="29"/>
        <v/>
      </c>
      <c r="L98" s="5" t="str">
        <f t="shared" si="30"/>
        <v/>
      </c>
      <c r="M98" s="24">
        <f t="shared" si="25"/>
        <v>-1055312567729.3253</v>
      </c>
      <c r="N98" s="24">
        <f t="shared" si="26"/>
        <v>1.8084285821304189E-3</v>
      </c>
      <c r="O98" s="24">
        <f t="shared" si="27"/>
        <v>54079592</v>
      </c>
      <c r="P98" s="24">
        <f t="shared" si="28"/>
        <v>5.7487814939491206E-9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1.2390412923771126E-4</v>
      </c>
      <c r="V98" s="24">
        <f t="shared" si="31"/>
        <v>4.175976469722871E-2</v>
      </c>
      <c r="W98" s="63">
        <f>B98+([1]User!D$6-25)*[1]User!C$6*[1]Calc!V$6</f>
        <v>0.1808983156</v>
      </c>
      <c r="AH98" s="24"/>
    </row>
    <row r="99" spans="1:34">
      <c r="A99" s="64">
        <v>1.3158599999999999E-2</v>
      </c>
      <c r="B99" s="59">
        <v>0.14230699999999999</v>
      </c>
      <c r="C99" s="64">
        <v>4.3000200000000002E-5</v>
      </c>
      <c r="D99" s="61">
        <f t="shared" si="18"/>
        <v>5.0770208832813079E-4</v>
      </c>
      <c r="E99" s="49">
        <f t="shared" si="19"/>
        <v>-3.2943910502106828</v>
      </c>
      <c r="F99" s="49">
        <f t="shared" si="20"/>
        <v>-3.2943910502106828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3.5610183071099998E-3</v>
      </c>
      <c r="K99" s="5" t="str">
        <f t="shared" si="29"/>
        <v/>
      </c>
      <c r="L99" s="5" t="str">
        <f t="shared" si="30"/>
        <v/>
      </c>
      <c r="M99" s="24">
        <f t="shared" si="25"/>
        <v>-124839906770.70306</v>
      </c>
      <c r="N99" s="24">
        <f t="shared" si="26"/>
        <v>5.0772608755180837E-4</v>
      </c>
      <c r="O99" s="24">
        <f t="shared" si="27"/>
        <v>12172737.25</v>
      </c>
      <c r="P99" s="24">
        <f t="shared" si="28"/>
        <v>4.6089556284641716E-9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7.4061205417776059E-5</v>
      </c>
      <c r="V99" s="24">
        <f t="shared" si="31"/>
        <v>2.1108771945057607E-2</v>
      </c>
      <c r="W99" s="63">
        <f>B99+([1]User!D$6-25)*[1]User!C$6*[1]Calc!V$6</f>
        <v>0.14258331559999998</v>
      </c>
      <c r="AH99" s="24"/>
    </row>
    <row r="100" spans="1:34">
      <c r="A100" s="64">
        <v>1.3304E-2</v>
      </c>
      <c r="B100" s="59">
        <v>0.125249</v>
      </c>
      <c r="C100" s="64">
        <v>2.2850999999999999E-5</v>
      </c>
      <c r="D100" s="61">
        <f t="shared" si="18"/>
        <v>2.6980108046907028E-4</v>
      </c>
      <c r="E100" s="49">
        <f t="shared" si="19"/>
        <v>-3.5689563154468593</v>
      </c>
      <c r="F100" s="49">
        <f t="shared" si="20"/>
        <v>-3.5689563154468593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3.13499475711E-3</v>
      </c>
      <c r="K100" s="5" t="str">
        <f t="shared" si="29"/>
        <v/>
      </c>
      <c r="L100" s="5" t="str">
        <f t="shared" si="30"/>
        <v/>
      </c>
      <c r="M100" s="24">
        <f t="shared" si="25"/>
        <v>-28613985381.098053</v>
      </c>
      <c r="N100" s="24">
        <f t="shared" si="26"/>
        <v>2.6980658122161992E-4</v>
      </c>
      <c r="O100" s="24">
        <f t="shared" si="27"/>
        <v>6266916.125</v>
      </c>
      <c r="P100" s="24">
        <f t="shared" si="28"/>
        <v>4.4652430285991173E-9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5.9380183720169168E-5</v>
      </c>
      <c r="V100" s="24">
        <f t="shared" si="31"/>
        <v>2.7169140167586307E-2</v>
      </c>
      <c r="W100" s="63">
        <f>B100+([1]User!D$6-25)*[1]User!C$6*[1]Calc!V$6</f>
        <v>0.12552531559999999</v>
      </c>
      <c r="AH100" s="24"/>
    </row>
    <row r="101" spans="1:34">
      <c r="A101" s="64">
        <v>1.34494E-2</v>
      </c>
      <c r="B101" s="59">
        <v>0.11913899999999999</v>
      </c>
      <c r="C101" s="64">
        <v>-1.2745799999999999E-5</v>
      </c>
      <c r="D101" s="61">
        <f t="shared" si="18"/>
        <v>-1.5048928324548931E-4</v>
      </c>
      <c r="E101" s="49">
        <f t="shared" si="19"/>
        <v>-3</v>
      </c>
      <c r="F101" s="49">
        <f t="shared" si="20"/>
        <v>-3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2.9823975071099997E-3</v>
      </c>
      <c r="K101" s="5" t="str">
        <f t="shared" si="29"/>
        <v/>
      </c>
      <c r="L101" s="5" t="str">
        <f t="shared" si="30"/>
        <v/>
      </c>
      <c r="M101" s="24">
        <f t="shared" si="25"/>
        <v>-8080031415.8645477</v>
      </c>
      <c r="N101" s="24">
        <f t="shared" si="26"/>
        <v>-1.5048772994024991E-4</v>
      </c>
      <c r="O101" s="24">
        <f t="shared" si="27"/>
        <v>4940552</v>
      </c>
      <c r="P101" s="24">
        <f t="shared" si="28"/>
        <v>-6.3112900756566661E-9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5.4862120557993206E-5</v>
      </c>
      <c r="V101" s="24">
        <f t="shared" si="31"/>
        <v>2.9689776743503975E-2</v>
      </c>
      <c r="W101" s="63">
        <f>B101+([1]User!D$6-25)*[1]User!C$6*[1]Calc!V$6</f>
        <v>0.11941531559999999</v>
      </c>
      <c r="AH101" s="24"/>
    </row>
    <row r="102" spans="1:34">
      <c r="A102" s="64">
        <v>1.3594800000000001E-2</v>
      </c>
      <c r="B102" s="59">
        <v>0.117177</v>
      </c>
      <c r="C102" s="64">
        <v>-4.0145500000000004E-6</v>
      </c>
      <c r="D102" s="61">
        <f t="shared" si="18"/>
        <v>-4.7399672994490673E-5</v>
      </c>
      <c r="E102" s="49">
        <f t="shared" si="19"/>
        <v>-3</v>
      </c>
      <c r="F102" s="49">
        <f t="shared" si="20"/>
        <v>-3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2.9333965571100001E-3</v>
      </c>
      <c r="K102" s="5" t="str">
        <f t="shared" si="29"/>
        <v/>
      </c>
      <c r="L102" s="5" t="str">
        <f t="shared" si="30"/>
        <v/>
      </c>
      <c r="M102" s="24">
        <f t="shared" si="25"/>
        <v>-2403846943.103672</v>
      </c>
      <c r="N102" s="24">
        <f t="shared" si="26"/>
        <v>-4.7399210878954332E-5</v>
      </c>
      <c r="O102" s="24">
        <f t="shared" si="27"/>
        <v>4577321.875</v>
      </c>
      <c r="P102" s="24">
        <f t="shared" si="28"/>
        <v>-1.8564536010887535E-8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5.3481468951474995E-5</v>
      </c>
      <c r="V102" s="24">
        <f t="shared" si="31"/>
        <v>3.0545279137373569E-2</v>
      </c>
      <c r="W102" s="63">
        <f>B102+([1]User!D$6-25)*[1]User!C$6*[1]Calc!V$6</f>
        <v>0.1174533156</v>
      </c>
      <c r="AH102" s="24"/>
    </row>
    <row r="103" spans="1:34">
      <c r="A103" s="64">
        <v>1.3740199999999999E-2</v>
      </c>
      <c r="B103" s="59">
        <v>0.116505</v>
      </c>
      <c r="C103" s="64">
        <v>-1.9996299999999999E-6</v>
      </c>
      <c r="D103" s="61">
        <f t="shared" si="18"/>
        <v>-2.3609572208584616E-5</v>
      </c>
      <c r="E103" s="49">
        <f t="shared" si="19"/>
        <v>-3</v>
      </c>
      <c r="F103" s="49">
        <f t="shared" si="20"/>
        <v>-3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2.9166133571099997E-3</v>
      </c>
      <c r="K103" s="5" t="str">
        <f t="shared" si="29"/>
        <v/>
      </c>
      <c r="L103" s="5" t="str">
        <f t="shared" si="30"/>
        <v/>
      </c>
      <c r="M103" s="24">
        <f t="shared" si="25"/>
        <v>-802080851.06184411</v>
      </c>
      <c r="N103" s="24">
        <f t="shared" si="26"/>
        <v>-2.3609418016561809E-5</v>
      </c>
      <c r="O103" s="24">
        <f t="shared" si="27"/>
        <v>4459154.5</v>
      </c>
      <c r="P103" s="24">
        <f t="shared" si="28"/>
        <v>-3.6308724784264559E-8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5.3015992182240928E-5</v>
      </c>
      <c r="V103" s="24">
        <f t="shared" si="31"/>
        <v>3.0843778795468346E-2</v>
      </c>
      <c r="W103" s="63">
        <f>B103+([1]User!D$6-25)*[1]User!C$6*[1]Calc!V$6</f>
        <v>0.11678131559999999</v>
      </c>
      <c r="AH103" s="24"/>
    </row>
    <row r="104" spans="1:34">
      <c r="A104" s="64">
        <v>1.38856E-2</v>
      </c>
      <c r="B104" s="59">
        <v>0.116318</v>
      </c>
      <c r="C104" s="64">
        <v>-2.6712700000000002E-6</v>
      </c>
      <c r="D104" s="61">
        <f t="shared" si="18"/>
        <v>-3.1539605803886633E-5</v>
      </c>
      <c r="E104" s="49">
        <f t="shared" si="19"/>
        <v>-3</v>
      </c>
      <c r="F104" s="49">
        <f>IF($D104&gt;0,LOG10(D104),-3)</f>
        <v>-3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2.9119430321100002E-3</v>
      </c>
      <c r="K104" s="5" t="str">
        <f t="shared" si="29"/>
        <v/>
      </c>
      <c r="L104" s="5" t="str">
        <f t="shared" si="30"/>
        <v/>
      </c>
      <c r="M104" s="24">
        <f t="shared" si="25"/>
        <v>-221579504.96056229</v>
      </c>
      <c r="N104" s="24">
        <f t="shared" si="26"/>
        <v>-3.1539563207442601E-5</v>
      </c>
      <c r="O104" s="24">
        <f t="shared" si="27"/>
        <v>4426817.5</v>
      </c>
      <c r="P104" s="24">
        <f t="shared" si="28"/>
        <v>-2.6982345652750863E-8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5.2887122208737213E-5</v>
      </c>
      <c r="V104" s="24">
        <f t="shared" si="31"/>
        <v>3.0927351543046596E-2</v>
      </c>
      <c r="W104" s="63">
        <f>B104+([1]User!D$6-25)*[1]User!C$6*[1]Calc!V$6</f>
        <v>0.1165943156</v>
      </c>
      <c r="AH104" s="24"/>
    </row>
    <row r="105" spans="1:34">
      <c r="A105" s="64">
        <v>1.4031E-2</v>
      </c>
      <c r="B105" s="59">
        <v>0.11619500000000001</v>
      </c>
      <c r="C105" s="64">
        <v>-5.3578200000000003E-6</v>
      </c>
      <c r="D105" s="61">
        <f t="shared" si="18"/>
        <v>-6.3259622115390763E-5</v>
      </c>
      <c r="E105" s="49">
        <f>IF(D105&gt;0,LOG10(D105),-3)</f>
        <v>-3</v>
      </c>
      <c r="F105" s="49">
        <f>IF($D105&gt;0,LOG10(D105),-3)</f>
        <v>-3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2.9088711071100001E-3</v>
      </c>
      <c r="K105" s="5" t="str">
        <f t="shared" si="29"/>
        <v/>
      </c>
      <c r="L105" s="5" t="str">
        <f t="shared" si="30"/>
        <v/>
      </c>
      <c r="M105" s="24">
        <f t="shared" si="25"/>
        <v>-145048753.8711437</v>
      </c>
      <c r="N105" s="24">
        <f t="shared" si="26"/>
        <v>-6.3259594231218321E-5</v>
      </c>
      <c r="O105" s="24">
        <f t="shared" si="27"/>
        <v>4405675.75</v>
      </c>
      <c r="P105" s="24">
        <f t="shared" si="28"/>
        <v>-1.3388437223994006E-8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5.2802513147056172E-5</v>
      </c>
      <c r="V105" s="24">
        <f t="shared" si="31"/>
        <v>3.0982443352564754E-2</v>
      </c>
      <c r="W105" s="63">
        <f>B105+([1]User!D$6-25)*[1]User!C$6*[1]Calc!V$6</f>
        <v>0.1164713156</v>
      </c>
      <c r="AH105" s="24"/>
    </row>
    <row r="106" spans="1:34">
      <c r="A106" s="64">
        <v>1.41764E-2</v>
      </c>
      <c r="B106" s="59">
        <v>0.11621099999999999</v>
      </c>
      <c r="C106" s="64">
        <v>-8.0443800000000007E-6</v>
      </c>
      <c r="D106" s="61">
        <f t="shared" si="18"/>
        <v>-9.4979756496598843E-5</v>
      </c>
      <c r="E106" s="49">
        <f>IF(D106&gt;0,LOG10(D106),-3)</f>
        <v>-3</v>
      </c>
      <c r="F106" s="49">
        <f>IF($D106&gt;0,LOG10(D106),-3)</f>
        <v>-3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2.9092707071099997E-3</v>
      </c>
      <c r="K106" s="5" t="str">
        <f t="shared" si="29"/>
        <v/>
      </c>
      <c r="L106" s="5" t="str">
        <f t="shared" si="30"/>
        <v/>
      </c>
      <c r="M106" s="24">
        <f t="shared" si="25"/>
        <v>18879884.108243484</v>
      </c>
      <c r="N106" s="24">
        <f t="shared" si="26"/>
        <v>-9.4979760126067761E-5</v>
      </c>
      <c r="O106" s="24">
        <f t="shared" si="27"/>
        <v>4408420.125</v>
      </c>
      <c r="P106" s="24">
        <f t="shared" si="28"/>
        <v>-8.9226871462418573E-9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5.2813512227227218E-5</v>
      </c>
      <c r="V106" s="24">
        <f t="shared" si="31"/>
        <v>3.0975271471071399E-2</v>
      </c>
      <c r="W106" s="63">
        <f>B106+([1]User!D$6-25)*[1]User!C$6*[1]Calc!V$6</f>
        <v>0.11648731559999999</v>
      </c>
      <c r="AH106" s="24"/>
    </row>
    <row r="107" spans="1:34">
      <c r="A107" s="64">
        <v>1.4321800000000001E-2</v>
      </c>
      <c r="B107" s="59">
        <v>0.11618299999999999</v>
      </c>
      <c r="C107" s="64">
        <v>-1.6104E-5</v>
      </c>
      <c r="D107" s="61">
        <f t="shared" si="18"/>
        <v>-1.9013945122199941E-4</v>
      </c>
      <c r="E107" s="49">
        <f>IF(D107&gt;0,LOG10(D107),-3)</f>
        <v>-3</v>
      </c>
      <c r="F107" s="49">
        <f t="shared" ref="F107:F133" si="36">IF($D107&gt;0,LOG10(D107),-3)</f>
        <v>-3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2.9085714071099998E-3</v>
      </c>
      <c r="K107" s="5" t="str">
        <f t="shared" si="29"/>
        <v/>
      </c>
      <c r="L107" s="5" t="str">
        <f t="shared" si="30"/>
        <v/>
      </c>
      <c r="M107" s="24">
        <f t="shared" si="25"/>
        <v>-33003810.427686233</v>
      </c>
      <c r="N107" s="24">
        <f t="shared" si="26"/>
        <v>-1.9013944487734691E-4</v>
      </c>
      <c r="O107" s="24">
        <f t="shared" si="27"/>
        <v>4403618.5</v>
      </c>
      <c r="P107" s="24">
        <f t="shared" si="28"/>
        <v>-4.4522672346397357E-9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5.2794265204980545E-5</v>
      </c>
      <c r="V107" s="24">
        <f t="shared" si="31"/>
        <v>3.0987823337783278E-2</v>
      </c>
      <c r="W107" s="63">
        <f>B107+([1]User!D$6-25)*[1]User!C$6*[1]Calc!V$6</f>
        <v>0.11645931559999999</v>
      </c>
      <c r="AH107" s="24"/>
    </row>
    <row r="108" spans="1:34">
      <c r="A108" s="64">
        <v>1.44672E-2</v>
      </c>
      <c r="B108" s="59">
        <v>0.11618299999999999</v>
      </c>
      <c r="C108" s="64">
        <v>-1.9996299999999999E-6</v>
      </c>
      <c r="D108" s="61">
        <f t="shared" si="18"/>
        <v>-2.3609572208584616E-5</v>
      </c>
      <c r="E108" s="49">
        <f>IF(D108&gt;0,LOG10(D108),-3)</f>
        <v>-3</v>
      </c>
      <c r="F108" s="49">
        <f t="shared" si="36"/>
        <v>-3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2.9085714071099998E-3</v>
      </c>
      <c r="K108" s="5" t="str">
        <f t="shared" si="29"/>
        <v/>
      </c>
      <c r="L108" s="5" t="str">
        <f t="shared" si="30"/>
        <v/>
      </c>
      <c r="M108" s="24">
        <f t="shared" si="25"/>
        <v>0</v>
      </c>
      <c r="N108" s="24">
        <f t="shared" si="26"/>
        <v>-2.3609572208584616E-5</v>
      </c>
      <c r="O108" s="24">
        <f t="shared" si="27"/>
        <v>4403618.5</v>
      </c>
      <c r="P108" s="24">
        <f t="shared" si="28"/>
        <v>-3.585628799035111E-8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5.2794265204980545E-5</v>
      </c>
      <c r="V108" s="24">
        <f t="shared" si="31"/>
        <v>3.0987823337783278E-2</v>
      </c>
      <c r="W108" s="63">
        <f>B108+([1]User!D$6-25)*[1]User!C$6*[1]Calc!V$6</f>
        <v>0.11645931559999999</v>
      </c>
      <c r="AH108" s="24"/>
    </row>
    <row r="109" spans="1:34">
      <c r="A109" s="60">
        <v>1.46126E-2</v>
      </c>
      <c r="B109" s="63">
        <v>0.116185</v>
      </c>
      <c r="C109" s="24">
        <v>3.3734799999999998E-6</v>
      </c>
      <c r="D109" s="61">
        <f t="shared" si="18"/>
        <v>3.9830578484127581E-5</v>
      </c>
      <c r="E109" s="49">
        <f t="shared" ref="E109:E133" si="37">IF(D109&gt;0,LOG10(D109),-3)</f>
        <v>-4.399783386017484</v>
      </c>
      <c r="F109" s="49">
        <f t="shared" si="36"/>
        <v>-4.399783386017484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2.9086213571099997E-3</v>
      </c>
      <c r="K109" s="5" t="str">
        <f t="shared" si="29"/>
        <v/>
      </c>
      <c r="L109" s="5" t="str">
        <f t="shared" si="30"/>
        <v/>
      </c>
      <c r="M109" s="24">
        <f t="shared" si="25"/>
        <v>2357598.543593545</v>
      </c>
      <c r="N109" s="24">
        <f t="shared" si="26"/>
        <v>3.9830578030902836E-5</v>
      </c>
      <c r="O109" s="24">
        <f t="shared" si="27"/>
        <v>4403961.375</v>
      </c>
      <c r="P109" s="24">
        <f t="shared" si="28"/>
        <v>2.1255466944846886E-8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5.2795639780575122E-5</v>
      </c>
      <c r="V109" s="24">
        <f t="shared" si="31"/>
        <v>3.0986926609633276E-2</v>
      </c>
      <c r="W109" s="63">
        <f>B109+([1]User!D$6-25)*[1]User!C$6*[1]Calc!V$6</f>
        <v>0.11646131559999999</v>
      </c>
      <c r="AH109" s="24"/>
    </row>
    <row r="110" spans="1:34">
      <c r="A110" s="60">
        <v>1.4758E-2</v>
      </c>
      <c r="B110" s="63">
        <v>0.11616</v>
      </c>
      <c r="C110" s="24">
        <v>-1.2745799999999999E-5</v>
      </c>
      <c r="D110" s="61">
        <f t="shared" si="18"/>
        <v>-1.5048928324548931E-4</v>
      </c>
      <c r="E110" s="49">
        <f t="shared" si="37"/>
        <v>-3</v>
      </c>
      <c r="F110" s="49">
        <f t="shared" si="36"/>
        <v>-3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2.90799698211E-3</v>
      </c>
      <c r="K110" s="5" t="str">
        <f t="shared" si="29"/>
        <v/>
      </c>
      <c r="L110" s="5" t="str">
        <f t="shared" si="30"/>
        <v/>
      </c>
      <c r="M110" s="24">
        <f t="shared" si="25"/>
        <v>-29441320.712248348</v>
      </c>
      <c r="N110" s="24">
        <f t="shared" si="26"/>
        <v>-1.504892775856898E-4</v>
      </c>
      <c r="O110" s="24">
        <f t="shared" si="27"/>
        <v>4399678.25</v>
      </c>
      <c r="P110" s="24">
        <f t="shared" si="28"/>
        <v>-5.620295082474549E-9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5.2778459925882815E-5</v>
      </c>
      <c r="V110" s="24">
        <f t="shared" si="31"/>
        <v>3.099813755046528E-2</v>
      </c>
      <c r="W110" s="63">
        <f>B110+([1]User!D$6-25)*[1]User!C$6*[1]Calc!V$6</f>
        <v>0.11643631559999999</v>
      </c>
      <c r="AH110" s="24"/>
    </row>
    <row r="111" spans="1:34">
      <c r="A111" s="60">
        <v>1.4903400000000001E-2</v>
      </c>
      <c r="B111" s="63">
        <v>0.116187</v>
      </c>
      <c r="C111" s="24">
        <v>-1.00593E-5</v>
      </c>
      <c r="D111" s="61">
        <f t="shared" si="18"/>
        <v>-1.1876985728250489E-4</v>
      </c>
      <c r="E111" s="49">
        <f t="shared" si="37"/>
        <v>-3</v>
      </c>
      <c r="F111" s="49">
        <f t="shared" si="36"/>
        <v>-3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2.90867130711E-3</v>
      </c>
      <c r="K111" s="5" t="str">
        <f t="shared" si="29"/>
        <v/>
      </c>
      <c r="L111" s="5" t="str">
        <f t="shared" si="30"/>
        <v/>
      </c>
      <c r="M111" s="24">
        <f t="shared" si="25"/>
        <v>31830057.957405057</v>
      </c>
      <c r="N111" s="24">
        <f t="shared" si="26"/>
        <v>-1.1876986340151523E-4</v>
      </c>
      <c r="O111" s="24">
        <f t="shared" si="27"/>
        <v>4404304.125</v>
      </c>
      <c r="P111" s="24">
        <f t="shared" si="28"/>
        <v>-7.1287732488812318E-9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5.2797014388735208E-5</v>
      </c>
      <c r="V111" s="24">
        <f t="shared" si="31"/>
        <v>3.0986029907063582E-2</v>
      </c>
      <c r="W111" s="63">
        <f>B111+([1]User!D$6-25)*[1]User!C$6*[1]Calc!V$6</f>
        <v>0.11646331559999999</v>
      </c>
      <c r="AH111" s="24"/>
    </row>
    <row r="112" spans="1:34">
      <c r="A112" s="60">
        <v>1.5048799999999999E-2</v>
      </c>
      <c r="B112" s="63">
        <v>0.11618299999999999</v>
      </c>
      <c r="C112" s="24">
        <v>-1.0730899999999999E-5</v>
      </c>
      <c r="D112" s="61">
        <f t="shared" si="18"/>
        <v>-1.2669941859899114E-4</v>
      </c>
      <c r="E112" s="49">
        <f t="shared" si="37"/>
        <v>-3</v>
      </c>
      <c r="F112" s="49">
        <f t="shared" si="36"/>
        <v>-3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2.9085714071099998E-3</v>
      </c>
      <c r="K112" s="5" t="str">
        <f t="shared" si="29"/>
        <v/>
      </c>
      <c r="L112" s="5" t="str">
        <f t="shared" si="30"/>
        <v/>
      </c>
      <c r="M112" s="24">
        <f t="shared" si="25"/>
        <v>-4714830.0611027628</v>
      </c>
      <c r="N112" s="24">
        <f t="shared" si="26"/>
        <v>-1.2669941769261222E-4</v>
      </c>
      <c r="O112" s="24">
        <f t="shared" si="27"/>
        <v>4403618.5</v>
      </c>
      <c r="P112" s="24">
        <f t="shared" si="28"/>
        <v>-6.6815746737986934E-9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5.2794265204980545E-5</v>
      </c>
      <c r="V112" s="24">
        <f t="shared" si="31"/>
        <v>3.0987823337783278E-2</v>
      </c>
      <c r="W112" s="63">
        <f>B112+([1]User!D$6-25)*[1]User!C$6*[1]Calc!V$6</f>
        <v>0.11645931559999999</v>
      </c>
      <c r="AH112" s="24"/>
    </row>
    <row r="113" spans="1:34">
      <c r="A113" s="5">
        <v>1.51942E-2</v>
      </c>
      <c r="B113" s="63">
        <v>0.11616899999999999</v>
      </c>
      <c r="C113" s="24">
        <v>-8.7160200000000006E-6</v>
      </c>
      <c r="D113" s="61">
        <f t="shared" si="18"/>
        <v>-1.0290979009190085E-4</v>
      </c>
      <c r="E113" s="49">
        <f t="shared" si="37"/>
        <v>-3</v>
      </c>
      <c r="F113" s="49">
        <f t="shared" si="36"/>
        <v>-3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2.9082217571099996E-3</v>
      </c>
      <c r="K113" s="5" t="str">
        <f t="shared" si="29"/>
        <v/>
      </c>
      <c r="L113" s="5" t="str">
        <f t="shared" si="30"/>
        <v/>
      </c>
      <c r="M113" s="24">
        <f t="shared" si="25"/>
        <v>-16492915.874095233</v>
      </c>
      <c r="N113" s="24">
        <f t="shared" si="26"/>
        <v>-1.0290978692130271E-4</v>
      </c>
      <c r="O113" s="24">
        <f t="shared" si="27"/>
        <v>4401219.625</v>
      </c>
      <c r="P113" s="24">
        <f t="shared" si="28"/>
        <v>-8.2216714855023763E-9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5.278464408754758E-5</v>
      </c>
      <c r="V113" s="24">
        <f t="shared" si="31"/>
        <v>3.0994101151178548E-2</v>
      </c>
      <c r="W113" s="63">
        <f>B113+([1]User!D$6-25)*[1]User!C$6*[1]Calc!V$6</f>
        <v>0.11644531559999999</v>
      </c>
      <c r="AH113" s="24"/>
    </row>
    <row r="114" spans="1:34">
      <c r="A114" s="5">
        <v>1.53396E-2</v>
      </c>
      <c r="B114" s="63">
        <v>0.116165</v>
      </c>
      <c r="C114" s="24">
        <v>2.70184E-6</v>
      </c>
      <c r="D114" s="61">
        <f t="shared" si="18"/>
        <v>3.1900544888825564E-5</v>
      </c>
      <c r="E114" s="49">
        <f t="shared" si="37"/>
        <v>-4.4962018987550714</v>
      </c>
      <c r="F114" s="49">
        <f t="shared" si="36"/>
        <v>-4.4962018987550714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2.9081218571100002E-3</v>
      </c>
      <c r="K114" s="5" t="str">
        <f t="shared" si="29"/>
        <v/>
      </c>
      <c r="L114" s="5" t="str">
        <f t="shared" si="30"/>
        <v/>
      </c>
      <c r="M114" s="24">
        <f t="shared" si="25"/>
        <v>-4711528.1116620265</v>
      </c>
      <c r="N114" s="24">
        <f t="shared" si="26"/>
        <v>3.1900545794569726E-5</v>
      </c>
      <c r="O114" s="24">
        <f t="shared" si="27"/>
        <v>4400534.5</v>
      </c>
      <c r="P114" s="24">
        <f t="shared" si="28"/>
        <v>2.6518629421820212E-8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5.2781895489870348E-5</v>
      </c>
      <c r="V114" s="24">
        <f t="shared" si="31"/>
        <v>3.0995895042437046E-2</v>
      </c>
      <c r="W114" s="63">
        <f>B114+([1]User!D$6-25)*[1]User!C$6*[1]Calc!V$6</f>
        <v>0.1164413156</v>
      </c>
      <c r="AH114" s="24"/>
    </row>
    <row r="115" spans="1:34">
      <c r="A115" s="5">
        <v>1.5485000000000001E-2</v>
      </c>
      <c r="B115" s="63">
        <v>0.11615</v>
      </c>
      <c r="C115" s="24">
        <v>2.70184E-6</v>
      </c>
      <c r="D115" s="61">
        <f t="shared" si="18"/>
        <v>3.1900544888825564E-5</v>
      </c>
      <c r="E115" s="49">
        <f t="shared" si="37"/>
        <v>-4.4962018987550714</v>
      </c>
      <c r="F115" s="49">
        <f t="shared" si="36"/>
        <v>-4.4962018987550714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2.9077472321100001E-3</v>
      </c>
      <c r="K115" s="5" t="str">
        <f t="shared" si="29"/>
        <v/>
      </c>
      <c r="L115" s="5" t="str">
        <f t="shared" si="30"/>
        <v/>
      </c>
      <c r="M115" s="24">
        <f t="shared" si="25"/>
        <v>-17657918.451327197</v>
      </c>
      <c r="N115" s="24">
        <f t="shared" si="26"/>
        <v>3.1900548283383806E-5</v>
      </c>
      <c r="O115" s="24">
        <f t="shared" si="27"/>
        <v>4397966.25</v>
      </c>
      <c r="P115" s="24">
        <f t="shared" si="28"/>
        <v>2.6503150491002107E-8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5.2771589408196227E-5</v>
      </c>
      <c r="V115" s="24">
        <f t="shared" si="31"/>
        <v>3.1002623046440622E-2</v>
      </c>
      <c r="W115" s="63">
        <f>B115+([1]User!D$6-25)*[1]User!C$6*[1]Calc!V$6</f>
        <v>0.1164263156</v>
      </c>
      <c r="AH115" s="24"/>
    </row>
    <row r="116" spans="1:34">
      <c r="A116" s="5">
        <v>1.5630399999999999E-2</v>
      </c>
      <c r="B116" s="63">
        <v>0.116165</v>
      </c>
      <c r="C116" s="24">
        <v>-1.00593E-5</v>
      </c>
      <c r="D116" s="61">
        <f t="shared" si="18"/>
        <v>-1.1876985728250489E-4</v>
      </c>
      <c r="E116" s="49">
        <f t="shared" si="37"/>
        <v>-3</v>
      </c>
      <c r="F116" s="49">
        <f t="shared" si="36"/>
        <v>-3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2.9081218571100002E-3</v>
      </c>
      <c r="K116" s="5" t="str">
        <f t="shared" si="29"/>
        <v/>
      </c>
      <c r="L116" s="5" t="str">
        <f t="shared" si="30"/>
        <v/>
      </c>
      <c r="M116" s="24">
        <f t="shared" si="25"/>
        <v>17668230.418777764</v>
      </c>
      <c r="N116" s="24">
        <f t="shared" si="26"/>
        <v>-1.187698606790455E-4</v>
      </c>
      <c r="O116" s="24">
        <f t="shared" si="27"/>
        <v>4400534.5</v>
      </c>
      <c r="P116" s="24">
        <f t="shared" si="28"/>
        <v>-7.1226719257173628E-9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5.2781895489870348E-5</v>
      </c>
      <c r="V116" s="24">
        <f t="shared" si="31"/>
        <v>3.0995895042437046E-2</v>
      </c>
      <c r="W116" s="63">
        <f>B116+([1]User!D$6-25)*[1]User!C$6*[1]Calc!V$6</f>
        <v>0.1164413156</v>
      </c>
      <c r="AH116" s="24"/>
    </row>
    <row r="117" spans="1:34">
      <c r="A117" s="5">
        <v>1.57758E-2</v>
      </c>
      <c r="B117" s="63">
        <v>0.116142</v>
      </c>
      <c r="C117" s="24">
        <v>-2.6712700000000002E-6</v>
      </c>
      <c r="D117" s="61">
        <f t="shared" si="18"/>
        <v>-3.1539605803886633E-5</v>
      </c>
      <c r="E117" s="49">
        <f t="shared" si="37"/>
        <v>-3</v>
      </c>
      <c r="F117" s="49">
        <f t="shared" si="36"/>
        <v>-3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2.9075474321099996E-3</v>
      </c>
      <c r="K117" s="5" t="str">
        <f t="shared" si="29"/>
        <v/>
      </c>
      <c r="L117" s="5" t="str">
        <f t="shared" si="30"/>
        <v/>
      </c>
      <c r="M117" s="24">
        <f t="shared" si="25"/>
        <v>-27067045.834618758</v>
      </c>
      <c r="N117" s="24">
        <f t="shared" si="26"/>
        <v>-3.1539600600517742E-5</v>
      </c>
      <c r="O117" s="24">
        <f t="shared" si="27"/>
        <v>4396597</v>
      </c>
      <c r="P117" s="24">
        <f t="shared" si="28"/>
        <v>-2.6798113837437923E-8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5.2766093579836882E-5</v>
      </c>
      <c r="V117" s="24">
        <f t="shared" si="31"/>
        <v>3.1006211904022626E-2</v>
      </c>
      <c r="W117" s="63">
        <f>B117+([1]User!D$6-25)*[1]User!C$6*[1]Calc!V$6</f>
        <v>0.11641831559999999</v>
      </c>
      <c r="AH117" s="24"/>
    </row>
    <row r="118" spans="1:34">
      <c r="A118" s="5">
        <v>1.59212E-2</v>
      </c>
      <c r="B118" s="63">
        <v>0.116145</v>
      </c>
      <c r="C118" s="24">
        <v>5.3883999999999999E-6</v>
      </c>
      <c r="D118" s="61">
        <f t="shared" si="18"/>
        <v>6.3620679270033631E-5</v>
      </c>
      <c r="E118" s="49">
        <f t="shared" si="37"/>
        <v>-4.1964016982960484</v>
      </c>
      <c r="F118" s="49">
        <f t="shared" si="36"/>
        <v>-4.1964016982960484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2.9076223571099999E-3</v>
      </c>
      <c r="K118" s="5" t="str">
        <f t="shared" si="29"/>
        <v/>
      </c>
      <c r="L118" s="5" t="str">
        <f t="shared" si="30"/>
        <v/>
      </c>
      <c r="M118" s="24">
        <f t="shared" si="25"/>
        <v>3530896.4932966824</v>
      </c>
      <c r="N118" s="24">
        <f t="shared" si="26"/>
        <v>6.3620678591254088E-5</v>
      </c>
      <c r="O118" s="24">
        <f t="shared" si="27"/>
        <v>4397110.375</v>
      </c>
      <c r="P118" s="24">
        <f t="shared" si="28"/>
        <v>1.3286568411519633E-8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5.2768154454457762E-5</v>
      </c>
      <c r="V118" s="24">
        <f t="shared" si="31"/>
        <v>3.1004866034423786E-2</v>
      </c>
      <c r="W118" s="63">
        <f>B118+([1]User!D$6-25)*[1]User!C$6*[1]Calc!V$6</f>
        <v>0.11642131559999999</v>
      </c>
      <c r="AH118" s="24"/>
    </row>
    <row r="119" spans="1:34">
      <c r="A119" s="5">
        <v>1.60666E-2</v>
      </c>
      <c r="B119" s="63">
        <v>0.116132</v>
      </c>
      <c r="C119" s="24">
        <v>-6.5635200000000003E-7</v>
      </c>
      <c r="D119" s="61">
        <f t="shared" si="18"/>
        <v>-7.7495286319213705E-6</v>
      </c>
      <c r="E119" s="49">
        <f t="shared" si="37"/>
        <v>-3</v>
      </c>
      <c r="F119" s="49">
        <f t="shared" si="36"/>
        <v>-3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2.9072976821100001E-3</v>
      </c>
      <c r="K119" s="5" t="str">
        <f t="shared" si="29"/>
        <v/>
      </c>
      <c r="L119" s="5" t="str">
        <f t="shared" si="30"/>
        <v/>
      </c>
      <c r="M119" s="24">
        <f t="shared" si="25"/>
        <v>-15292811.763256766</v>
      </c>
      <c r="N119" s="24">
        <f t="shared" si="26"/>
        <v>-7.7495256920312366E-6</v>
      </c>
      <c r="O119" s="24">
        <f t="shared" si="27"/>
        <v>4394886.125</v>
      </c>
      <c r="P119" s="24">
        <f t="shared" si="28"/>
        <v>-1.0902253147425198E-7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5.2759224526492777E-5</v>
      </c>
      <c r="V119" s="24">
        <f t="shared" si="31"/>
        <v>3.1010698552123447E-2</v>
      </c>
      <c r="W119" s="63">
        <f>B119+([1]User!D$6-25)*[1]User!C$6*[1]Calc!V$6</f>
        <v>0.11640831559999999</v>
      </c>
      <c r="AH119" s="24"/>
    </row>
    <row r="120" spans="1:34">
      <c r="A120" s="5">
        <v>1.6212000000000001E-2</v>
      </c>
      <c r="B120" s="63">
        <v>0.11609899999999999</v>
      </c>
      <c r="C120" s="24">
        <v>4.0451200000000002E-6</v>
      </c>
      <c r="D120" s="61">
        <f t="shared" si="18"/>
        <v>4.7760612079429597E-5</v>
      </c>
      <c r="E120" s="49">
        <f t="shared" si="37"/>
        <v>-4.3209301161120326</v>
      </c>
      <c r="F120" s="49">
        <f t="shared" si="36"/>
        <v>-4.3209301161120326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2.90647350711E-3</v>
      </c>
      <c r="K120" s="5" t="str">
        <f t="shared" si="29"/>
        <v/>
      </c>
      <c r="L120" s="5" t="str">
        <f t="shared" si="30"/>
        <v/>
      </c>
      <c r="M120" s="24">
        <f t="shared" si="25"/>
        <v>-38770386.070994146</v>
      </c>
      <c r="N120" s="24">
        <f t="shared" si="26"/>
        <v>4.7760619532648615E-5</v>
      </c>
      <c r="O120" s="24">
        <f t="shared" si="27"/>
        <v>4389245</v>
      </c>
      <c r="P120" s="24">
        <f t="shared" si="28"/>
        <v>1.7667033364657169E-8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5.2736562419985642E-5</v>
      </c>
      <c r="V120" s="24">
        <f t="shared" si="31"/>
        <v>3.1025509034368827E-2</v>
      </c>
      <c r="W120" s="63">
        <f>B120+([1]User!D$6-25)*[1]User!C$6*[1]Calc!V$6</f>
        <v>0.11637531559999999</v>
      </c>
      <c r="AH120" s="24"/>
    </row>
    <row r="121" spans="1:34">
      <c r="A121" s="5">
        <v>1.6357400000000001E-2</v>
      </c>
      <c r="B121" s="63">
        <v>0.11612599999999999</v>
      </c>
      <c r="C121" s="24">
        <v>2.70184E-6</v>
      </c>
      <c r="D121" s="61">
        <f t="shared" si="18"/>
        <v>3.1900544888825564E-5</v>
      </c>
      <c r="E121" s="49">
        <f t="shared" si="37"/>
        <v>-4.4962018987550714</v>
      </c>
      <c r="F121" s="49">
        <f t="shared" si="36"/>
        <v>-4.4962018987550714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2.9071478321099999E-3</v>
      </c>
      <c r="K121" s="5" t="str">
        <f t="shared" si="29"/>
        <v/>
      </c>
      <c r="L121" s="5" t="str">
        <f t="shared" si="30"/>
        <v/>
      </c>
      <c r="M121" s="24">
        <f t="shared" si="25"/>
        <v>31754577.276852757</v>
      </c>
      <c r="N121" s="24">
        <f t="shared" si="26"/>
        <v>3.1900538784325629E-5</v>
      </c>
      <c r="O121" s="24">
        <f t="shared" si="27"/>
        <v>4393860</v>
      </c>
      <c r="P121" s="24">
        <f t="shared" si="28"/>
        <v>2.6478413173856252E-8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5.2755103484881856E-5</v>
      </c>
      <c r="V121" s="24">
        <f t="shared" si="31"/>
        <v>3.1013390848305102E-2</v>
      </c>
      <c r="W121" s="63">
        <f>B121+([1]User!D$6-25)*[1]User!C$6*[1]Calc!V$6</f>
        <v>0.11640231559999999</v>
      </c>
      <c r="AH121" s="24"/>
    </row>
    <row r="122" spans="1:34">
      <c r="A122" s="5">
        <v>1.6502800000000001E-2</v>
      </c>
      <c r="B122" s="63">
        <v>0.11606900000000001</v>
      </c>
      <c r="C122" s="24">
        <v>-3.3429100000000001E-6</v>
      </c>
      <c r="D122" s="61">
        <f t="shared" si="18"/>
        <v>-3.946963939918865E-5</v>
      </c>
      <c r="E122" s="49">
        <f t="shared" si="37"/>
        <v>-3</v>
      </c>
      <c r="F122" s="49">
        <f t="shared" si="36"/>
        <v>-3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2.9057242571100001E-3</v>
      </c>
      <c r="K122" s="5" t="str">
        <f t="shared" si="29"/>
        <v/>
      </c>
      <c r="L122" s="5" t="str">
        <f t="shared" si="30"/>
        <v/>
      </c>
      <c r="M122" s="24">
        <f t="shared" si="25"/>
        <v>-66888883.405186139</v>
      </c>
      <c r="N122" s="24">
        <f t="shared" si="26"/>
        <v>-3.9469626540469704E-5</v>
      </c>
      <c r="O122" s="24">
        <f t="shared" si="27"/>
        <v>4384123</v>
      </c>
      <c r="P122" s="24">
        <f t="shared" si="28"/>
        <v>-2.1353224729801822E-8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5.2715968185931227E-5</v>
      </c>
      <c r="V122" s="24">
        <f t="shared" si="31"/>
        <v>3.1038979164071247E-2</v>
      </c>
      <c r="W122" s="63">
        <f>B122+([1]User!D$6-25)*[1]User!C$6*[1]Calc!V$6</f>
        <v>0.1163453156</v>
      </c>
      <c r="AH122" s="24"/>
    </row>
    <row r="123" spans="1:34">
      <c r="A123" s="5">
        <v>1.6648199999999998E-2</v>
      </c>
      <c r="B123" s="63">
        <v>0.11612</v>
      </c>
      <c r="C123" s="24">
        <v>2.0302000000000001E-6</v>
      </c>
      <c r="D123" s="61">
        <f t="shared" si="18"/>
        <v>2.3970511293523547E-5</v>
      </c>
      <c r="E123" s="49">
        <f t="shared" si="37"/>
        <v>-4.6203227023206352</v>
      </c>
      <c r="F123" s="49">
        <f t="shared" si="36"/>
        <v>-4.6203227023206352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2.9069979821099998E-3</v>
      </c>
      <c r="K123" s="5" t="str">
        <f t="shared" si="29"/>
        <v/>
      </c>
      <c r="L123" s="5" t="str">
        <f t="shared" si="30"/>
        <v/>
      </c>
      <c r="M123" s="24">
        <f t="shared" si="25"/>
        <v>59966862.732845262</v>
      </c>
      <c r="N123" s="24">
        <f t="shared" si="26"/>
        <v>2.3970499765493857E-5</v>
      </c>
      <c r="O123" s="24">
        <f t="shared" si="27"/>
        <v>4392834</v>
      </c>
      <c r="P123" s="24">
        <f t="shared" si="28"/>
        <v>3.5229904108033991E-8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5.2750982736026021E-5</v>
      </c>
      <c r="V123" s="24">
        <f t="shared" si="31"/>
        <v>3.1016083375015723E-2</v>
      </c>
      <c r="W123" s="63">
        <f>B123+([1]User!D$6-25)*[1]User!C$6*[1]Calc!V$6</f>
        <v>0.11639631559999999</v>
      </c>
      <c r="AH123" s="24"/>
    </row>
    <row r="124" spans="1:34">
      <c r="A124" s="5">
        <v>1.6793599999999999E-2</v>
      </c>
      <c r="B124" s="63">
        <v>0.116078</v>
      </c>
      <c r="C124" s="24">
        <v>-1.34175E-5</v>
      </c>
      <c r="D124" s="61">
        <f t="shared" si="18"/>
        <v>-1.5842002525901495E-4</v>
      </c>
      <c r="E124" s="49">
        <f t="shared" si="37"/>
        <v>-3</v>
      </c>
      <c r="F124" s="49">
        <f t="shared" si="36"/>
        <v>-3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2.9059490321100001E-3</v>
      </c>
      <c r="K124" s="5" t="str">
        <f t="shared" si="29"/>
        <v/>
      </c>
      <c r="L124" s="5" t="str">
        <f t="shared" si="30"/>
        <v/>
      </c>
      <c r="M124" s="24">
        <f t="shared" si="25"/>
        <v>-49303813.225830056</v>
      </c>
      <c r="N124" s="24">
        <f t="shared" si="26"/>
        <v>-1.584200157808499E-4</v>
      </c>
      <c r="O124" s="24">
        <f t="shared" si="27"/>
        <v>4385659</v>
      </c>
      <c r="P124" s="24">
        <f t="shared" si="28"/>
        <v>-5.321922750760862E-9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5.2722145688320092E-5</v>
      </c>
      <c r="V124" s="24">
        <f t="shared" si="31"/>
        <v>3.1034937519421352E-2</v>
      </c>
      <c r="W124" s="63">
        <f>B124+([1]User!D$6-25)*[1]User!C$6*[1]Calc!V$6</f>
        <v>0.11635431559999999</v>
      </c>
      <c r="AH124" s="24"/>
    </row>
    <row r="125" spans="1:34">
      <c r="A125" s="5">
        <v>1.6938999999999999E-2</v>
      </c>
      <c r="B125" s="63">
        <v>0.11606900000000001</v>
      </c>
      <c r="C125" s="24">
        <v>-4.0145500000000004E-6</v>
      </c>
      <c r="D125" s="61">
        <f t="shared" si="18"/>
        <v>-4.7399672994490673E-5</v>
      </c>
      <c r="E125" s="49">
        <f t="shared" si="37"/>
        <v>-3</v>
      </c>
      <c r="F125" s="49">
        <f t="shared" si="36"/>
        <v>-3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2.9057242571100001E-3</v>
      </c>
      <c r="K125" s="5" t="str">
        <f t="shared" si="29"/>
        <v/>
      </c>
      <c r="L125" s="5" t="str">
        <f t="shared" si="30"/>
        <v/>
      </c>
      <c r="M125" s="24">
        <f t="shared" si="25"/>
        <v>-10561402.642920697</v>
      </c>
      <c r="N125" s="24">
        <f t="shared" si="26"/>
        <v>-4.7399670964166631E-5</v>
      </c>
      <c r="O125" s="24">
        <f t="shared" si="27"/>
        <v>4384123</v>
      </c>
      <c r="P125" s="24">
        <f t="shared" si="28"/>
        <v>-1.7780794431192269E-8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5.2715968185931227E-5</v>
      </c>
      <c r="V125" s="24">
        <f t="shared" si="31"/>
        <v>3.1038979164071247E-2</v>
      </c>
      <c r="W125" s="63">
        <f>B125+([1]User!D$6-25)*[1]User!C$6*[1]Calc!V$6</f>
        <v>0.1163453156</v>
      </c>
      <c r="AH125" s="24"/>
    </row>
    <row r="126" spans="1:34">
      <c r="A126" s="5">
        <v>1.70844E-2</v>
      </c>
      <c r="B126" s="63">
        <v>0.116078</v>
      </c>
      <c r="C126" s="24">
        <v>-5.3578200000000003E-6</v>
      </c>
      <c r="D126" s="61">
        <f t="shared" si="18"/>
        <v>-6.3259622115390763E-5</v>
      </c>
      <c r="E126" s="49">
        <f t="shared" si="37"/>
        <v>-3</v>
      </c>
      <c r="F126" s="49">
        <f t="shared" si="36"/>
        <v>-3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2.9059490321100001E-3</v>
      </c>
      <c r="K126" s="5" t="str">
        <f t="shared" si="29"/>
        <v/>
      </c>
      <c r="L126" s="5" t="str">
        <f t="shared" si="30"/>
        <v/>
      </c>
      <c r="M126" s="24">
        <f t="shared" si="25"/>
        <v>10565102.834100621</v>
      </c>
      <c r="N126" s="24">
        <f t="shared" si="26"/>
        <v>-6.3259624146426137E-5</v>
      </c>
      <c r="O126" s="24">
        <f t="shared" si="27"/>
        <v>4385659</v>
      </c>
      <c r="P126" s="24">
        <f t="shared" si="28"/>
        <v>-1.3327601887239967E-8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5.2722145688320092E-5</v>
      </c>
      <c r="V126" s="24">
        <f t="shared" si="31"/>
        <v>3.1034937519421352E-2</v>
      </c>
      <c r="W126" s="63">
        <f>B126+([1]User!D$6-25)*[1]User!C$6*[1]Calc!V$6</f>
        <v>0.11635431559999999</v>
      </c>
      <c r="AH126" s="24"/>
    </row>
    <row r="127" spans="1:34">
      <c r="A127" s="5">
        <v>1.72298E-2</v>
      </c>
      <c r="B127" s="63">
        <v>0.116065</v>
      </c>
      <c r="C127" s="24">
        <v>-6.5635200000000003E-7</v>
      </c>
      <c r="D127" s="61">
        <f t="shared" si="18"/>
        <v>-7.7495286319213705E-6</v>
      </c>
      <c r="E127" s="49">
        <f t="shared" si="37"/>
        <v>-3</v>
      </c>
      <c r="F127" s="49">
        <f t="shared" si="36"/>
        <v>-3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2.9056243571099999E-3</v>
      </c>
      <c r="K127" s="5" t="str">
        <f t="shared" si="29"/>
        <v/>
      </c>
      <c r="L127" s="5" t="str">
        <f t="shared" si="30"/>
        <v/>
      </c>
      <c r="M127" s="24">
        <f t="shared" si="25"/>
        <v>-15252984.542625941</v>
      </c>
      <c r="N127" s="24">
        <f t="shared" si="26"/>
        <v>-7.7495256996876216E-6</v>
      </c>
      <c r="O127" s="24">
        <f t="shared" si="27"/>
        <v>4383440.5</v>
      </c>
      <c r="P127" s="24">
        <f t="shared" si="28"/>
        <v>-1.0873860341594419E-7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5.2713222840521685E-5</v>
      </c>
      <c r="V127" s="24">
        <f t="shared" si="31"/>
        <v>3.1040775617283321E-2</v>
      </c>
      <c r="W127" s="63">
        <f>B127+([1]User!D$6-25)*[1]User!C$6*[1]Calc!V$6</f>
        <v>0.11634131559999999</v>
      </c>
      <c r="AH127" s="24"/>
    </row>
    <row r="128" spans="1:34">
      <c r="A128" s="5">
        <v>1.73752E-2</v>
      </c>
      <c r="B128" s="63">
        <v>0.116091</v>
      </c>
      <c r="C128" s="24">
        <v>-1.32799E-6</v>
      </c>
      <c r="D128" s="61">
        <f t="shared" si="18"/>
        <v>-1.56795386132826E-5</v>
      </c>
      <c r="E128" s="49">
        <f t="shared" si="37"/>
        <v>-3</v>
      </c>
      <c r="F128" s="49">
        <f t="shared" si="36"/>
        <v>-3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2.9062737071099999E-3</v>
      </c>
      <c r="K128" s="5" t="str">
        <f t="shared" si="29"/>
        <v/>
      </c>
      <c r="L128" s="5" t="str">
        <f t="shared" si="30"/>
        <v/>
      </c>
      <c r="M128" s="24">
        <f t="shared" si="25"/>
        <v>30536855.103326034</v>
      </c>
      <c r="N128" s="24">
        <f t="shared" si="26"/>
        <v>-1.5679544483687626E-5</v>
      </c>
      <c r="O128" s="24">
        <f t="shared" si="27"/>
        <v>4387878.5</v>
      </c>
      <c r="P128" s="24">
        <f t="shared" si="28"/>
        <v>-5.379784876515836E-8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5.2731069909163867E-5</v>
      </c>
      <c r="V128" s="24">
        <f t="shared" si="31"/>
        <v>3.1029100504936683E-2</v>
      </c>
      <c r="W128" s="63">
        <f>B128+([1]User!D$6-25)*[1]User!C$6*[1]Calc!V$6</f>
        <v>0.11636731559999999</v>
      </c>
      <c r="AH128" s="24"/>
    </row>
    <row r="129" spans="1:34">
      <c r="A129" s="5">
        <v>1.7520600000000001E-2</v>
      </c>
      <c r="B129" s="63">
        <v>0.116032</v>
      </c>
      <c r="C129" s="24">
        <v>-3.3429100000000001E-6</v>
      </c>
      <c r="D129" s="61">
        <f t="shared" si="18"/>
        <v>-3.946963939918865E-5</v>
      </c>
      <c r="E129" s="49">
        <f t="shared" si="37"/>
        <v>-3</v>
      </c>
      <c r="F129" s="49">
        <f t="shared" si="36"/>
        <v>-3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2.9048001821099997E-3</v>
      </c>
      <c r="K129" s="5" t="str">
        <f t="shared" si="29"/>
        <v/>
      </c>
      <c r="L129" s="5" t="str">
        <f t="shared" si="30"/>
        <v/>
      </c>
      <c r="M129" s="24">
        <f t="shared" si="25"/>
        <v>-69136228.555716276</v>
      </c>
      <c r="N129" s="24">
        <f t="shared" si="26"/>
        <v>-3.9469626108440075E-5</v>
      </c>
      <c r="O129" s="24">
        <f t="shared" si="27"/>
        <v>4377814</v>
      </c>
      <c r="P129" s="24">
        <f t="shared" si="28"/>
        <v>-2.1322496469760998E-8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5.269057869874089E-5</v>
      </c>
      <c r="V129" s="24">
        <f t="shared" si="31"/>
        <v>3.1055600271904762E-2</v>
      </c>
      <c r="W129" s="63">
        <f>B129+([1]User!D$6-25)*[1]User!C$6*[1]Calc!V$6</f>
        <v>0.11630831559999999</v>
      </c>
      <c r="AH129" s="24"/>
    </row>
    <row r="130" spans="1:34">
      <c r="A130" s="5">
        <v>1.7666000000000001E-2</v>
      </c>
      <c r="B130" s="63">
        <v>0.116063</v>
      </c>
      <c r="C130" s="24">
        <v>-4.0145500000000004E-6</v>
      </c>
      <c r="D130" s="61">
        <f t="shared" si="18"/>
        <v>-4.7399672994490673E-5</v>
      </c>
      <c r="E130" s="49">
        <f t="shared" si="37"/>
        <v>-3</v>
      </c>
      <c r="F130" s="49">
        <f t="shared" si="36"/>
        <v>-3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2.90557440711E-3</v>
      </c>
      <c r="K130" s="5" t="str">
        <f t="shared" si="29"/>
        <v/>
      </c>
      <c r="L130" s="5" t="str">
        <f t="shared" si="30"/>
        <v/>
      </c>
      <c r="M130" s="24">
        <f t="shared" si="25"/>
        <v>36369670.403593414</v>
      </c>
      <c r="N130" s="24">
        <f t="shared" si="26"/>
        <v>-4.7399679986196112E-5</v>
      </c>
      <c r="O130" s="24">
        <f t="shared" si="27"/>
        <v>4383099.25</v>
      </c>
      <c r="P130" s="24">
        <f t="shared" si="28"/>
        <v>-1.7776638999786215E-8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5.2711850216552446E-5</v>
      </c>
      <c r="V130" s="24">
        <f t="shared" si="31"/>
        <v>3.104167388236316E-2</v>
      </c>
      <c r="W130" s="63">
        <f>B130+([1]User!D$6-25)*[1]User!C$6*[1]Calc!V$6</f>
        <v>0.11633931559999999</v>
      </c>
      <c r="AH130" s="24"/>
    </row>
    <row r="131" spans="1:34">
      <c r="A131" s="5">
        <v>1.7811400000000002E-2</v>
      </c>
      <c r="B131" s="63">
        <v>0.11605600000000001</v>
      </c>
      <c r="C131" s="24">
        <v>-5.3578200000000003E-6</v>
      </c>
      <c r="D131" s="61">
        <f t="shared" si="18"/>
        <v>-6.3259622115390763E-5</v>
      </c>
      <c r="E131" s="49">
        <f t="shared" si="37"/>
        <v>-3</v>
      </c>
      <c r="F131" s="49">
        <f t="shared" si="36"/>
        <v>-3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2.9053995821099999E-3</v>
      </c>
      <c r="K131" s="5" t="str">
        <f t="shared" si="29"/>
        <v/>
      </c>
      <c r="L131" s="5" t="str">
        <f t="shared" si="30"/>
        <v/>
      </c>
      <c r="M131" s="24">
        <f t="shared" si="25"/>
        <v>-8210269.0522563923</v>
      </c>
      <c r="N131" s="24">
        <f t="shared" si="26"/>
        <v>-6.3259620537048638E-5</v>
      </c>
      <c r="O131" s="24">
        <f t="shared" si="27"/>
        <v>4381905.25</v>
      </c>
      <c r="P131" s="24">
        <f t="shared" si="28"/>
        <v>-1.3316195356667576E-8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5.2707046288500182E-5</v>
      </c>
      <c r="V131" s="24">
        <f t="shared" si="31"/>
        <v>3.1044818012149769E-2</v>
      </c>
      <c r="W131" s="63">
        <f>B131+([1]User!D$6-25)*[1]User!C$6*[1]Calc!V$6</f>
        <v>0.1163323156</v>
      </c>
      <c r="AH131" s="24"/>
    </row>
    <row r="132" spans="1:34">
      <c r="A132" s="5">
        <v>1.7956799999999998E-2</v>
      </c>
      <c r="B132" s="63">
        <v>0.116065</v>
      </c>
      <c r="C132" s="24">
        <v>5.3883999999999999E-6</v>
      </c>
      <c r="D132" s="61">
        <f t="shared" si="18"/>
        <v>6.3620679270033631E-5</v>
      </c>
      <c r="E132" s="49">
        <f t="shared" si="37"/>
        <v>-4.1964016982960484</v>
      </c>
      <c r="F132" s="49">
        <f t="shared" si="36"/>
        <v>-4.1964016982960484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2.9056243571099999E-3</v>
      </c>
      <c r="K132" s="5" t="str">
        <f t="shared" si="29"/>
        <v/>
      </c>
      <c r="M132" s="24">
        <f t="shared" si="25"/>
        <v>10559758.529505508</v>
      </c>
      <c r="N132" s="24">
        <f>IF($X$76,D132-1.602E-19*$P$6*M132/$B$6,D132)</f>
        <v>6.3620677240025647E-5</v>
      </c>
      <c r="O132" s="24">
        <f t="shared" si="27"/>
        <v>4383440.5</v>
      </c>
      <c r="P132" s="24">
        <f>O132/(($B$6*D132)/(1.602E-19*$P$6)-M132)</f>
        <v>1.3245262991162401E-8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5.2713222840521685E-5</v>
      </c>
      <c r="V132" s="24">
        <f t="shared" si="31"/>
        <v>3.1040775617283321E-2</v>
      </c>
      <c r="W132" s="63">
        <f>B132+([1]User!D$6-25)*[1]User!C$6*[1]Calc!V$6</f>
        <v>0.11634131559999999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-1486776500.2161727</v>
      </c>
      <c r="N133" s="24">
        <f>IF($X$76,D133-1.602E-19*$P$6*M133/$B$6,D133)</f>
        <v>2.8581791440155697E-10</v>
      </c>
      <c r="O133" s="24">
        <f t="shared" si="27"/>
        <v>47857.25</v>
      </c>
      <c r="P133" s="24">
        <f>O133/(($B$6*D133)/(1.602E-19*$P$6)-M133)</f>
        <v>3.2188597272718328E-5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0.76556964681254114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-0.11328100000000001</v>
      </c>
      <c r="D150" s="5" t="s">
        <v>104</v>
      </c>
      <c r="O150" s="66"/>
    </row>
    <row r="152" spans="1:15">
      <c r="A152" s="5" t="s">
        <v>105</v>
      </c>
      <c r="B152" s="5">
        <v>0.71332700000000004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-0.117505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H508"/>
  <sheetViews>
    <sheetView workbookViewId="0">
      <selection activeCell="G15" sqref="G15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0.71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0.51929398148148154</v>
      </c>
      <c r="K3" s="21"/>
      <c r="M3" s="23"/>
      <c r="Q3" s="24">
        <f>100*(SUM(V22:V132))</f>
        <v>41382.017790406891</v>
      </c>
      <c r="R3" s="24">
        <f>100*SUM(V114:V132)</f>
        <v>4.9713017696047999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1.3776705288776918</v>
      </c>
      <c r="D6" s="36">
        <f>INTERCEPT(K$15:K$102,H$15:H$102)</f>
        <v>0.56336951910489053</v>
      </c>
      <c r="E6" s="36">
        <f>INDEX(W9:W133,MATCH(O6,J9:J133,0))</f>
        <v>0.47415231560000004</v>
      </c>
      <c r="F6" s="36">
        <f>INDEX(I9:I133,MATCH(O6,J9:J133,0))</f>
        <v>2.3244918172231874E-2</v>
      </c>
      <c r="G6" s="37">
        <f>E6*F6/B6/D6</f>
        <v>0.78255080571685731</v>
      </c>
      <c r="H6" s="38">
        <f>1000*MAX(J20:J110)</f>
        <v>11.021631777296264</v>
      </c>
      <c r="I6" s="35">
        <f>-SLOPE(K20:K129,I20:I129)</f>
        <v>1.5286390677846644</v>
      </c>
      <c r="J6" s="39">
        <f>AVERAGE(L20:L131)/(0.025*$B$6)</f>
        <v>706.17650495999987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1.3016109965499849</v>
      </c>
      <c r="O6" s="42">
        <f>MAX(J16:J132)</f>
        <v>1.1021631777296264E-2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0.56338483998276079</v>
      </c>
      <c r="T6" s="44">
        <f>(LOG(0.1)-INTERCEPT(T25:T120,R25:R120))/SLOPE(T25:T120,R25:R120)</f>
        <v>0.48613893973839895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90730.66676568937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1.3776705288776918</v>
      </c>
      <c r="T7" s="49">
        <f>SLOPE(R25:R120, T25:T120)/0.06</f>
        <v>1.3016109965499849</v>
      </c>
      <c r="X7" s="47"/>
      <c r="Y7" s="5">
        <f>1/Y6</f>
        <v>1.1021631777296263E-5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0.62260400000000005</v>
      </c>
      <c r="C9" s="60">
        <v>0.56502399999999997</v>
      </c>
      <c r="D9" s="61">
        <f t="shared" ref="D9:D72" si="0">C9/$A$6</f>
        <v>6.6712216397950188</v>
      </c>
      <c r="E9" s="49">
        <f t="shared" ref="E9:E72" si="1">IF(D9&gt;0,LOG10(D9),-3)</f>
        <v>0.8242053695749253</v>
      </c>
      <c r="F9" s="49">
        <f t="shared" ref="F9:F72" si="2">IF($D9&gt;0,LOG10(D9),-3)</f>
        <v>0.8242053695749253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0.65078400000000003</v>
      </c>
      <c r="C10" s="60">
        <v>0.69485600000000003</v>
      </c>
      <c r="D10" s="61">
        <f t="shared" si="0"/>
        <v>8.2041442199648298</v>
      </c>
      <c r="E10" s="49">
        <f t="shared" si="1"/>
        <v>0.9140332861897934</v>
      </c>
      <c r="F10" s="49">
        <f t="shared" si="2"/>
        <v>0.9140332861897934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2063888815134735</v>
      </c>
      <c r="P10" s="24" t="e">
        <f>O10/(($B$6*D10)/(1.602E-19*$P$6)-M10)</f>
        <v>#DIV/0!</v>
      </c>
      <c r="W10" s="63">
        <f>B10+([1]User!D$6-25)*[1]User!C$6*[1]Calc!V$6</f>
        <v>0.65106031559999999</v>
      </c>
      <c r="AH10" s="24"/>
    </row>
    <row r="11" spans="1:34">
      <c r="A11" s="24">
        <v>3.634E-4</v>
      </c>
      <c r="B11" s="59">
        <v>0.65395800000000004</v>
      </c>
      <c r="C11" s="64">
        <v>0.71160199999999996</v>
      </c>
      <c r="D11" s="61">
        <f t="shared" si="0"/>
        <v>8.4018637461796573</v>
      </c>
      <c r="E11" s="49">
        <f t="shared" si="1"/>
        <v>0.92437563426432401</v>
      </c>
      <c r="F11" s="49">
        <f t="shared" si="2"/>
        <v>0.92437563426432401</v>
      </c>
      <c r="G11" s="49">
        <f t="shared" si="3"/>
        <v>8.1723374165809179</v>
      </c>
      <c r="H11" s="5" t="str">
        <f t="shared" si="6"/>
        <v/>
      </c>
      <c r="I11" s="24">
        <f t="shared" si="4"/>
        <v>-0.17930843541452296</v>
      </c>
      <c r="J11" s="24">
        <f t="shared" si="5"/>
        <v>-0.11730973152472723</v>
      </c>
      <c r="M11" s="24">
        <f t="shared" ref="M11:M74" si="7">2.88E+21*(EXP(38.921*W11)/SQRT($X$21^2+296000000000000000000*EXP(38.921*W11)))*SLOPE(W10:W11,A10:A11)</f>
        <v>1.193957186843209E+18</v>
      </c>
      <c r="N11" s="24">
        <f t="shared" ref="N11:N74" si="8">IF($X$76,D11-1.602E-19*$P$6*M11/$B$6,D11)</f>
        <v>8.1723374165809179</v>
      </c>
      <c r="O11" s="24">
        <f t="shared" ref="O11:O74" si="9">(SQRT($X$21^2+296000000000000000000*EXP(38.921*W11))-$X$21)/2</f>
        <v>2231887252724492.5</v>
      </c>
      <c r="P11" s="24">
        <f t="shared" ref="P11:P74" si="10">O11/(($B$6*D11)/(1.602E-19*$P$6)-M11)</f>
        <v>5.2501259259466845E-5</v>
      </c>
      <c r="W11" s="63">
        <f>B11+([1]User!D$6-25)*[1]User!C$6*[1]Calc!V$6</f>
        <v>0.6542343156</v>
      </c>
      <c r="X11" s="5" t="s">
        <v>62</v>
      </c>
      <c r="AH11" s="24"/>
    </row>
    <row r="12" spans="1:34">
      <c r="A12" s="24">
        <v>5.0880000000000001E-4</v>
      </c>
      <c r="B12" s="59">
        <v>0.652563</v>
      </c>
      <c r="C12" s="64">
        <v>0.71050999999999997</v>
      </c>
      <c r="D12" s="61">
        <f t="shared" si="0"/>
        <v>8.3889705345096122</v>
      </c>
      <c r="E12" s="49">
        <f t="shared" si="1"/>
        <v>0.92370866897966497</v>
      </c>
      <c r="F12" s="49">
        <f t="shared" si="2"/>
        <v>0.92370866897966497</v>
      </c>
      <c r="G12" s="49">
        <f t="shared" si="3"/>
        <v>8.4869638543749826</v>
      </c>
      <c r="H12" s="5" t="str">
        <f t="shared" si="6"/>
        <v/>
      </c>
      <c r="I12" s="24">
        <f>B$6-G12*B$6</f>
        <v>-0.18717409635937457</v>
      </c>
      <c r="J12" s="24">
        <f t="shared" si="5"/>
        <v>-0.12219460896530254</v>
      </c>
      <c r="M12" s="24">
        <f t="shared" si="7"/>
        <v>-5.0974469343201664E+17</v>
      </c>
      <c r="N12" s="24">
        <f t="shared" si="8"/>
        <v>8.4869638543749826</v>
      </c>
      <c r="O12" s="24">
        <f t="shared" si="9"/>
        <v>2156679836193386</v>
      </c>
      <c r="P12" s="24">
        <f t="shared" si="10"/>
        <v>4.8851407738244627E-5</v>
      </c>
      <c r="W12" s="63">
        <f>B12+([1]User!D$6-25)*[1]User!C$6*[1]Calc!V$6</f>
        <v>0.65283931559999997</v>
      </c>
      <c r="X12" s="62">
        <f>MAX(B9:B133)</f>
        <v>0.65395800000000004</v>
      </c>
      <c r="AH12" s="24"/>
    </row>
    <row r="13" spans="1:34">
      <c r="A13" s="24">
        <v>6.5419999999999996E-4</v>
      </c>
      <c r="B13" s="59">
        <v>0.65068899999999996</v>
      </c>
      <c r="C13" s="64">
        <v>0.70562999999999998</v>
      </c>
      <c r="D13" s="61">
        <f t="shared" si="0"/>
        <v>8.3313525189877939</v>
      </c>
      <c r="E13" s="49">
        <f t="shared" si="1"/>
        <v>0.92071551087277348</v>
      </c>
      <c r="F13" s="49">
        <f t="shared" si="2"/>
        <v>0.92071551087277348</v>
      </c>
      <c r="G13" s="49">
        <f t="shared" si="3"/>
        <v>8.4579410397372374</v>
      </c>
      <c r="H13" s="5" t="str">
        <f t="shared" si="6"/>
        <v/>
      </c>
      <c r="I13" s="24">
        <f t="shared" si="4"/>
        <v>-0.18644852599343095</v>
      </c>
      <c r="J13" s="24">
        <f t="shared" si="5"/>
        <v>-0.12137152356646858</v>
      </c>
      <c r="M13" s="24">
        <f t="shared" si="7"/>
        <v>-6.5849209711528768E+17</v>
      </c>
      <c r="N13" s="24">
        <f t="shared" si="8"/>
        <v>8.4579410397372374</v>
      </c>
      <c r="O13" s="24">
        <f t="shared" si="9"/>
        <v>2059030070337333.5</v>
      </c>
      <c r="P13" s="24">
        <f t="shared" si="10"/>
        <v>4.6799562548611254E-5</v>
      </c>
      <c r="W13" s="63">
        <f>B13+([1]User!D$6-25)*[1]User!C$6*[1]Calc!V$6</f>
        <v>0.65096531559999993</v>
      </c>
      <c r="AH13" s="24"/>
    </row>
    <row r="14" spans="1:34">
      <c r="A14" s="24">
        <v>7.9960000000000003E-4</v>
      </c>
      <c r="B14" s="59">
        <v>0.64873000000000003</v>
      </c>
      <c r="C14" s="64">
        <v>0.69991800000000004</v>
      </c>
      <c r="D14" s="61">
        <f t="shared" si="0"/>
        <v>8.2639111040983231</v>
      </c>
      <c r="E14" s="49">
        <f t="shared" si="1"/>
        <v>0.91718563677787446</v>
      </c>
      <c r="F14" s="49">
        <f t="shared" si="2"/>
        <v>0.91718563677787446</v>
      </c>
      <c r="G14" s="49">
        <f t="shared" si="3"/>
        <v>8.390911236966982</v>
      </c>
      <c r="H14" s="5" t="str">
        <f t="shared" si="6"/>
        <v/>
      </c>
      <c r="I14" s="24">
        <f>B$6-G14*B$6</f>
        <v>-0.18477278092417457</v>
      </c>
      <c r="J14" s="24">
        <f t="shared" si="5"/>
        <v>-0.1199187017707645</v>
      </c>
      <c r="M14" s="24">
        <f t="shared" si="7"/>
        <v>-6.6063323381532774E+17</v>
      </c>
      <c r="N14" s="24">
        <f t="shared" si="8"/>
        <v>8.390911236966982</v>
      </c>
      <c r="O14" s="24">
        <f t="shared" si="9"/>
        <v>1960965138082671</v>
      </c>
      <c r="P14" s="24">
        <f t="shared" si="10"/>
        <v>4.4926698364321636E-5</v>
      </c>
      <c r="W14" s="63">
        <f>B14+([1]User!D$6-25)*[1]User!C$6*[1]Calc!V$6</f>
        <v>0.64900631559999999</v>
      </c>
      <c r="X14" s="9" t="s">
        <v>63</v>
      </c>
      <c r="AH14" s="24"/>
    </row>
    <row r="15" spans="1:34">
      <c r="A15" s="24">
        <v>9.4499999999999998E-4</v>
      </c>
      <c r="B15" s="59">
        <v>0.64673000000000003</v>
      </c>
      <c r="C15" s="64">
        <v>0.69363900000000001</v>
      </c>
      <c r="D15" s="61">
        <f t="shared" si="0"/>
        <v>8.1897751369955571</v>
      </c>
      <c r="E15" s="49">
        <f t="shared" si="1"/>
        <v>0.91327197769415958</v>
      </c>
      <c r="F15" s="49">
        <f t="shared" si="2"/>
        <v>0.91327197769415958</v>
      </c>
      <c r="G15" s="49">
        <f>IF(N15&lt;0.001, 0.001, N15)</f>
        <v>8.3140759061346081</v>
      </c>
      <c r="H15" s="5" t="str">
        <f t="shared" si="6"/>
        <v/>
      </c>
      <c r="I15" s="24">
        <f t="shared" si="4"/>
        <v>-0.18285189765336521</v>
      </c>
      <c r="J15" s="24">
        <f t="shared" si="5"/>
        <v>-0.11830633260117211</v>
      </c>
      <c r="K15" s="5" t="str">
        <f t="shared" ref="K15:K78" si="11">IF(G15&gt;0.85,IF(G15&lt;1.1,W15,""),"")</f>
        <v/>
      </c>
      <c r="M15" s="24">
        <f t="shared" si="7"/>
        <v>-6.4659159976618086E+17</v>
      </c>
      <c r="N15" s="24">
        <f t="shared" si="8"/>
        <v>8.3140759061346081</v>
      </c>
      <c r="O15" s="24">
        <f t="shared" si="9"/>
        <v>1864931956467960.5</v>
      </c>
      <c r="P15" s="24">
        <f t="shared" si="10"/>
        <v>4.3121391163492726E-5</v>
      </c>
      <c r="W15" s="63">
        <f>B15+([1]User!D$6-25)*[1]User!C$6*[1]Calc!V$6</f>
        <v>0.64700631559999999</v>
      </c>
      <c r="X15" s="9">
        <f>AVERAGE(B9:B133)</f>
        <v>0.47510337599999997</v>
      </c>
      <c r="AH15" s="24"/>
    </row>
    <row r="16" spans="1:34">
      <c r="A16" s="24">
        <v>1.0904E-3</v>
      </c>
      <c r="B16" s="59">
        <v>0.64468800000000004</v>
      </c>
      <c r="C16" s="64">
        <v>0.68683700000000003</v>
      </c>
      <c r="D16" s="61">
        <f t="shared" si="0"/>
        <v>8.1094641243768262</v>
      </c>
      <c r="E16" s="49">
        <f t="shared" si="1"/>
        <v>0.90899215686031498</v>
      </c>
      <c r="F16" s="49">
        <f t="shared" si="2"/>
        <v>0.90899215686031498</v>
      </c>
      <c r="G16" s="49">
        <f t="shared" si="3"/>
        <v>8.2309933305327405</v>
      </c>
      <c r="H16" s="5" t="str">
        <f t="shared" si="6"/>
        <v/>
      </c>
      <c r="I16" s="24">
        <f t="shared" si="4"/>
        <v>-0.18077483326331853</v>
      </c>
      <c r="J16" s="24">
        <f t="shared" si="5"/>
        <v>-0.11659331661338035</v>
      </c>
      <c r="K16" s="5" t="str">
        <f t="shared" si="11"/>
        <v/>
      </c>
      <c r="M16" s="24">
        <f t="shared" si="7"/>
        <v>-6.3217439739863629E+17</v>
      </c>
      <c r="N16" s="24">
        <f t="shared" si="8"/>
        <v>8.2309933305327405</v>
      </c>
      <c r="O16" s="24">
        <f t="shared" si="9"/>
        <v>1770986158870498</v>
      </c>
      <c r="P16" s="24">
        <f t="shared" si="10"/>
        <v>4.1362489982631178E-5</v>
      </c>
      <c r="W16" s="63">
        <f>B16+([1]User!D$6-25)*[1]User!C$6*[1]Calc!V$6</f>
        <v>0.6449643156</v>
      </c>
      <c r="AH16" s="24"/>
    </row>
    <row r="17" spans="1:34">
      <c r="A17" s="24">
        <v>1.2358E-3</v>
      </c>
      <c r="B17" s="59">
        <v>0.64264900000000003</v>
      </c>
      <c r="C17" s="64">
        <v>0.67953699999999995</v>
      </c>
      <c r="D17" s="61">
        <f t="shared" si="0"/>
        <v>8.0232732405019735</v>
      </c>
      <c r="E17" s="49">
        <f>IF(D17&gt;0,LOG10(D17),-3)</f>
        <v>0.9043515827822729</v>
      </c>
      <c r="F17" s="49">
        <f t="shared" si="2"/>
        <v>0.9043515827822729</v>
      </c>
      <c r="G17" s="49">
        <f t="shared" si="3"/>
        <v>8.1394541059615726</v>
      </c>
      <c r="H17" s="5" t="str">
        <f t="shared" si="6"/>
        <v/>
      </c>
      <c r="I17" s="24">
        <f t="shared" si="4"/>
        <v>-0.17848635264903934</v>
      </c>
      <c r="J17" s="24">
        <f t="shared" si="5"/>
        <v>-0.11475339460717651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-6.0435323272783565E+17</v>
      </c>
      <c r="N17" s="24">
        <f t="shared" si="8"/>
        <v>8.1394541059615726</v>
      </c>
      <c r="O17" s="24">
        <f t="shared" si="9"/>
        <v>1681165436289857.5</v>
      </c>
      <c r="P17" s="24">
        <f t="shared" si="10"/>
        <v>3.9706255390720916E-5</v>
      </c>
      <c r="W17" s="63">
        <f>B17+([1]User!D$6-25)*[1]User!C$6*[1]Calc!V$6</f>
        <v>0.64292531559999999</v>
      </c>
      <c r="AH17" s="24"/>
    </row>
    <row r="18" spans="1:34">
      <c r="A18" s="24">
        <v>1.3812E-3</v>
      </c>
      <c r="B18" s="59">
        <v>0.64061999999999997</v>
      </c>
      <c r="C18" s="64">
        <v>0.67157699999999998</v>
      </c>
      <c r="D18" s="61">
        <f t="shared" si="0"/>
        <v>7.929289756167206</v>
      </c>
      <c r="E18" s="49">
        <f t="shared" si="1"/>
        <v>0.89923428835272745</v>
      </c>
      <c r="F18" s="49">
        <f t="shared" si="2"/>
        <v>0.89923428835272745</v>
      </c>
      <c r="G18" s="49">
        <f t="shared" si="3"/>
        <v>8.0399678467247746</v>
      </c>
      <c r="H18" s="5" t="str">
        <f t="shared" si="6"/>
        <v/>
      </c>
      <c r="I18" s="24">
        <f t="shared" si="4"/>
        <v>-0.17599919616811938</v>
      </c>
      <c r="J18" s="24">
        <f t="shared" si="5"/>
        <v>-0.11279723637270933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-5.7572872741141024E+17</v>
      </c>
      <c r="N18" s="24">
        <f t="shared" si="8"/>
        <v>8.0399678467247746</v>
      </c>
      <c r="O18" s="24">
        <f t="shared" si="9"/>
        <v>1595595862755374</v>
      </c>
      <c r="P18" s="24">
        <f t="shared" si="10"/>
        <v>3.8151564098735545E-5</v>
      </c>
      <c r="U18" s="24">
        <f>(K$6*EXP(W18/0.02585)+L$6*EXP(W18/(2*0.02585))+W18/M$6)/B$6</f>
        <v>5.2389090867586292</v>
      </c>
      <c r="V18" s="24">
        <f t="shared" ref="V18:V81" si="13">((U18)-G18)*((U18)-G18)*U$22/U18</f>
        <v>5.8282964204387966</v>
      </c>
      <c r="W18" s="63">
        <f>B18+([1]User!D$6-25)*[1]User!C$6*[1]Calc!V$6</f>
        <v>0.64089631559999993</v>
      </c>
      <c r="AH18" s="24"/>
    </row>
    <row r="19" spans="1:34" ht="15">
      <c r="A19" s="5">
        <v>1.5265999999999999E-3</v>
      </c>
      <c r="B19" s="59">
        <v>0.63863000000000003</v>
      </c>
      <c r="C19" s="64">
        <v>0.66290300000000002</v>
      </c>
      <c r="D19" s="61">
        <f t="shared" si="0"/>
        <v>7.8268760949712535</v>
      </c>
      <c r="E19" s="49">
        <f t="shared" si="1"/>
        <v>0.89358845868302395</v>
      </c>
      <c r="F19" s="49">
        <f t="shared" si="2"/>
        <v>0.89358845868302395</v>
      </c>
      <c r="G19" s="49">
        <f t="shared" si="3"/>
        <v>7.9308518638160033</v>
      </c>
      <c r="H19" s="5" t="str">
        <f t="shared" si="6"/>
        <v/>
      </c>
      <c r="I19" s="24">
        <f t="shared" si="4"/>
        <v>-0.17327129659540011</v>
      </c>
      <c r="J19" s="24">
        <f t="shared" si="5"/>
        <v>-0.1107041257070019</v>
      </c>
      <c r="K19" s="5" t="str">
        <f t="shared" si="11"/>
        <v/>
      </c>
      <c r="L19" s="5" t="str">
        <f t="shared" si="12"/>
        <v/>
      </c>
      <c r="M19" s="24">
        <f t="shared" si="7"/>
        <v>-5.4086438225525357E+17</v>
      </c>
      <c r="N19" s="24">
        <f t="shared" si="8"/>
        <v>7.9308518638160033</v>
      </c>
      <c r="O19" s="24">
        <f t="shared" si="9"/>
        <v>1515230183198692</v>
      </c>
      <c r="P19" s="24">
        <f t="shared" si="10"/>
        <v>3.6728444235240158E-5</v>
      </c>
      <c r="U19" s="24">
        <f t="shared" ref="U19:U82" si="14">(K$6*EXP(W19/0.02585)+L$6*EXP(W19/(2*0.02585))+W19/M$6)/B$6</f>
        <v>4.8708317589929129</v>
      </c>
      <c r="V19" s="24">
        <f t="shared" si="13"/>
        <v>7.4814105052296318</v>
      </c>
      <c r="W19" s="63">
        <f>B19+([1]User!D$6-25)*[1]User!C$6*[1]Calc!V$6</f>
        <v>0.6389063156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0.63656599999999997</v>
      </c>
      <c r="C20" s="64">
        <v>0.65322899999999995</v>
      </c>
      <c r="D20" s="61">
        <f t="shared" si="0"/>
        <v>7.712655463381485</v>
      </c>
      <c r="E20" s="49">
        <f t="shared" si="1"/>
        <v>0.88720393116878549</v>
      </c>
      <c r="F20" s="49">
        <f t="shared" si="2"/>
        <v>0.88720393116878549</v>
      </c>
      <c r="G20" s="49">
        <f t="shared" si="3"/>
        <v>7.8157538315436863</v>
      </c>
      <c r="H20" s="5" t="str">
        <f t="shared" si="6"/>
        <v/>
      </c>
      <c r="I20" s="24">
        <f t="shared" si="4"/>
        <v>-0.17039384578859218</v>
      </c>
      <c r="J20" s="24">
        <f t="shared" si="5"/>
        <v>-0.10851401131599633</v>
      </c>
      <c r="K20" s="5" t="str">
        <f t="shared" si="11"/>
        <v/>
      </c>
      <c r="L20" s="5" t="str">
        <f t="shared" si="12"/>
        <v/>
      </c>
      <c r="M20" s="24">
        <f t="shared" si="7"/>
        <v>-5.3630029214628026E+17</v>
      </c>
      <c r="N20" s="24">
        <f t="shared" si="8"/>
        <v>7.8157538315436863</v>
      </c>
      <c r="O20" s="24">
        <f t="shared" si="9"/>
        <v>1435465050518506.5</v>
      </c>
      <c r="P20" s="24">
        <f t="shared" si="10"/>
        <v>3.5307381381173068E-5</v>
      </c>
      <c r="U20" s="24">
        <f t="shared" si="14"/>
        <v>4.5170525547359262</v>
      </c>
      <c r="V20" s="24">
        <f t="shared" si="13"/>
        <v>9.374948444811686</v>
      </c>
      <c r="W20" s="63">
        <f>B20+([1]User!D$6-25)*[1]User!C$6*[1]Calc!V$6</f>
        <v>0.63684231559999993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0.63452399999999998</v>
      </c>
      <c r="C21" s="64">
        <v>0.64239100000000005</v>
      </c>
      <c r="D21" s="61">
        <f t="shared" si="0"/>
        <v>7.5846915182533179</v>
      </c>
      <c r="E21" s="49">
        <f t="shared" si="1"/>
        <v>0.87993792201863019</v>
      </c>
      <c r="F21" s="49">
        <f t="shared" si="2"/>
        <v>0.87993792201863019</v>
      </c>
      <c r="G21" s="49">
        <f t="shared" si="3"/>
        <v>7.6822172132782072</v>
      </c>
      <c r="H21" s="5" t="str">
        <f t="shared" si="6"/>
        <v/>
      </c>
      <c r="I21" s="24">
        <f t="shared" si="4"/>
        <v>-0.16705543033195519</v>
      </c>
      <c r="J21" s="24">
        <f t="shared" si="5"/>
        <v>-0.10604683989741896</v>
      </c>
      <c r="K21" s="5" t="str">
        <f t="shared" si="11"/>
        <v/>
      </c>
      <c r="L21" s="5" t="str">
        <f t="shared" si="12"/>
        <v/>
      </c>
      <c r="M21" s="24">
        <f t="shared" si="7"/>
        <v>-5.0731218801960813E+17</v>
      </c>
      <c r="N21" s="24">
        <f t="shared" si="8"/>
        <v>7.6822172132782072</v>
      </c>
      <c r="O21" s="24">
        <f t="shared" si="9"/>
        <v>1360016390620588.5</v>
      </c>
      <c r="P21" s="24">
        <f t="shared" si="10"/>
        <v>3.4033084938161286E-5</v>
      </c>
      <c r="Q21" s="5" t="str">
        <f>IF(G21&gt;0.85,IF(G21&lt;1.15,W21,""),"")</f>
        <v/>
      </c>
      <c r="U21" s="24">
        <f t="shared" si="14"/>
        <v>4.1929978388077727</v>
      </c>
      <c r="V21" s="24">
        <f t="shared" si="13"/>
        <v>11.29977943841874</v>
      </c>
      <c r="W21" s="63">
        <f>B21+([1]User!D$6-25)*[1]User!C$6*[1]Calc!V$6</f>
        <v>0.63480031559999994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0.63247399999999998</v>
      </c>
      <c r="C22" s="64">
        <v>0.63013699999999995</v>
      </c>
      <c r="D22" s="61">
        <f t="shared" si="0"/>
        <v>7.440008903047505</v>
      </c>
      <c r="E22" s="49">
        <f t="shared" si="1"/>
        <v>0.87157345524239616</v>
      </c>
      <c r="F22" s="49">
        <f t="shared" si="2"/>
        <v>0.87157345524239616</v>
      </c>
      <c r="G22" s="49">
        <f t="shared" si="3"/>
        <v>7.5335716099699717</v>
      </c>
      <c r="H22" s="5" t="str">
        <f t="shared" si="6"/>
        <v/>
      </c>
      <c r="I22" s="24">
        <f t="shared" si="4"/>
        <v>-0.16333929024924931</v>
      </c>
      <c r="J22" s="24">
        <f t="shared" si="5"/>
        <v>-0.1033529874550925</v>
      </c>
      <c r="K22" s="5" t="str">
        <f t="shared" si="11"/>
        <v/>
      </c>
      <c r="L22" s="5" t="str">
        <f t="shared" si="12"/>
        <v/>
      </c>
      <c r="M22" s="24">
        <f t="shared" si="7"/>
        <v>-4.8669739347933235E+17</v>
      </c>
      <c r="N22" s="24">
        <f t="shared" si="8"/>
        <v>7.5335716099699717</v>
      </c>
      <c r="O22" s="24">
        <f t="shared" si="9"/>
        <v>1287613679893128</v>
      </c>
      <c r="P22" s="24">
        <f t="shared" si="10"/>
        <v>3.2857038684688557E-5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3.891688351715469</v>
      </c>
      <c r="V22" s="24">
        <f t="shared" si="13"/>
        <v>13.263313666754433</v>
      </c>
      <c r="W22" s="63">
        <f>B22+([1]User!D$6-25)*[1]User!C$6*[1]Calc!V$6</f>
        <v>0.63275031559999995</v>
      </c>
      <c r="AH22" s="24"/>
    </row>
    <row r="23" spans="1:34">
      <c r="A23" s="5">
        <v>2.1082000000000002E-3</v>
      </c>
      <c r="B23" s="59">
        <v>0.63040300000000005</v>
      </c>
      <c r="C23" s="64">
        <v>0.61587499999999995</v>
      </c>
      <c r="D23" s="61">
        <f t="shared" si="0"/>
        <v>7.2716178912909131</v>
      </c>
      <c r="E23" s="49">
        <f t="shared" si="1"/>
        <v>0.86163104952305924</v>
      </c>
      <c r="F23" s="49">
        <f t="shared" si="2"/>
        <v>0.86163104952305924</v>
      </c>
      <c r="G23" s="49">
        <f t="shared" si="3"/>
        <v>7.3618665858464318</v>
      </c>
      <c r="H23" s="5" t="str">
        <f t="shared" si="6"/>
        <v/>
      </c>
      <c r="I23" s="24">
        <f t="shared" si="4"/>
        <v>-0.15904666464616082</v>
      </c>
      <c r="J23" s="24">
        <f t="shared" si="5"/>
        <v>-0.10030744160750342</v>
      </c>
      <c r="K23" s="5" t="str">
        <f t="shared" si="11"/>
        <v/>
      </c>
      <c r="L23" s="5" t="str">
        <f t="shared" si="12"/>
        <v/>
      </c>
      <c r="M23" s="24">
        <f t="shared" si="7"/>
        <v>-4.6945846106699098E+17</v>
      </c>
      <c r="N23" s="24">
        <f t="shared" si="8"/>
        <v>7.3618665858464318</v>
      </c>
      <c r="O23" s="24">
        <f t="shared" si="9"/>
        <v>1217745029603270.5</v>
      </c>
      <c r="P23" s="24">
        <f t="shared" si="10"/>
        <v>3.1798906128100805E-5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3.6098879856991815</v>
      </c>
      <c r="V23" s="24">
        <f t="shared" si="13"/>
        <v>15.176269627211266</v>
      </c>
      <c r="W23" s="63">
        <f>B23+([1]User!D$6-25)*[1]User!C$6*[1]Calc!V$6</f>
        <v>0.63067931560000001</v>
      </c>
      <c r="AH23" s="24"/>
    </row>
    <row r="24" spans="1:34">
      <c r="A24" s="5">
        <v>2.2536000000000001E-3</v>
      </c>
      <c r="B24" s="59">
        <v>0.62830600000000003</v>
      </c>
      <c r="C24" s="64">
        <v>0.598854</v>
      </c>
      <c r="D24" s="61">
        <f t="shared" si="0"/>
        <v>7.0706514482177862</v>
      </c>
      <c r="E24" s="49">
        <f t="shared" si="1"/>
        <v>0.84945942897830262</v>
      </c>
      <c r="F24" s="49">
        <f t="shared" si="2"/>
        <v>0.84945942897830262</v>
      </c>
      <c r="G24" s="49">
        <f t="shared" si="3"/>
        <v>7.1578145794052235</v>
      </c>
      <c r="H24" s="5" t="str">
        <f t="shared" si="6"/>
        <v/>
      </c>
      <c r="I24" s="24">
        <f t="shared" si="4"/>
        <v>-0.1539453644851306</v>
      </c>
      <c r="J24" s="24">
        <f t="shared" si="5"/>
        <v>-9.6767333683949394E-2</v>
      </c>
      <c r="K24" s="5" t="str">
        <f t="shared" si="11"/>
        <v/>
      </c>
      <c r="L24" s="5" t="str">
        <f t="shared" si="12"/>
        <v/>
      </c>
      <c r="M24" s="24">
        <f t="shared" si="7"/>
        <v>-4.5340788174904998E+17</v>
      </c>
      <c r="N24" s="24">
        <f t="shared" si="8"/>
        <v>7.1578145794052235</v>
      </c>
      <c r="O24" s="24">
        <f t="shared" si="9"/>
        <v>1150230634086904</v>
      </c>
      <c r="P24" s="24">
        <f t="shared" si="10"/>
        <v>3.0892157745058588E-5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3.3459365542788708</v>
      </c>
      <c r="V24" s="24">
        <f t="shared" si="13"/>
        <v>16.900452921725954</v>
      </c>
      <c r="W24" s="63">
        <f>B24+([1]User!D$6-25)*[1]User!C$6*[1]Calc!V$6</f>
        <v>0.6285823156</v>
      </c>
      <c r="X24" s="69"/>
      <c r="AH24" s="24"/>
    </row>
    <row r="25" spans="1:34">
      <c r="A25" s="5">
        <v>2.3990000000000001E-3</v>
      </c>
      <c r="B25" s="59">
        <v>0.62625200000000003</v>
      </c>
      <c r="C25" s="64">
        <v>0.57805899999999999</v>
      </c>
      <c r="D25" s="61">
        <f t="shared" si="0"/>
        <v>6.8251254988783998</v>
      </c>
      <c r="E25" s="49">
        <f t="shared" si="1"/>
        <v>0.83411064149583725</v>
      </c>
      <c r="F25" s="49">
        <f t="shared" si="2"/>
        <v>0.83411064149583725</v>
      </c>
      <c r="G25" s="49">
        <f t="shared" si="3"/>
        <v>6.906602944392688</v>
      </c>
      <c r="H25" s="5" t="str">
        <f t="shared" si="6"/>
        <v/>
      </c>
      <c r="I25" s="24">
        <f t="shared" si="4"/>
        <v>-0.1476650736098172</v>
      </c>
      <c r="J25" s="24">
        <f t="shared" si="5"/>
        <v>-9.2516349841708784E-2</v>
      </c>
      <c r="K25" s="5" t="str">
        <f t="shared" si="11"/>
        <v/>
      </c>
      <c r="L25" s="5" t="str">
        <f t="shared" si="12"/>
        <v/>
      </c>
      <c r="M25" s="24">
        <f t="shared" si="7"/>
        <v>-4.2383190550503629E+17</v>
      </c>
      <c r="N25" s="24">
        <f t="shared" si="8"/>
        <v>6.906602944392688</v>
      </c>
      <c r="O25" s="24">
        <f t="shared" si="9"/>
        <v>1087136966746424.9</v>
      </c>
      <c r="P25" s="24">
        <f t="shared" si="10"/>
        <v>3.0259624329064385E-5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3.1066791079409555</v>
      </c>
      <c r="V25" s="24">
        <f t="shared" si="13"/>
        <v>18.088037158803694</v>
      </c>
      <c r="W25" s="63">
        <f>B25+([1]User!D$6-25)*[1]User!C$6*[1]Calc!V$6</f>
        <v>0.6265283156</v>
      </c>
      <c r="AH25" s="24"/>
    </row>
    <row r="26" spans="1:34">
      <c r="A26" s="5">
        <v>2.5444E-3</v>
      </c>
      <c r="B26" s="59">
        <v>0.62412100000000004</v>
      </c>
      <c r="C26" s="64">
        <v>0.55252599999999996</v>
      </c>
      <c r="D26" s="61">
        <f t="shared" si="0"/>
        <v>6.5236581238131164</v>
      </c>
      <c r="E26" s="49">
        <f t="shared" si="1"/>
        <v>0.81449119350376109</v>
      </c>
      <c r="F26" s="49">
        <f t="shared" si="2"/>
        <v>0.81449119350376109</v>
      </c>
      <c r="G26" s="49">
        <f t="shared" si="3"/>
        <v>6.6041496661106232</v>
      </c>
      <c r="H26" s="5" t="str">
        <f t="shared" si="6"/>
        <v/>
      </c>
      <c r="I26" s="24">
        <f t="shared" si="4"/>
        <v>-0.1401037416527656</v>
      </c>
      <c r="J26" s="24">
        <f t="shared" si="5"/>
        <v>-8.7480400193502741E-2</v>
      </c>
      <c r="K26" s="5" t="str">
        <f t="shared" si="11"/>
        <v/>
      </c>
      <c r="L26" s="5" t="str">
        <f t="shared" si="12"/>
        <v/>
      </c>
      <c r="M26" s="24">
        <f t="shared" si="7"/>
        <v>-4.1870340354508141E+17</v>
      </c>
      <c r="N26" s="24">
        <f t="shared" si="8"/>
        <v>6.6041496661106232</v>
      </c>
      <c r="O26" s="24">
        <f t="shared" si="9"/>
        <v>1024736037467968.1</v>
      </c>
      <c r="P26" s="24">
        <f t="shared" si="10"/>
        <v>2.9829011425002798E-5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2.8770791731619751</v>
      </c>
      <c r="V26" s="24">
        <f t="shared" si="13"/>
        <v>18.78976961670207</v>
      </c>
      <c r="W26" s="63">
        <f>B26+([1]User!D$6-25)*[1]User!C$6*[1]Calc!V$6</f>
        <v>0.6243973156</v>
      </c>
      <c r="AH26" s="24"/>
    </row>
    <row r="27" spans="1:34">
      <c r="A27" s="5">
        <v>2.6898E-3</v>
      </c>
      <c r="B27" s="59">
        <v>0.62202299999999999</v>
      </c>
      <c r="C27" s="64">
        <v>0.52183500000000005</v>
      </c>
      <c r="D27" s="61">
        <f t="shared" si="0"/>
        <v>6.161290395456537</v>
      </c>
      <c r="E27" s="49">
        <f t="shared" si="1"/>
        <v>0.78967167855030052</v>
      </c>
      <c r="F27" s="49">
        <f t="shared" si="2"/>
        <v>0.78967167855030052</v>
      </c>
      <c r="G27" s="49">
        <f t="shared" si="3"/>
        <v>6.2367665061728728</v>
      </c>
      <c r="H27" s="5" t="str">
        <f t="shared" si="6"/>
        <v/>
      </c>
      <c r="I27" s="24">
        <f t="shared" si="4"/>
        <v>-0.13091916265432182</v>
      </c>
      <c r="J27" s="24">
        <f t="shared" si="5"/>
        <v>-8.1470905318709541E-2</v>
      </c>
      <c r="K27" s="5" t="str">
        <f t="shared" si="11"/>
        <v/>
      </c>
      <c r="L27" s="5" t="str">
        <f t="shared" si="12"/>
        <v/>
      </c>
      <c r="M27" s="24">
        <f t="shared" si="7"/>
        <v>-3.9261397584444301E+17</v>
      </c>
      <c r="N27" s="24">
        <f t="shared" si="8"/>
        <v>6.2367665061728728</v>
      </c>
      <c r="O27" s="24">
        <f t="shared" si="9"/>
        <v>966230555164669.62</v>
      </c>
      <c r="P27" s="24">
        <f t="shared" si="10"/>
        <v>2.9782766717498695E-5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2.6681503752634788</v>
      </c>
      <c r="V27" s="24">
        <f t="shared" si="13"/>
        <v>18.574940038407604</v>
      </c>
      <c r="W27" s="63">
        <f>B27+([1]User!D$6-25)*[1]User!C$6*[1]Calc!V$6</f>
        <v>0.62229931559999996</v>
      </c>
      <c r="AH27" s="24"/>
    </row>
    <row r="28" spans="1:34">
      <c r="A28" s="5">
        <v>2.8352E-3</v>
      </c>
      <c r="B28" s="59">
        <v>0.61992400000000003</v>
      </c>
      <c r="C28" s="64">
        <v>0.48808200000000002</v>
      </c>
      <c r="D28" s="61">
        <f t="shared" si="0"/>
        <v>5.7627697237540927</v>
      </c>
      <c r="E28" s="49">
        <f t="shared" si="1"/>
        <v>0.76063126582445806</v>
      </c>
      <c r="F28" s="49">
        <f t="shared" si="2"/>
        <v>0.76063126582445806</v>
      </c>
      <c r="G28" s="49">
        <f t="shared" si="3"/>
        <v>5.8346503458293535</v>
      </c>
      <c r="H28" s="5" t="str">
        <f t="shared" si="6"/>
        <v/>
      </c>
      <c r="I28" s="24">
        <f t="shared" si="4"/>
        <v>-0.12086625864573386</v>
      </c>
      <c r="J28" s="24">
        <f t="shared" si="5"/>
        <v>-7.4961291757475373E-2</v>
      </c>
      <c r="K28" s="5" t="str">
        <f t="shared" si="11"/>
        <v/>
      </c>
      <c r="L28" s="5" t="str">
        <f t="shared" si="12"/>
        <v/>
      </c>
      <c r="M28" s="24">
        <f t="shared" si="7"/>
        <v>-3.739108514110512E+17</v>
      </c>
      <c r="N28" s="24">
        <f t="shared" si="8"/>
        <v>5.8346503458293535</v>
      </c>
      <c r="O28" s="24">
        <f t="shared" si="9"/>
        <v>910496355978576.87</v>
      </c>
      <c r="P28" s="24">
        <f t="shared" si="10"/>
        <v>2.9999024637086769E-5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2.4748098486503878</v>
      </c>
      <c r="V28" s="24">
        <f t="shared" si="13"/>
        <v>17.751437993296548</v>
      </c>
      <c r="W28" s="63">
        <f>B28+([1]User!D$6-25)*[1]User!C$6*[1]Calc!V$6</f>
        <v>0.6202003156</v>
      </c>
      <c r="AH28" s="24"/>
    </row>
    <row r="29" spans="1:34">
      <c r="A29" s="5">
        <v>2.9805999999999999E-3</v>
      </c>
      <c r="B29" s="59">
        <v>0.61779300000000004</v>
      </c>
      <c r="C29" s="64">
        <v>0.45408700000000002</v>
      </c>
      <c r="D29" s="61">
        <f t="shared" si="0"/>
        <v>5.3613917652163465</v>
      </c>
      <c r="E29" s="49">
        <f t="shared" si="1"/>
        <v>0.72927754295656178</v>
      </c>
      <c r="F29" s="49">
        <f t="shared" si="2"/>
        <v>0.72927754295656178</v>
      </c>
      <c r="G29" s="49">
        <f t="shared" si="3"/>
        <v>5.4307667676158484</v>
      </c>
      <c r="H29" s="5" t="str">
        <f t="shared" si="6"/>
        <v/>
      </c>
      <c r="I29" s="24">
        <f t="shared" si="4"/>
        <v>-0.11076916919039623</v>
      </c>
      <c r="J29" s="24">
        <f t="shared" si="5"/>
        <v>-6.84630245910888E-2</v>
      </c>
      <c r="K29" s="5" t="str">
        <f t="shared" si="11"/>
        <v/>
      </c>
      <c r="L29" s="5" t="str">
        <f t="shared" si="12"/>
        <v/>
      </c>
      <c r="M29" s="24">
        <f t="shared" si="7"/>
        <v>-3.6087704119591206E+17</v>
      </c>
      <c r="N29" s="24">
        <f t="shared" si="8"/>
        <v>5.4307667676158484</v>
      </c>
      <c r="O29" s="24">
        <f t="shared" si="9"/>
        <v>856668816244743.62</v>
      </c>
      <c r="P29" s="24">
        <f t="shared" si="10"/>
        <v>3.0324633754652662E-5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2.2933412901858006</v>
      </c>
      <c r="V29" s="24">
        <f t="shared" si="13"/>
        <v>16.703835406979099</v>
      </c>
      <c r="W29" s="63">
        <f>B29+([1]User!D$6-25)*[1]User!C$6*[1]Calc!V$6</f>
        <v>0.6180693156</v>
      </c>
      <c r="AH29" s="24"/>
    </row>
    <row r="30" spans="1:34">
      <c r="A30" s="5">
        <v>3.1259999999999999E-3</v>
      </c>
      <c r="B30" s="59">
        <v>0.61560599999999999</v>
      </c>
      <c r="C30" s="64">
        <v>0.42207</v>
      </c>
      <c r="D30" s="61">
        <f t="shared" si="0"/>
        <v>4.9833679941175664</v>
      </c>
      <c r="E30" s="49">
        <f t="shared" si="1"/>
        <v>0.69752295859663516</v>
      </c>
      <c r="F30" s="49">
        <f t="shared" si="2"/>
        <v>0.69752295859663516</v>
      </c>
      <c r="G30" s="49">
        <f t="shared" si="3"/>
        <v>5.0509199277300958</v>
      </c>
      <c r="H30" s="5" t="str">
        <f t="shared" si="6"/>
        <v/>
      </c>
      <c r="I30" s="24">
        <f t="shared" si="4"/>
        <v>-0.10127299819325242</v>
      </c>
      <c r="J30" s="24">
        <f t="shared" si="5"/>
        <v>-6.2372248635014907E-2</v>
      </c>
      <c r="K30" s="5" t="str">
        <f t="shared" si="11"/>
        <v/>
      </c>
      <c r="L30" s="5" t="str">
        <f t="shared" si="12"/>
        <v/>
      </c>
      <c r="M30" s="24">
        <f t="shared" si="7"/>
        <v>-3.5139374538352794E+17</v>
      </c>
      <c r="N30" s="24">
        <f t="shared" si="8"/>
        <v>5.0509199277300958</v>
      </c>
      <c r="O30" s="24">
        <f t="shared" si="9"/>
        <v>804203714351555.12</v>
      </c>
      <c r="P30" s="24">
        <f t="shared" si="10"/>
        <v>3.060830982454732E-5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2.1214221313170758</v>
      </c>
      <c r="V30" s="24">
        <f t="shared" si="13"/>
        <v>15.743355798359993</v>
      </c>
      <c r="W30" s="63">
        <f>B30+([1]User!D$6-25)*[1]User!C$6*[1]Calc!V$6</f>
        <v>0.61588231559999995</v>
      </c>
      <c r="AH30" s="24"/>
    </row>
    <row r="31" spans="1:34">
      <c r="A31" s="5">
        <v>3.2713999999999998E-3</v>
      </c>
      <c r="B31" s="59">
        <v>0.61348499999999995</v>
      </c>
      <c r="C31" s="64">
        <v>0.392206</v>
      </c>
      <c r="D31" s="61">
        <f t="shared" si="0"/>
        <v>4.6307646302766701</v>
      </c>
      <c r="E31" s="49">
        <f t="shared" si="1"/>
        <v>0.66565270749577465</v>
      </c>
      <c r="F31" s="49">
        <f t="shared" si="2"/>
        <v>0.66565270749577465</v>
      </c>
      <c r="G31" s="49">
        <f t="shared" si="3"/>
        <v>4.6929820327863956</v>
      </c>
      <c r="H31" s="5" t="str">
        <f t="shared" si="6"/>
        <v/>
      </c>
      <c r="I31" s="24">
        <f t="shared" si="4"/>
        <v>-9.2324550819659901E-2</v>
      </c>
      <c r="J31" s="24">
        <f t="shared" si="5"/>
        <v>-5.666523777325351E-2</v>
      </c>
      <c r="K31" s="5" t="str">
        <f t="shared" si="11"/>
        <v/>
      </c>
      <c r="L31" s="5" t="str">
        <f t="shared" si="12"/>
        <v/>
      </c>
      <c r="M31" s="24">
        <f t="shared" si="7"/>
        <v>-3.2364441588496301E+17</v>
      </c>
      <c r="N31" s="24">
        <f t="shared" si="8"/>
        <v>4.6929820327863956</v>
      </c>
      <c r="O31" s="24">
        <f t="shared" si="9"/>
        <v>755904950801070.37</v>
      </c>
      <c r="P31" s="24">
        <f t="shared" si="10"/>
        <v>3.0964356293458641E-5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1.9674649429670346</v>
      </c>
      <c r="V31" s="24">
        <f t="shared" si="13"/>
        <v>14.693622258094058</v>
      </c>
      <c r="W31" s="63">
        <f>B31+([1]User!D$6-25)*[1]User!C$6*[1]Calc!V$6</f>
        <v>0.61376131559999991</v>
      </c>
      <c r="AH31" s="24"/>
    </row>
    <row r="32" spans="1:34">
      <c r="A32" s="5">
        <v>3.4167999999999998E-3</v>
      </c>
      <c r="B32" s="59">
        <v>0.61132299999999995</v>
      </c>
      <c r="C32" s="64">
        <v>0.36465900000000001</v>
      </c>
      <c r="D32" s="61">
        <f t="shared" si="0"/>
        <v>4.3055180168382439</v>
      </c>
      <c r="E32" s="49">
        <f t="shared" si="1"/>
        <v>0.63402541091630216</v>
      </c>
      <c r="F32" s="49">
        <f t="shared" si="2"/>
        <v>0.63402541091630216</v>
      </c>
      <c r="G32" s="49">
        <f t="shared" si="3"/>
        <v>4.3656470005634977</v>
      </c>
      <c r="H32" s="5" t="str">
        <f t="shared" si="6"/>
        <v/>
      </c>
      <c r="I32" s="24">
        <f t="shared" si="4"/>
        <v>-8.4141175014087438E-2</v>
      </c>
      <c r="J32" s="24">
        <f t="shared" si="5"/>
        <v>-5.1460685052395691E-2</v>
      </c>
      <c r="K32" s="5" t="str">
        <f t="shared" si="11"/>
        <v/>
      </c>
      <c r="L32" s="5" t="str">
        <f t="shared" si="12"/>
        <v/>
      </c>
      <c r="M32" s="24">
        <f t="shared" si="7"/>
        <v>-3.1278081421792416E+17</v>
      </c>
      <c r="N32" s="24">
        <f t="shared" si="8"/>
        <v>4.3656470005634977</v>
      </c>
      <c r="O32" s="24">
        <f t="shared" si="9"/>
        <v>709187871645449.87</v>
      </c>
      <c r="P32" s="24">
        <f t="shared" si="10"/>
        <v>3.1228882323175432E-5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1.8224636605215827</v>
      </c>
      <c r="V32" s="24">
        <f t="shared" si="13"/>
        <v>13.811298669153453</v>
      </c>
      <c r="W32" s="63">
        <f>B32+([1]User!D$6-25)*[1]User!C$6*[1]Calc!V$6</f>
        <v>0.61159931559999992</v>
      </c>
      <c r="AH32" s="24"/>
    </row>
    <row r="33" spans="1:34">
      <c r="A33" s="5">
        <v>3.5622000000000002E-3</v>
      </c>
      <c r="B33" s="59">
        <v>0.60922900000000002</v>
      </c>
      <c r="C33" s="64">
        <v>0.33907399999999999</v>
      </c>
      <c r="D33" s="61">
        <f t="shared" si="0"/>
        <v>4.0034366793124825</v>
      </c>
      <c r="E33" s="49">
        <f t="shared" si="1"/>
        <v>0.60243296384290046</v>
      </c>
      <c r="F33" s="49">
        <f t="shared" si="2"/>
        <v>0.60243296384290046</v>
      </c>
      <c r="G33" s="49">
        <f t="shared" si="3"/>
        <v>4.0587077317277078</v>
      </c>
      <c r="H33" s="5" t="str">
        <f t="shared" si="6"/>
        <v/>
      </c>
      <c r="I33" s="24">
        <f t="shared" si="4"/>
        <v>-7.6467693293192696E-2</v>
      </c>
      <c r="J33" s="24">
        <f t="shared" si="5"/>
        <v>-4.6607465533871413E-2</v>
      </c>
      <c r="K33" s="5" t="str">
        <f t="shared" si="11"/>
        <v/>
      </c>
      <c r="L33" s="5" t="str">
        <f t="shared" si="12"/>
        <v/>
      </c>
      <c r="M33" s="24">
        <f t="shared" si="7"/>
        <v>-2.875106763172344E+17</v>
      </c>
      <c r="N33" s="24">
        <f t="shared" si="8"/>
        <v>4.0587077317277078</v>
      </c>
      <c r="O33" s="24">
        <f t="shared" si="9"/>
        <v>666266951936784.87</v>
      </c>
      <c r="P33" s="24">
        <f t="shared" si="10"/>
        <v>3.1557620628624362E-5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1.6926213044684861</v>
      </c>
      <c r="V33" s="24">
        <f t="shared" si="13"/>
        <v>12.87180524592539</v>
      </c>
      <c r="W33" s="63">
        <f>B33+([1]User!D$6-25)*[1]User!C$6*[1]Calc!V$6</f>
        <v>0.60950531559999999</v>
      </c>
      <c r="AH33" s="24"/>
    </row>
    <row r="34" spans="1:34">
      <c r="A34" s="70">
        <v>3.7076000000000001E-3</v>
      </c>
      <c r="B34" s="59">
        <v>0.60702800000000001</v>
      </c>
      <c r="C34" s="64">
        <v>0.31550699999999998</v>
      </c>
      <c r="D34" s="61">
        <f t="shared" si="0"/>
        <v>3.7251818080414405</v>
      </c>
      <c r="E34" s="49">
        <f t="shared" si="1"/>
        <v>0.5711474734070896</v>
      </c>
      <c r="F34" s="49">
        <f t="shared" si="2"/>
        <v>0.5711474734070896</v>
      </c>
      <c r="G34" s="49">
        <f t="shared" si="3"/>
        <v>3.7801298869619404</v>
      </c>
      <c r="H34" s="5" t="str">
        <f t="shared" si="6"/>
        <v/>
      </c>
      <c r="I34" s="24">
        <f t="shared" si="4"/>
        <v>-6.9503247174048516E-2</v>
      </c>
      <c r="J34" s="24">
        <f t="shared" si="5"/>
        <v>-4.2209621957013166E-2</v>
      </c>
      <c r="K34" s="5" t="str">
        <f t="shared" si="11"/>
        <v/>
      </c>
      <c r="L34" s="5" t="str">
        <f t="shared" si="12"/>
        <v/>
      </c>
      <c r="M34" s="24">
        <f t="shared" si="7"/>
        <v>-2.8583062276581286E+17</v>
      </c>
      <c r="N34" s="24">
        <f t="shared" si="8"/>
        <v>3.7801298869619404</v>
      </c>
      <c r="O34" s="24">
        <f t="shared" si="9"/>
        <v>623522996447835.12</v>
      </c>
      <c r="P34" s="24">
        <f t="shared" si="10"/>
        <v>3.1709508514657727E-5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1.5665098297404536</v>
      </c>
      <c r="V34" s="24">
        <f t="shared" si="13"/>
        <v>12.173377575428809</v>
      </c>
      <c r="W34" s="63">
        <f>B34+([1]User!D$6-25)*[1]User!C$6*[1]Calc!V$6</f>
        <v>0.60730431559999998</v>
      </c>
      <c r="AH34" s="24"/>
    </row>
    <row r="35" spans="1:34">
      <c r="A35" s="70">
        <v>3.8530000000000001E-3</v>
      </c>
      <c r="B35" s="59">
        <v>0.60489000000000004</v>
      </c>
      <c r="C35" s="64">
        <v>0.29376799999999997</v>
      </c>
      <c r="D35" s="61">
        <f t="shared" si="0"/>
        <v>3.4685100786502927</v>
      </c>
      <c r="E35" s="49">
        <f t="shared" si="1"/>
        <v>0.54014296079197244</v>
      </c>
      <c r="F35" s="49">
        <f t="shared" si="2"/>
        <v>0.54014296079197244</v>
      </c>
      <c r="G35" s="49">
        <f t="shared" si="3"/>
        <v>3.5190364488669355</v>
      </c>
      <c r="H35" s="5" t="str">
        <f t="shared" si="6"/>
        <v/>
      </c>
      <c r="I35" s="24">
        <f t="shared" si="4"/>
        <v>-6.2975911221673397E-2</v>
      </c>
      <c r="J35" s="24">
        <f t="shared" si="5"/>
        <v>-3.8110900165572788E-2</v>
      </c>
      <c r="K35" s="5" t="str">
        <f t="shared" si="11"/>
        <v/>
      </c>
      <c r="L35" s="5" t="str">
        <f t="shared" si="12"/>
        <v/>
      </c>
      <c r="M35" s="24">
        <f t="shared" si="7"/>
        <v>-2.6282964116023037E+17</v>
      </c>
      <c r="N35" s="24">
        <f t="shared" si="8"/>
        <v>3.5190364488669355</v>
      </c>
      <c r="O35" s="24">
        <f t="shared" si="9"/>
        <v>584235474400671.62</v>
      </c>
      <c r="P35" s="24">
        <f t="shared" si="10"/>
        <v>3.1915960300708996E-5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1.4533908703158271</v>
      </c>
      <c r="V35" s="24">
        <f t="shared" si="13"/>
        <v>11.425290261255974</v>
      </c>
      <c r="W35" s="63">
        <f>B35+([1]User!D$6-25)*[1]User!C$6*[1]Calc!V$6</f>
        <v>0.6051663156</v>
      </c>
      <c r="AH35" s="24"/>
    </row>
    <row r="36" spans="1:34">
      <c r="A36" s="70">
        <v>3.9984E-3</v>
      </c>
      <c r="B36" s="59">
        <v>0.60276099999999999</v>
      </c>
      <c r="C36" s="64">
        <v>0.27355099999999999</v>
      </c>
      <c r="D36" s="61">
        <f t="shared" si="0"/>
        <v>3.2298085581985316</v>
      </c>
      <c r="E36" s="49">
        <f t="shared" si="1"/>
        <v>0.50917678097444852</v>
      </c>
      <c r="F36" s="49">
        <f t="shared" si="2"/>
        <v>0.50917678097444852</v>
      </c>
      <c r="G36" s="49">
        <f t="shared" si="3"/>
        <v>3.2774116656251717</v>
      </c>
      <c r="H36" s="5" t="str">
        <f t="shared" si="6"/>
        <v/>
      </c>
      <c r="I36" s="24">
        <f t="shared" si="4"/>
        <v>-5.6935291640629292E-2</v>
      </c>
      <c r="J36" s="24">
        <f t="shared" si="5"/>
        <v>-3.4334105433868209E-2</v>
      </c>
      <c r="K36" s="5" t="str">
        <f t="shared" si="11"/>
        <v/>
      </c>
      <c r="L36" s="5" t="str">
        <f t="shared" si="12"/>
        <v/>
      </c>
      <c r="M36" s="24">
        <f t="shared" si="7"/>
        <v>-2.4762332202788307E+17</v>
      </c>
      <c r="N36" s="24">
        <f t="shared" si="8"/>
        <v>3.2774116656251717</v>
      </c>
      <c r="O36" s="24">
        <f t="shared" si="9"/>
        <v>547211094845723.37</v>
      </c>
      <c r="P36" s="24">
        <f t="shared" si="10"/>
        <v>3.2097237578201992E-5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1.34922015143994</v>
      </c>
      <c r="V36" s="24">
        <f t="shared" si="13"/>
        <v>10.723969494694648</v>
      </c>
      <c r="W36" s="63">
        <f>B36+([1]User!D$6-25)*[1]User!C$6*[1]Calc!V$6</f>
        <v>0.60303731559999996</v>
      </c>
      <c r="AH36" s="24"/>
    </row>
    <row r="37" spans="1:34">
      <c r="A37" s="70">
        <v>4.1437999999999996E-3</v>
      </c>
      <c r="B37" s="59">
        <v>0.60054600000000002</v>
      </c>
      <c r="C37" s="64">
        <v>0.25493500000000002</v>
      </c>
      <c r="D37" s="61">
        <f t="shared" si="0"/>
        <v>3.0100099973472689</v>
      </c>
      <c r="E37" s="49">
        <f t="shared" si="1"/>
        <v>0.47856793804751185</v>
      </c>
      <c r="F37" s="49">
        <f t="shared" si="2"/>
        <v>0.47856793804751185</v>
      </c>
      <c r="G37" s="49">
        <f t="shared" si="3"/>
        <v>3.0567246342106702</v>
      </c>
      <c r="H37" s="5" t="str">
        <f t="shared" si="6"/>
        <v/>
      </c>
      <c r="I37" s="24">
        <f t="shared" si="4"/>
        <v>-5.1418115855266754E-2</v>
      </c>
      <c r="J37" s="24">
        <f t="shared" si="5"/>
        <v>-3.0893151431950445E-2</v>
      </c>
      <c r="K37" s="5" t="str">
        <f t="shared" si="11"/>
        <v/>
      </c>
      <c r="L37" s="5" t="str">
        <f t="shared" si="12"/>
        <v/>
      </c>
      <c r="M37" s="24">
        <f t="shared" si="7"/>
        <v>-2.4300164826987802E+17</v>
      </c>
      <c r="N37" s="24">
        <f t="shared" si="8"/>
        <v>3.0567246342106702</v>
      </c>
      <c r="O37" s="24">
        <f t="shared" si="9"/>
        <v>510821295134611.87</v>
      </c>
      <c r="P37" s="24">
        <f t="shared" si="10"/>
        <v>3.2125983700862786E-5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1.2491150365960662</v>
      </c>
      <c r="V37" s="24">
        <f t="shared" si="13"/>
        <v>10.179932428685238</v>
      </c>
      <c r="W37" s="63">
        <f>B37+([1]User!D$6-25)*[1]User!C$6*[1]Calc!V$6</f>
        <v>0.60082231559999999</v>
      </c>
      <c r="AH37" s="24"/>
    </row>
    <row r="38" spans="1:34">
      <c r="A38" s="71">
        <v>4.2892E-3</v>
      </c>
      <c r="B38" s="59">
        <v>0.59837099999999999</v>
      </c>
      <c r="C38" s="64">
        <v>0.237707</v>
      </c>
      <c r="D38" s="61">
        <f t="shared" si="0"/>
        <v>2.806599511402621</v>
      </c>
      <c r="E38" s="49">
        <f t="shared" si="1"/>
        <v>0.44818044526827822</v>
      </c>
      <c r="F38" s="49">
        <f t="shared" si="2"/>
        <v>0.44818044526827822</v>
      </c>
      <c r="G38" s="49">
        <f t="shared" si="3"/>
        <v>2.8498760294171204</v>
      </c>
      <c r="H38" s="5" t="str">
        <f t="shared" si="6"/>
        <v/>
      </c>
      <c r="I38" s="24">
        <f t="shared" si="4"/>
        <v>-4.6246900735428011E-2</v>
      </c>
      <c r="J38" s="24">
        <f t="shared" si="5"/>
        <v>-2.7685582980083643E-2</v>
      </c>
      <c r="K38" s="5" t="str">
        <f t="shared" si="11"/>
        <v/>
      </c>
      <c r="L38" s="5" t="str">
        <f t="shared" si="12"/>
        <v/>
      </c>
      <c r="M38" s="24">
        <f t="shared" si="7"/>
        <v>-2.2511713490688368E+17</v>
      </c>
      <c r="N38" s="24">
        <f t="shared" si="8"/>
        <v>2.8498760294171204</v>
      </c>
      <c r="O38" s="24">
        <f t="shared" si="9"/>
        <v>477113446975554.62</v>
      </c>
      <c r="P38" s="24">
        <f t="shared" si="10"/>
        <v>3.2183957512474663E-5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1.1583847102244491</v>
      </c>
      <c r="V38" s="24">
        <f t="shared" si="13"/>
        <v>9.6122439563573732</v>
      </c>
      <c r="W38" s="63">
        <f>B38+([1]User!D$6-25)*[1]User!C$6*[1]Calc!V$6</f>
        <v>0.59864731559999995</v>
      </c>
      <c r="X38" s="72" t="s">
        <v>67</v>
      </c>
      <c r="AH38" s="24"/>
    </row>
    <row r="39" spans="1:34">
      <c r="A39" s="70">
        <v>4.4346000000000003E-3</v>
      </c>
      <c r="B39" s="59">
        <v>0.59619599999999995</v>
      </c>
      <c r="C39" s="64">
        <v>0.221696</v>
      </c>
      <c r="D39" s="61">
        <f t="shared" si="0"/>
        <v>2.6175581084272466</v>
      </c>
      <c r="E39" s="49">
        <f t="shared" si="1"/>
        <v>0.41789633156928996</v>
      </c>
      <c r="F39" s="49">
        <f t="shared" si="2"/>
        <v>0.41789633156928996</v>
      </c>
      <c r="G39" s="49">
        <f t="shared" si="3"/>
        <v>2.6583522280183387</v>
      </c>
      <c r="H39" s="5" t="str">
        <f t="shared" si="6"/>
        <v/>
      </c>
      <c r="I39" s="24">
        <f t="shared" si="4"/>
        <v>-4.1458805700458463E-2</v>
      </c>
      <c r="J39" s="24">
        <f t="shared" si="5"/>
        <v>-2.4729029838162934E-2</v>
      </c>
      <c r="K39" s="5" t="str">
        <f t="shared" si="11"/>
        <v/>
      </c>
      <c r="L39" s="5" t="str">
        <f t="shared" si="12"/>
        <v/>
      </c>
      <c r="M39" s="24">
        <f t="shared" si="7"/>
        <v>-2.1220411772311779E+17</v>
      </c>
      <c r="N39" s="24">
        <f t="shared" si="8"/>
        <v>2.6583522280183387</v>
      </c>
      <c r="O39" s="24">
        <f t="shared" si="9"/>
        <v>445325465355613.87</v>
      </c>
      <c r="P39" s="24">
        <f t="shared" si="10"/>
        <v>3.2203921872227023E-5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1.0745616688410693</v>
      </c>
      <c r="V39" s="24">
        <f t="shared" si="13"/>
        <v>9.0845246898089513</v>
      </c>
      <c r="W39" s="63">
        <f>B39+([1]User!D$6-25)*[1]User!C$6*[1]Calc!V$6</f>
        <v>0.59647231559999991</v>
      </c>
      <c r="X39" s="9" t="s">
        <v>68</v>
      </c>
      <c r="AH39" s="24"/>
    </row>
    <row r="40" spans="1:34">
      <c r="A40" s="70">
        <v>4.5799999999999999E-3</v>
      </c>
      <c r="B40" s="59">
        <v>0.59400299999999995</v>
      </c>
      <c r="C40" s="64">
        <v>0.20680499999999999</v>
      </c>
      <c r="D40" s="61">
        <f t="shared" si="0"/>
        <v>2.4417405122929448</v>
      </c>
      <c r="E40" s="49">
        <f t="shared" si="1"/>
        <v>0.38769950888520494</v>
      </c>
      <c r="F40" s="49">
        <f t="shared" si="2"/>
        <v>0.38769950888520494</v>
      </c>
      <c r="G40" s="49">
        <f t="shared" si="3"/>
        <v>2.4804600421732546</v>
      </c>
      <c r="H40" s="5" t="str">
        <f t="shared" si="6"/>
        <v/>
      </c>
      <c r="I40" s="24">
        <f t="shared" si="4"/>
        <v>-3.7011501054331368E-2</v>
      </c>
      <c r="J40" s="24">
        <f t="shared" si="5"/>
        <v>-2.199516951589672E-2</v>
      </c>
      <c r="K40" s="5" t="str">
        <f t="shared" si="11"/>
        <v/>
      </c>
      <c r="L40" s="5" t="str">
        <f t="shared" si="12"/>
        <v/>
      </c>
      <c r="M40" s="24">
        <f t="shared" si="7"/>
        <v>-2.0141245256091309E+17</v>
      </c>
      <c r="N40" s="24">
        <f t="shared" si="8"/>
        <v>2.4804600421732546</v>
      </c>
      <c r="O40" s="24">
        <f t="shared" si="9"/>
        <v>415133214384822.37</v>
      </c>
      <c r="P40" s="24">
        <f t="shared" si="10"/>
        <v>3.2173551589815949E-5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0.99648971592509994</v>
      </c>
      <c r="V40" s="24">
        <f t="shared" si="13"/>
        <v>8.6003409182950534</v>
      </c>
      <c r="W40" s="63">
        <f>B40+([1]User!D$6-25)*[1]User!C$6*[1]Calc!V$6</f>
        <v>0.59427931559999991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0.591781</v>
      </c>
      <c r="C41" s="64">
        <v>0.193078</v>
      </c>
      <c r="D41" s="61">
        <f t="shared" si="0"/>
        <v>2.2796662296970442</v>
      </c>
      <c r="E41" s="49">
        <f t="shared" si="1"/>
        <v>0.35787126576719963</v>
      </c>
      <c r="F41" s="49">
        <f t="shared" si="2"/>
        <v>0.35787126576719963</v>
      </c>
      <c r="G41" s="49">
        <f t="shared" si="3"/>
        <v>2.3165340095157085</v>
      </c>
      <c r="H41" s="5" t="str">
        <f t="shared" si="6"/>
        <v/>
      </c>
      <c r="I41" s="24">
        <f t="shared" si="4"/>
        <v>-3.2913350237892713E-2</v>
      </c>
      <c r="J41" s="24">
        <f t="shared" si="5"/>
        <v>-1.948658978924938E-2</v>
      </c>
      <c r="K41" s="5" t="str">
        <f t="shared" si="11"/>
        <v/>
      </c>
      <c r="L41" s="5" t="str">
        <f t="shared" si="12"/>
        <v/>
      </c>
      <c r="M41" s="24">
        <f t="shared" si="7"/>
        <v>-1.9177996160353917E+17</v>
      </c>
      <c r="N41" s="24">
        <f t="shared" si="8"/>
        <v>2.3165340095157085</v>
      </c>
      <c r="O41" s="24">
        <f t="shared" si="9"/>
        <v>386360006277893.37</v>
      </c>
      <c r="P41" s="24">
        <f t="shared" si="10"/>
        <v>3.2062489608080396E-5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0.9234651268946753</v>
      </c>
      <c r="V41" s="24">
        <f t="shared" si="13"/>
        <v>8.1782943514356266</v>
      </c>
      <c r="W41" s="63">
        <f>B41+([1]User!D$6-25)*[1]User!C$6*[1]Calc!V$6</f>
        <v>0.59205731559999997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0.58959399999999995</v>
      </c>
      <c r="C42" s="64">
        <v>0.18032000000000001</v>
      </c>
      <c r="D42" s="61">
        <f t="shared" si="0"/>
        <v>2.1290329014127503</v>
      </c>
      <c r="E42" s="49">
        <f t="shared" si="1"/>
        <v>0.3281823729421251</v>
      </c>
      <c r="F42" s="49">
        <f t="shared" si="2"/>
        <v>0.3281823729421251</v>
      </c>
      <c r="G42" s="49">
        <f t="shared" si="3"/>
        <v>2.1631361923438868</v>
      </c>
      <c r="H42" s="5" t="str">
        <f t="shared" si="6"/>
        <v/>
      </c>
      <c r="I42" s="24">
        <f t="shared" si="4"/>
        <v>-2.9078404808597171E-2</v>
      </c>
      <c r="J42" s="24">
        <f t="shared" si="5"/>
        <v>-1.7152487821591768E-2</v>
      </c>
      <c r="K42" s="5" t="str">
        <f t="shared" si="11"/>
        <v/>
      </c>
      <c r="L42" s="5" t="str">
        <f t="shared" si="12"/>
        <v/>
      </c>
      <c r="M42" s="24">
        <f t="shared" si="7"/>
        <v>-1.7739955748614429E+17</v>
      </c>
      <c r="N42" s="24">
        <f t="shared" si="8"/>
        <v>2.1631361923438868</v>
      </c>
      <c r="O42" s="24">
        <f t="shared" si="9"/>
        <v>359745395103926.37</v>
      </c>
      <c r="P42" s="24">
        <f t="shared" si="10"/>
        <v>3.1970920277489597E-5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0.85709513630958545</v>
      </c>
      <c r="V42" s="24">
        <f t="shared" si="13"/>
        <v>7.7450224801081093</v>
      </c>
      <c r="W42" s="63">
        <f>B42+([1]User!D$6-25)*[1]User!C$6*[1]Calc!V$6</f>
        <v>0.58987031559999992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0.58734799999999998</v>
      </c>
      <c r="C43" s="64">
        <v>0.16847200000000001</v>
      </c>
      <c r="D43" s="61">
        <f t="shared" si="0"/>
        <v>1.9891439161868285</v>
      </c>
      <c r="E43" s="49">
        <f t="shared" si="1"/>
        <v>0.29866620582162312</v>
      </c>
      <c r="F43" s="49">
        <f t="shared" si="2"/>
        <v>0.29866620582162312</v>
      </c>
      <c r="G43" s="49">
        <f t="shared" si="3"/>
        <v>2.0219736179910051</v>
      </c>
      <c r="H43" s="5" t="str">
        <f t="shared" si="6"/>
        <v/>
      </c>
      <c r="I43" s="24">
        <f t="shared" si="4"/>
        <v>-2.5549340449775131E-2</v>
      </c>
      <c r="J43" s="24">
        <f t="shared" si="5"/>
        <v>-1.5013413695830506E-2</v>
      </c>
      <c r="K43" s="5" t="str">
        <f t="shared" si="11"/>
        <v/>
      </c>
      <c r="L43" s="5" t="str">
        <f t="shared" si="12"/>
        <v/>
      </c>
      <c r="M43" s="24">
        <f t="shared" si="7"/>
        <v>-1.7077456202755261E+17</v>
      </c>
      <c r="N43" s="24">
        <f t="shared" si="8"/>
        <v>2.0219736179910051</v>
      </c>
      <c r="O43" s="24">
        <f t="shared" si="9"/>
        <v>334090740108082.62</v>
      </c>
      <c r="P43" s="24">
        <f t="shared" si="10"/>
        <v>3.1763818927662933E-5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0.79416699628075904</v>
      </c>
      <c r="V43" s="24">
        <f t="shared" si="13"/>
        <v>7.3873072455518551</v>
      </c>
      <c r="W43" s="63">
        <f>B43+([1]User!D$6-25)*[1]User!C$6*[1]Calc!V$6</f>
        <v>0.58762431559999995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0.58511100000000005</v>
      </c>
      <c r="C44" s="64">
        <v>0.157411</v>
      </c>
      <c r="D44" s="61">
        <f t="shared" si="0"/>
        <v>1.8585470166608387</v>
      </c>
      <c r="E44" s="49">
        <f t="shared" si="1"/>
        <v>0.26917355215118588</v>
      </c>
      <c r="F44" s="49">
        <f t="shared" si="2"/>
        <v>0.26917355215118588</v>
      </c>
      <c r="G44" s="49">
        <f t="shared" si="3"/>
        <v>1.8891760529777235</v>
      </c>
      <c r="H44" s="5" t="str">
        <f t="shared" si="6"/>
        <v/>
      </c>
      <c r="I44" s="24">
        <f t="shared" si="4"/>
        <v>-2.2229401324443086E-2</v>
      </c>
      <c r="J44" s="24">
        <f t="shared" si="5"/>
        <v>-1.3012809568710823E-2</v>
      </c>
      <c r="K44" s="5" t="str">
        <f t="shared" si="11"/>
        <v/>
      </c>
      <c r="L44" s="5" t="str">
        <f t="shared" si="12"/>
        <v/>
      </c>
      <c r="M44" s="24">
        <f t="shared" si="7"/>
        <v>-1.5932707197713664E+17</v>
      </c>
      <c r="N44" s="24">
        <f t="shared" si="8"/>
        <v>1.8891760529777235</v>
      </c>
      <c r="O44" s="24">
        <f t="shared" si="9"/>
        <v>310147455153801.25</v>
      </c>
      <c r="P44" s="24">
        <f t="shared" si="10"/>
        <v>3.1560185555384977E-5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0.73634248982055361</v>
      </c>
      <c r="V44" s="24">
        <f t="shared" si="13"/>
        <v>7.024111817813087</v>
      </c>
      <c r="W44" s="63">
        <f>B44+([1]User!D$6-25)*[1]User!C$6*[1]Calc!V$6</f>
        <v>0.58538731560000001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0.58287900000000004</v>
      </c>
      <c r="C45" s="64">
        <v>0.14710699999999999</v>
      </c>
      <c r="D45" s="61">
        <f t="shared" si="0"/>
        <v>1.7368879937229671</v>
      </c>
      <c r="E45" s="49">
        <f t="shared" si="1"/>
        <v>0.23977181310659332</v>
      </c>
      <c r="F45" s="49">
        <f t="shared" si="2"/>
        <v>0.23977181310659332</v>
      </c>
      <c r="G45" s="49">
        <f t="shared" si="3"/>
        <v>1.7654919033115801</v>
      </c>
      <c r="H45" s="5" t="str">
        <f t="shared" si="6"/>
        <v/>
      </c>
      <c r="I45" s="24">
        <f t="shared" si="4"/>
        <v>-1.9137297582789502E-2</v>
      </c>
      <c r="J45" s="24">
        <f t="shared" si="5"/>
        <v>-1.1160016811622729E-2</v>
      </c>
      <c r="K45" s="5" t="str">
        <f t="shared" si="11"/>
        <v/>
      </c>
      <c r="L45" s="5" t="str">
        <f t="shared" si="12"/>
        <v/>
      </c>
      <c r="M45" s="24">
        <f t="shared" si="7"/>
        <v>-1.4879270489290966E+17</v>
      </c>
      <c r="N45" s="24">
        <f t="shared" si="8"/>
        <v>1.7654919033115801</v>
      </c>
      <c r="O45" s="24">
        <f t="shared" si="9"/>
        <v>287778246456163.87</v>
      </c>
      <c r="P45" s="24">
        <f t="shared" si="10"/>
        <v>3.1335453872636331E-5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0.683087402881565</v>
      </c>
      <c r="V45" s="24">
        <f t="shared" si="13"/>
        <v>6.6748414883951321</v>
      </c>
      <c r="W45" s="63">
        <f>B45+([1]User!D$6-25)*[1]User!C$6*[1]Calc!V$6</f>
        <v>0.5831553156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0.58059799999999995</v>
      </c>
      <c r="C46" s="64">
        <v>0.137572</v>
      </c>
      <c r="D46" s="61">
        <f t="shared" si="0"/>
        <v>1.6243085310179397</v>
      </c>
      <c r="E46" s="49">
        <f t="shared" si="1"/>
        <v>0.21066852526970664</v>
      </c>
      <c r="F46" s="49">
        <f t="shared" si="2"/>
        <v>0.21066852526970664</v>
      </c>
      <c r="G46" s="49">
        <f t="shared" si="3"/>
        <v>1.6516026038249934</v>
      </c>
      <c r="H46" s="5" t="str">
        <f t="shared" si="6"/>
        <v/>
      </c>
      <c r="I46" s="24">
        <f t="shared" si="4"/>
        <v>-1.6290065095624834E-2</v>
      </c>
      <c r="J46" s="24">
        <f t="shared" si="5"/>
        <v>-9.4624804135005226E-3</v>
      </c>
      <c r="K46" s="5" t="str">
        <f t="shared" si="11"/>
        <v/>
      </c>
      <c r="L46" s="5" t="str">
        <f t="shared" si="12"/>
        <v/>
      </c>
      <c r="M46" s="24">
        <f t="shared" si="7"/>
        <v>-1.4197915525933029E+17</v>
      </c>
      <c r="N46" s="24">
        <f t="shared" si="8"/>
        <v>1.6516026038249934</v>
      </c>
      <c r="O46" s="24">
        <f t="shared" si="9"/>
        <v>266407151353339.25</v>
      </c>
      <c r="P46" s="24">
        <f t="shared" si="10"/>
        <v>3.1008737003415787E-5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0.63287841084440666</v>
      </c>
      <c r="V46" s="24">
        <f t="shared" si="13"/>
        <v>6.3816210791699657</v>
      </c>
      <c r="W46" s="63">
        <f>B46+([1]User!D$6-25)*[1]User!C$6*[1]Calc!V$6</f>
        <v>0.58087431559999991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0.57830899999999996</v>
      </c>
      <c r="C47" s="64">
        <v>0.128719</v>
      </c>
      <c r="D47" s="61">
        <f t="shared" si="0"/>
        <v>1.519781422121494</v>
      </c>
      <c r="E47" s="49">
        <f t="shared" si="1"/>
        <v>0.18178113137077415</v>
      </c>
      <c r="F47" s="49">
        <f t="shared" si="2"/>
        <v>0.18178113137077415</v>
      </c>
      <c r="G47" s="49">
        <f t="shared" si="3"/>
        <v>1.5453244088041238</v>
      </c>
      <c r="H47" s="5" t="str">
        <f t="shared" si="6"/>
        <v/>
      </c>
      <c r="I47" s="24">
        <f t="shared" si="4"/>
        <v>-1.3633110220103099E-2</v>
      </c>
      <c r="J47" s="24">
        <f t="shared" si="5"/>
        <v>-7.887917379307937E-3</v>
      </c>
      <c r="K47" s="5" t="str">
        <f t="shared" si="11"/>
        <v/>
      </c>
      <c r="L47" s="5" t="str">
        <f t="shared" si="12"/>
        <v/>
      </c>
      <c r="M47" s="24">
        <f t="shared" si="7"/>
        <v>-1.3287030109566067E+17</v>
      </c>
      <c r="N47" s="24">
        <f t="shared" si="8"/>
        <v>1.5453244088041238</v>
      </c>
      <c r="O47" s="24">
        <f t="shared" si="9"/>
        <v>246394825381882.62</v>
      </c>
      <c r="P47" s="24">
        <f t="shared" si="10"/>
        <v>3.0651778333113132E-5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0.58643165472078151</v>
      </c>
      <c r="V47" s="24">
        <f t="shared" si="13"/>
        <v>6.1018387048694498</v>
      </c>
      <c r="W47" s="63">
        <f>B47+([1]User!D$6-25)*[1]User!C$6*[1]Calc!V$6</f>
        <v>0.57858531559999993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0.57609900000000003</v>
      </c>
      <c r="C48" s="64">
        <v>0.120478</v>
      </c>
      <c r="D48" s="61">
        <f t="shared" si="0"/>
        <v>1.4224801791060633</v>
      </c>
      <c r="E48" s="49">
        <f t="shared" si="1"/>
        <v>0.15304622363312942</v>
      </c>
      <c r="F48" s="49">
        <f t="shared" si="2"/>
        <v>0.15304622363312942</v>
      </c>
      <c r="G48" s="49">
        <f t="shared" si="3"/>
        <v>1.4455130726959891</v>
      </c>
      <c r="H48" s="5" t="str">
        <f t="shared" si="6"/>
        <v/>
      </c>
      <c r="I48" s="24">
        <f t="shared" si="4"/>
        <v>-1.1137826817399728E-2</v>
      </c>
      <c r="J48" s="24">
        <f t="shared" si="5"/>
        <v>-6.4195684469769117E-3</v>
      </c>
      <c r="K48" s="5" t="str">
        <f t="shared" si="11"/>
        <v/>
      </c>
      <c r="L48" s="5" t="str">
        <f t="shared" si="12"/>
        <v/>
      </c>
      <c r="M48" s="24">
        <f t="shared" si="7"/>
        <v>-1.1981322092137798E+17</v>
      </c>
      <c r="N48" s="24">
        <f t="shared" si="8"/>
        <v>1.4455130726959891</v>
      </c>
      <c r="O48" s="24">
        <f t="shared" si="9"/>
        <v>228362818238000</v>
      </c>
      <c r="P48" s="24">
        <f t="shared" si="10"/>
        <v>3.0370163374721672E-5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0.54503099061309901</v>
      </c>
      <c r="V48" s="24">
        <f t="shared" si="13"/>
        <v>5.7898459491049312</v>
      </c>
      <c r="W48" s="63">
        <f>B48+([1]User!D$6-25)*[1]User!C$6*[1]Calc!V$6</f>
        <v>0.57637531559999999</v>
      </c>
      <c r="AH48" s="24"/>
    </row>
    <row r="49" spans="1:34">
      <c r="A49" s="64">
        <v>5.8885999999999999E-3</v>
      </c>
      <c r="B49" s="59">
        <v>0.57375799999999999</v>
      </c>
      <c r="C49" s="64">
        <v>0.11280900000000001</v>
      </c>
      <c r="D49" s="61">
        <f t="shared" si="0"/>
        <v>1.3319325231558949</v>
      </c>
      <c r="E49" s="49">
        <f t="shared" si="1"/>
        <v>0.12448222366060191</v>
      </c>
      <c r="F49" s="49">
        <f t="shared" si="2"/>
        <v>0.12448222366060191</v>
      </c>
      <c r="G49" s="49">
        <f t="shared" si="3"/>
        <v>1.3546055033915081</v>
      </c>
      <c r="H49" s="5" t="str">
        <f t="shared" si="6"/>
        <v/>
      </c>
      <c r="I49" s="24">
        <f t="shared" si="4"/>
        <v>-8.8651375847876995E-3</v>
      </c>
      <c r="J49" s="24">
        <f t="shared" si="5"/>
        <v>-5.0888931861834434E-3</v>
      </c>
      <c r="K49" s="5" t="str">
        <f t="shared" si="11"/>
        <v/>
      </c>
      <c r="L49" s="5" t="str">
        <f t="shared" si="12"/>
        <v/>
      </c>
      <c r="M49" s="24">
        <f t="shared" si="7"/>
        <v>-1.1794101246157496E+17</v>
      </c>
      <c r="N49" s="24">
        <f t="shared" si="8"/>
        <v>1.3546055033915081</v>
      </c>
      <c r="O49" s="24">
        <f t="shared" si="9"/>
        <v>210567324094754.37</v>
      </c>
      <c r="P49" s="24">
        <f t="shared" si="10"/>
        <v>2.9882842113536133E-5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0.50456780077562069</v>
      </c>
      <c r="V49" s="24">
        <f t="shared" si="13"/>
        <v>5.5730751564738226</v>
      </c>
      <c r="W49" s="63">
        <f>B49+([1]User!D$6-25)*[1]User!C$6*[1]Calc!V$6</f>
        <v>0.57403431559999996</v>
      </c>
      <c r="AH49" s="24"/>
    </row>
    <row r="50" spans="1:34">
      <c r="A50" s="64">
        <v>6.0340000000000003E-3</v>
      </c>
      <c r="B50" s="59">
        <v>0.57152999999999998</v>
      </c>
      <c r="C50" s="64">
        <v>0.105638</v>
      </c>
      <c r="D50" s="61">
        <f t="shared" si="0"/>
        <v>1.2472647384618463</v>
      </c>
      <c r="E50" s="49">
        <f t="shared" si="1"/>
        <v>9.5958644537323362E-2</v>
      </c>
      <c r="F50" s="49">
        <f t="shared" si="2"/>
        <v>9.5958644537323362E-2</v>
      </c>
      <c r="G50" s="49">
        <f t="shared" si="3"/>
        <v>1.2673703102844178</v>
      </c>
      <c r="H50" s="5" t="str">
        <f t="shared" si="6"/>
        <v/>
      </c>
      <c r="I50" s="24">
        <f t="shared" si="4"/>
        <v>-6.6842577571104428E-3</v>
      </c>
      <c r="J50" s="24">
        <f t="shared" si="5"/>
        <v>-3.8221008006140418E-3</v>
      </c>
      <c r="K50" s="5" t="str">
        <f t="shared" si="11"/>
        <v/>
      </c>
      <c r="L50" s="5" t="str">
        <f t="shared" si="12"/>
        <v/>
      </c>
      <c r="M50" s="24">
        <f t="shared" si="7"/>
        <v>-1.045857876746332E+17</v>
      </c>
      <c r="N50" s="24">
        <f t="shared" si="8"/>
        <v>1.2673703102844178</v>
      </c>
      <c r="O50" s="24">
        <f t="shared" si="9"/>
        <v>194808078590739</v>
      </c>
      <c r="P50" s="24">
        <f t="shared" si="10"/>
        <v>2.9549299620155466E-5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0.46903949453180416</v>
      </c>
      <c r="V50" s="24">
        <f t="shared" si="13"/>
        <v>5.2880363063557168</v>
      </c>
      <c r="W50" s="63">
        <f>B50+([1]User!D$6-25)*[1]User!C$6*[1]Calc!V$6</f>
        <v>0.57180631559999995</v>
      </c>
      <c r="AH50" s="24"/>
    </row>
    <row r="51" spans="1:34">
      <c r="A51" s="64">
        <v>6.1793999999999998E-3</v>
      </c>
      <c r="B51" s="59">
        <v>0.56921900000000003</v>
      </c>
      <c r="C51" s="64">
        <v>9.8956299999999997E-2</v>
      </c>
      <c r="D51" s="61">
        <f t="shared" si="0"/>
        <v>1.1683741043814915</v>
      </c>
      <c r="E51" s="49">
        <f t="shared" si="1"/>
        <v>6.7581922788970641E-2</v>
      </c>
      <c r="F51" s="49">
        <f t="shared" si="2"/>
        <v>6.7581922788970641E-2</v>
      </c>
      <c r="G51" s="49">
        <f t="shared" si="3"/>
        <v>1.187736291896911</v>
      </c>
      <c r="H51" s="5" t="str">
        <f t="shared" si="6"/>
        <v/>
      </c>
      <c r="I51" s="24">
        <f t="shared" si="4"/>
        <v>-4.693407297422774E-3</v>
      </c>
      <c r="J51" s="24">
        <f t="shared" si="5"/>
        <v>-2.6728734700851259E-3</v>
      </c>
      <c r="K51" s="5" t="str">
        <f t="shared" si="11"/>
        <v/>
      </c>
      <c r="L51" s="5" t="str">
        <f t="shared" si="12"/>
        <v/>
      </c>
      <c r="M51" s="24">
        <f t="shared" si="7"/>
        <v>-1.007188281076753E+17</v>
      </c>
      <c r="N51" s="24">
        <f t="shared" si="8"/>
        <v>1.187736291896911</v>
      </c>
      <c r="O51" s="24">
        <f t="shared" si="9"/>
        <v>179604189509047.5</v>
      </c>
      <c r="P51" s="24">
        <f t="shared" si="10"/>
        <v>2.9069676178772556E-5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0.4350116430485908</v>
      </c>
      <c r="V51" s="24">
        <f t="shared" si="13"/>
        <v>5.0688501103932744</v>
      </c>
      <c r="W51" s="63">
        <f>B51+([1]User!D$6-25)*[1]User!C$6*[1]Calc!V$6</f>
        <v>0.5694953156</v>
      </c>
      <c r="AH51" s="24"/>
    </row>
    <row r="52" spans="1:34">
      <c r="A52" s="64">
        <v>6.3248000000000002E-3</v>
      </c>
      <c r="B52" s="59">
        <v>0.56687399999999999</v>
      </c>
      <c r="C52" s="64">
        <v>9.2612E-2</v>
      </c>
      <c r="D52" s="61">
        <f t="shared" si="0"/>
        <v>1.0934671421120099</v>
      </c>
      <c r="E52" s="49">
        <f t="shared" si="1"/>
        <v>3.8805737338136463E-2</v>
      </c>
      <c r="F52" s="49">
        <f t="shared" si="2"/>
        <v>3.8805737338136463E-2</v>
      </c>
      <c r="G52" s="49">
        <f t="shared" si="3"/>
        <v>1.1116714425579068</v>
      </c>
      <c r="H52" s="5" t="str">
        <f t="shared" si="6"/>
        <v/>
      </c>
      <c r="I52" s="24">
        <f t="shared" si="4"/>
        <v>-2.791786063947671E-3</v>
      </c>
      <c r="J52" s="24">
        <f t="shared" si="5"/>
        <v>-1.5833623472556032E-3</v>
      </c>
      <c r="K52" s="5" t="str">
        <f t="shared" si="11"/>
        <v/>
      </c>
      <c r="L52" s="5" t="str">
        <f t="shared" si="12"/>
        <v/>
      </c>
      <c r="M52" s="24">
        <f t="shared" si="7"/>
        <v>-9.4695695203376208E+16</v>
      </c>
      <c r="N52" s="24">
        <f t="shared" si="8"/>
        <v>1.1116714425579068</v>
      </c>
      <c r="O52" s="24">
        <f t="shared" si="9"/>
        <v>165294900890268</v>
      </c>
      <c r="P52" s="24">
        <f t="shared" si="10"/>
        <v>2.8584247584906264E-5</v>
      </c>
      <c r="Q52" s="5">
        <f t="shared" si="15"/>
        <v>0.56715031559999995</v>
      </c>
      <c r="R52" s="5" t="str">
        <f t="shared" si="16"/>
        <v/>
      </c>
      <c r="S52" s="5">
        <f t="shared" si="17"/>
        <v>4.5976449324890076E-2</v>
      </c>
      <c r="T52" s="5" t="str">
        <f t="shared" si="17"/>
        <v/>
      </c>
      <c r="U52" s="24">
        <f t="shared" si="14"/>
        <v>0.40318529073592918</v>
      </c>
      <c r="V52" s="24">
        <f t="shared" si="13"/>
        <v>4.8450259415523336</v>
      </c>
      <c r="W52" s="63">
        <f>B52+([1]User!D$6-25)*[1]User!C$6*[1]Calc!V$6</f>
        <v>0.56715031559999995</v>
      </c>
      <c r="AH52" s="24"/>
    </row>
    <row r="53" spans="1:34">
      <c r="A53" s="64">
        <v>6.4701999999999997E-3</v>
      </c>
      <c r="B53" s="59">
        <v>0.56456899999999999</v>
      </c>
      <c r="C53" s="64">
        <v>8.6748599999999995E-2</v>
      </c>
      <c r="D53" s="61">
        <f t="shared" si="0"/>
        <v>1.024238151904914</v>
      </c>
      <c r="E53" s="49">
        <f t="shared" si="1"/>
        <v>1.0400948859421548E-2</v>
      </c>
      <c r="F53" s="49">
        <f t="shared" si="2"/>
        <v>1.0400948859421548E-2</v>
      </c>
      <c r="G53" s="49">
        <f t="shared" si="3"/>
        <v>1.0408248903465251</v>
      </c>
      <c r="H53" s="5">
        <f t="shared" si="6"/>
        <v>-1.0206222586631279E-3</v>
      </c>
      <c r="I53" s="24">
        <f t="shared" si="4"/>
        <v>-1.0206222586631279E-3</v>
      </c>
      <c r="J53" s="24">
        <f t="shared" si="5"/>
        <v>-5.7649370180295925E-4</v>
      </c>
      <c r="K53" s="5">
        <f t="shared" si="11"/>
        <v>0.56484531559999995</v>
      </c>
      <c r="L53" s="5" t="str">
        <f t="shared" si="12"/>
        <v/>
      </c>
      <c r="M53" s="24">
        <f t="shared" si="7"/>
        <v>-8.6281410953033344E+16</v>
      </c>
      <c r="N53" s="24">
        <f t="shared" si="8"/>
        <v>1.0408248903465251</v>
      </c>
      <c r="O53" s="24">
        <f t="shared" si="9"/>
        <v>152259913804884.75</v>
      </c>
      <c r="P53" s="24">
        <f t="shared" si="10"/>
        <v>2.8122353818907938E-5</v>
      </c>
      <c r="Q53" s="5">
        <f t="shared" si="15"/>
        <v>0.56484531559999995</v>
      </c>
      <c r="R53" s="5" t="str">
        <f t="shared" si="16"/>
        <v/>
      </c>
      <c r="S53" s="5">
        <f t="shared" si="17"/>
        <v>1.737766942103092E-2</v>
      </c>
      <c r="T53" s="5" t="str">
        <f t="shared" si="17"/>
        <v/>
      </c>
      <c r="U53" s="24">
        <f t="shared" si="14"/>
        <v>0.37433838315997892</v>
      </c>
      <c r="V53" s="24">
        <f t="shared" si="13"/>
        <v>4.6180264669009299</v>
      </c>
      <c r="W53" s="63">
        <f>B53+([1]User!D$6-25)*[1]User!C$6*[1]Calc!V$6</f>
        <v>0.56484531559999995</v>
      </c>
      <c r="AH53" s="24"/>
    </row>
    <row r="54" spans="1:34">
      <c r="A54" s="64">
        <v>6.6156000000000001E-3</v>
      </c>
      <c r="B54" s="59">
        <v>0.56223400000000001</v>
      </c>
      <c r="C54" s="64">
        <v>8.12721E-2</v>
      </c>
      <c r="D54" s="61">
        <f t="shared" si="0"/>
        <v>0.95957727854318542</v>
      </c>
      <c r="E54" s="49">
        <f t="shared" si="1"/>
        <v>-1.7920044072425399E-2</v>
      </c>
      <c r="F54" s="49">
        <f t="shared" si="2"/>
        <v>-1.7920044072425399E-2</v>
      </c>
      <c r="G54" s="49">
        <f t="shared" si="3"/>
        <v>0.97512380537265753</v>
      </c>
      <c r="H54" s="5">
        <f t="shared" si="6"/>
        <v>6.2190486568356254E-4</v>
      </c>
      <c r="I54" s="24">
        <f t="shared" si="4"/>
        <v>6.2190486568356254E-4</v>
      </c>
      <c r="J54" s="24">
        <f t="shared" si="5"/>
        <v>3.4982790226883634E-4</v>
      </c>
      <c r="K54" s="5">
        <f t="shared" si="11"/>
        <v>0.56251031559999998</v>
      </c>
      <c r="L54" s="5" t="str">
        <f t="shared" si="12"/>
        <v/>
      </c>
      <c r="M54" s="24">
        <f t="shared" si="7"/>
        <v>-8.087040589613032E+16</v>
      </c>
      <c r="N54" s="24">
        <f t="shared" si="8"/>
        <v>0.97512380537265753</v>
      </c>
      <c r="O54" s="24">
        <f t="shared" si="9"/>
        <v>140030967208972</v>
      </c>
      <c r="P54" s="24">
        <f t="shared" si="10"/>
        <v>2.7606292645029906E-5</v>
      </c>
      <c r="Q54" s="5">
        <f t="shared" si="15"/>
        <v>0.56251031559999998</v>
      </c>
      <c r="R54" s="5" t="str">
        <f t="shared" si="16"/>
        <v/>
      </c>
      <c r="S54" s="5">
        <f t="shared" si="17"/>
        <v>-1.0940241145834558E-2</v>
      </c>
      <c r="T54" s="5" t="str">
        <f t="shared" si="17"/>
        <v/>
      </c>
      <c r="U54" s="24">
        <f t="shared" si="14"/>
        <v>0.3473781762498343</v>
      </c>
      <c r="V54" s="24">
        <f t="shared" si="13"/>
        <v>4.414717506007598</v>
      </c>
      <c r="W54" s="63">
        <f>B54+([1]User!D$6-25)*[1]User!C$6*[1]Calc!V$6</f>
        <v>0.56251031559999998</v>
      </c>
      <c r="AH54" s="24"/>
    </row>
    <row r="55" spans="1:34">
      <c r="A55" s="64">
        <v>6.7609999999999996E-3</v>
      </c>
      <c r="B55" s="59">
        <v>0.55988700000000002</v>
      </c>
      <c r="C55" s="64">
        <v>7.6185799999999998E-2</v>
      </c>
      <c r="D55" s="61">
        <f t="shared" si="0"/>
        <v>0.89952348502912327</v>
      </c>
      <c r="E55" s="49">
        <f t="shared" si="1"/>
        <v>-4.5987493479730912E-2</v>
      </c>
      <c r="F55" s="49">
        <f t="shared" si="2"/>
        <v>-4.5987493479730912E-2</v>
      </c>
      <c r="G55" s="49">
        <f t="shared" si="3"/>
        <v>0.91396383335250342</v>
      </c>
      <c r="H55" s="5">
        <f t="shared" si="6"/>
        <v>2.1509041661874131E-3</v>
      </c>
      <c r="I55" s="24">
        <f t="shared" si="4"/>
        <v>2.1509041661874131E-3</v>
      </c>
      <c r="J55" s="24">
        <f t="shared" si="5"/>
        <v>1.2048576092693946E-3</v>
      </c>
      <c r="K55" s="5">
        <f t="shared" si="11"/>
        <v>0.56016331559999999</v>
      </c>
      <c r="L55" s="5" t="str">
        <f t="shared" si="12"/>
        <v/>
      </c>
      <c r="M55" s="24">
        <f t="shared" si="7"/>
        <v>-7.5116252202351968E+16</v>
      </c>
      <c r="N55" s="24">
        <f t="shared" si="8"/>
        <v>0.91396383335250342</v>
      </c>
      <c r="O55" s="24">
        <f t="shared" si="9"/>
        <v>128665033390563.37</v>
      </c>
      <c r="P55" s="24">
        <f t="shared" si="10"/>
        <v>2.7062959294869729E-5</v>
      </c>
      <c r="Q55" s="5">
        <f t="shared" si="15"/>
        <v>0.56016331559999999</v>
      </c>
      <c r="R55" s="5" t="str">
        <f t="shared" si="16"/>
        <v/>
      </c>
      <c r="S55" s="5">
        <f t="shared" si="17"/>
        <v>-3.90709894808344E-2</v>
      </c>
      <c r="T55" s="5" t="str">
        <f t="shared" si="17"/>
        <v/>
      </c>
      <c r="U55" s="24">
        <f t="shared" si="14"/>
        <v>0.32238710833174827</v>
      </c>
      <c r="V55" s="24">
        <f t="shared" si="13"/>
        <v>4.224570336221352</v>
      </c>
      <c r="W55" s="63">
        <f>B55+([1]User!D$6-25)*[1]User!C$6*[1]Calc!V$6</f>
        <v>0.56016331559999999</v>
      </c>
      <c r="X55" s="74" t="s">
        <v>77</v>
      </c>
      <c r="Y55" s="66"/>
      <c r="AH55" s="24"/>
    </row>
    <row r="56" spans="1:34">
      <c r="A56" s="64">
        <v>6.9064E-3</v>
      </c>
      <c r="B56" s="59">
        <v>0.55751899999999999</v>
      </c>
      <c r="C56" s="64">
        <v>7.14003E-2</v>
      </c>
      <c r="D56" s="61">
        <f t="shared" si="0"/>
        <v>0.84302122820952086</v>
      </c>
      <c r="E56" s="49">
        <f t="shared" si="1"/>
        <v>-7.4161489220834667E-2</v>
      </c>
      <c r="F56" s="49">
        <f t="shared" si="2"/>
        <v>-7.4161489220834667E-2</v>
      </c>
      <c r="G56" s="49">
        <f t="shared" si="3"/>
        <v>0.85646440733899443</v>
      </c>
      <c r="H56" s="5">
        <f t="shared" si="6"/>
        <v>3.58838981652514E-3</v>
      </c>
      <c r="I56" s="24">
        <f t="shared" si="4"/>
        <v>3.58838981652514E-3</v>
      </c>
      <c r="J56" s="24">
        <f t="shared" si="5"/>
        <v>2.0015870302044665E-3</v>
      </c>
      <c r="K56" s="5">
        <f t="shared" si="11"/>
        <v>0.55779531559999995</v>
      </c>
      <c r="L56" s="5" t="str">
        <f t="shared" si="12"/>
        <v/>
      </c>
      <c r="M56" s="24">
        <f t="shared" si="7"/>
        <v>-6.9929146532842224E+16</v>
      </c>
      <c r="N56" s="24">
        <f t="shared" si="8"/>
        <v>0.85646440733899443</v>
      </c>
      <c r="O56" s="24">
        <f t="shared" si="9"/>
        <v>118075806163351.87</v>
      </c>
      <c r="P56" s="24">
        <f t="shared" si="10"/>
        <v>2.6503019602843092E-5</v>
      </c>
      <c r="Q56" s="5">
        <f t="shared" si="15"/>
        <v>0.55779531559999995</v>
      </c>
      <c r="R56" s="5" t="str">
        <f t="shared" si="16"/>
        <v/>
      </c>
      <c r="S56" s="5">
        <f t="shared" si="17"/>
        <v>-6.7290680588090568E-2</v>
      </c>
      <c r="T56" s="5" t="str">
        <f t="shared" si="17"/>
        <v/>
      </c>
      <c r="U56" s="24">
        <f t="shared" si="14"/>
        <v>0.29913865228073833</v>
      </c>
      <c r="V56" s="24">
        <f t="shared" si="13"/>
        <v>4.0409525228165331</v>
      </c>
      <c r="W56" s="63">
        <f>B56+([1]User!D$6-25)*[1]User!C$6*[1]Calc!V$6</f>
        <v>0.55779531559999995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0.55516699999999997</v>
      </c>
      <c r="C57" s="64">
        <v>6.6908400000000007E-2</v>
      </c>
      <c r="D57" s="61">
        <f t="shared" si="0"/>
        <v>0.78998549789754258</v>
      </c>
      <c r="E57" s="49">
        <f t="shared" si="1"/>
        <v>-0.10238088116637138</v>
      </c>
      <c r="F57" s="49">
        <f t="shared" si="2"/>
        <v>-0.10238088116637138</v>
      </c>
      <c r="G57" s="49">
        <f t="shared" si="3"/>
        <v>0.80230268117922632</v>
      </c>
      <c r="H57" s="5" t="str">
        <f t="shared" si="6"/>
        <v/>
      </c>
      <c r="I57" s="24">
        <f t="shared" si="4"/>
        <v>4.9424329705193421E-3</v>
      </c>
      <c r="J57" s="24">
        <f t="shared" si="5"/>
        <v>2.7452413562760202E-3</v>
      </c>
      <c r="K57" s="5" t="str">
        <f t="shared" si="11"/>
        <v/>
      </c>
      <c r="L57" s="5" t="str">
        <f t="shared" si="12"/>
        <v/>
      </c>
      <c r="M57" s="24">
        <f t="shared" si="7"/>
        <v>-6.4071906375799648E+16</v>
      </c>
      <c r="N57" s="24">
        <f t="shared" si="8"/>
        <v>0.80230268117922632</v>
      </c>
      <c r="O57" s="24">
        <f t="shared" si="9"/>
        <v>108372413190015.87</v>
      </c>
      <c r="P57" s="24">
        <f t="shared" si="10"/>
        <v>2.5967148309946444E-5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0.27784225939537638</v>
      </c>
      <c r="V57" s="24">
        <f t="shared" si="13"/>
        <v>3.8526999943914069</v>
      </c>
      <c r="W57" s="63">
        <f>B57+([1]User!D$6-25)*[1]User!C$6*[1]Calc!V$6</f>
        <v>0.55544331559999993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0.55281199999999997</v>
      </c>
      <c r="C58" s="64">
        <v>6.2718099999999999E-2</v>
      </c>
      <c r="D58" s="61">
        <f t="shared" si="0"/>
        <v>0.7405107498563388</v>
      </c>
      <c r="E58" s="49">
        <f t="shared" si="1"/>
        <v>-0.1304686325250787</v>
      </c>
      <c r="F58" s="49">
        <f t="shared" si="2"/>
        <v>-0.1304686325250787</v>
      </c>
      <c r="G58" s="49">
        <f t="shared" si="3"/>
        <v>0.75187792301333267</v>
      </c>
      <c r="H58" s="5" t="str">
        <f t="shared" si="6"/>
        <v/>
      </c>
      <c r="I58" s="24">
        <f t="shared" si="4"/>
        <v>6.2030519246666846E-3</v>
      </c>
      <c r="J58" s="24">
        <f t="shared" si="5"/>
        <v>3.4308355405932344E-3</v>
      </c>
      <c r="K58" s="5" t="str">
        <f t="shared" si="11"/>
        <v/>
      </c>
      <c r="L58" s="5" t="str">
        <f t="shared" si="12"/>
        <v/>
      </c>
      <c r="M58" s="24">
        <f t="shared" si="7"/>
        <v>-5.9130114216572464E+16</v>
      </c>
      <c r="N58" s="24">
        <f t="shared" si="8"/>
        <v>0.75187792301333267</v>
      </c>
      <c r="O58" s="24">
        <f t="shared" si="9"/>
        <v>99413629173395.125</v>
      </c>
      <c r="P58" s="24">
        <f t="shared" si="10"/>
        <v>2.5418057223572163E-5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0.25816452512883481</v>
      </c>
      <c r="V58" s="24">
        <f t="shared" si="13"/>
        <v>3.6744413124577258</v>
      </c>
      <c r="W58" s="63">
        <f>B58+([1]User!D$6-25)*[1]User!C$6*[1]Calc!V$6</f>
        <v>0.55308831559999994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0.55050200000000005</v>
      </c>
      <c r="C59" s="64">
        <v>5.8798999999999997E-2</v>
      </c>
      <c r="D59" s="61">
        <f t="shared" si="0"/>
        <v>0.69423805218593782</v>
      </c>
      <c r="E59" s="49">
        <f t="shared" si="1"/>
        <v>-0.15849158570715083</v>
      </c>
      <c r="F59" s="49">
        <f t="shared" si="2"/>
        <v>-0.15849158570715083</v>
      </c>
      <c r="G59" s="49">
        <f t="shared" si="3"/>
        <v>0.70452391006680848</v>
      </c>
      <c r="H59" s="5" t="str">
        <f t="shared" si="6"/>
        <v/>
      </c>
      <c r="I59" s="24">
        <f t="shared" si="4"/>
        <v>7.386902248329788E-3</v>
      </c>
      <c r="J59" s="24">
        <f t="shared" si="5"/>
        <v>4.0685455778369335E-3</v>
      </c>
      <c r="K59" s="5" t="str">
        <f t="shared" si="11"/>
        <v/>
      </c>
      <c r="L59" s="5" t="str">
        <f t="shared" si="12"/>
        <v/>
      </c>
      <c r="M59" s="24">
        <f t="shared" si="7"/>
        <v>-5.3505294844312408E+16</v>
      </c>
      <c r="N59" s="24">
        <f t="shared" si="8"/>
        <v>0.70452391006680848</v>
      </c>
      <c r="O59" s="24">
        <f t="shared" si="9"/>
        <v>91310690907763.75</v>
      </c>
      <c r="P59" s="24">
        <f t="shared" si="10"/>
        <v>2.4915502468104926E-5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0.24033335870670172</v>
      </c>
      <c r="V59" s="24">
        <f t="shared" si="13"/>
        <v>3.4891255001379635</v>
      </c>
      <c r="W59" s="63">
        <f>B59+([1]User!D$6-25)*[1]User!C$6*[1]Calc!V$6</f>
        <v>0.55077831560000001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0.54815199999999997</v>
      </c>
      <c r="C60" s="64">
        <v>5.5160800000000003E-2</v>
      </c>
      <c r="D60" s="61">
        <f t="shared" si="0"/>
        <v>0.65128193249915955</v>
      </c>
      <c r="E60" s="49">
        <f t="shared" si="1"/>
        <v>-0.18623096961457714</v>
      </c>
      <c r="F60" s="49">
        <f t="shared" si="2"/>
        <v>-0.18623096961457714</v>
      </c>
      <c r="G60" s="49">
        <f t="shared" si="3"/>
        <v>0.66091513070402963</v>
      </c>
      <c r="H60" s="5" t="str">
        <f t="shared" si="6"/>
        <v/>
      </c>
      <c r="I60" s="24">
        <f t="shared" si="4"/>
        <v>8.47712173239926E-3</v>
      </c>
      <c r="J60" s="24">
        <f t="shared" si="5"/>
        <v>4.6490935928358793E-3</v>
      </c>
      <c r="K60" s="5" t="str">
        <f t="shared" si="11"/>
        <v/>
      </c>
      <c r="L60" s="5" t="str">
        <f t="shared" si="12"/>
        <v/>
      </c>
      <c r="M60" s="24">
        <f t="shared" si="7"/>
        <v>-5.0110269480181424E+16</v>
      </c>
      <c r="N60" s="24">
        <f t="shared" si="8"/>
        <v>0.66091513070402963</v>
      </c>
      <c r="O60" s="24">
        <f t="shared" si="9"/>
        <v>83713998475903</v>
      </c>
      <c r="P60" s="24">
        <f t="shared" si="10"/>
        <v>2.4349842089202256E-5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0.22356735872750619</v>
      </c>
      <c r="V60" s="24">
        <f t="shared" si="13"/>
        <v>3.3295343156010873</v>
      </c>
      <c r="W60" s="63">
        <f>B60+([1]User!D$6-25)*[1]User!C$6*[1]Calc!V$6</f>
        <v>0.54842831559999994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0.54587799999999997</v>
      </c>
      <c r="C61" s="64">
        <v>5.16642E-2</v>
      </c>
      <c r="D61" s="61">
        <f t="shared" si="0"/>
        <v>0.60999767982014541</v>
      </c>
      <c r="E61" s="49">
        <f t="shared" si="1"/>
        <v>-0.214671816863371</v>
      </c>
      <c r="F61" s="49">
        <f t="shared" si="2"/>
        <v>-0.214671816863371</v>
      </c>
      <c r="G61" s="49">
        <f t="shared" si="3"/>
        <v>0.61859709746771308</v>
      </c>
      <c r="H61" s="5" t="str">
        <f t="shared" si="6"/>
        <v/>
      </c>
      <c r="I61" s="24">
        <f t="shared" si="4"/>
        <v>9.5350725633071738E-3</v>
      </c>
      <c r="J61" s="24">
        <f t="shared" si="5"/>
        <v>5.2076210300093665E-3</v>
      </c>
      <c r="K61" s="5" t="str">
        <f t="shared" si="11"/>
        <v/>
      </c>
      <c r="L61" s="5" t="str">
        <f t="shared" si="12"/>
        <v/>
      </c>
      <c r="M61" s="24">
        <f t="shared" si="7"/>
        <v>-4.4732717683976752E+16</v>
      </c>
      <c r="N61" s="24">
        <f t="shared" si="8"/>
        <v>0.61859709746771308</v>
      </c>
      <c r="O61" s="24">
        <f t="shared" si="9"/>
        <v>76939715642386.625</v>
      </c>
      <c r="P61" s="24">
        <f t="shared" si="10"/>
        <v>2.3910378816260763E-5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0.20855791051660652</v>
      </c>
      <c r="V61" s="24">
        <f t="shared" si="13"/>
        <v>3.1373438152870494</v>
      </c>
      <c r="W61" s="63">
        <f>B61+([1]User!D$6-25)*[1]User!C$6*[1]Calc!V$6</f>
        <v>0.54615431559999994</v>
      </c>
      <c r="X61" s="75"/>
      <c r="Y61" s="66"/>
      <c r="AH61" s="24"/>
    </row>
    <row r="62" spans="1:34">
      <c r="A62" s="64">
        <v>7.7787999999999998E-3</v>
      </c>
      <c r="B62" s="59">
        <v>0.54352500000000004</v>
      </c>
      <c r="C62" s="64">
        <v>4.8413499999999998E-2</v>
      </c>
      <c r="D62" s="61">
        <f t="shared" si="0"/>
        <v>0.57161676116097038</v>
      </c>
      <c r="E62" s="49">
        <f t="shared" si="1"/>
        <v>-0.24289504514874444</v>
      </c>
      <c r="F62" s="49">
        <f t="shared" si="2"/>
        <v>-0.24289504514874444</v>
      </c>
      <c r="G62" s="49">
        <f t="shared" si="3"/>
        <v>0.57979774889936875</v>
      </c>
      <c r="H62" s="5" t="str">
        <f t="shared" si="6"/>
        <v/>
      </c>
      <c r="I62" s="24">
        <f t="shared" si="4"/>
        <v>1.0505056277515782E-2</v>
      </c>
      <c r="J62" s="24">
        <f t="shared" si="5"/>
        <v>5.7126634241651212E-3</v>
      </c>
      <c r="K62" s="5" t="str">
        <f t="shared" si="11"/>
        <v/>
      </c>
      <c r="L62" s="5" t="str">
        <f t="shared" si="12"/>
        <v/>
      </c>
      <c r="M62" s="24">
        <f t="shared" si="7"/>
        <v>-4.2556115992501112E+16</v>
      </c>
      <c r="N62" s="24">
        <f t="shared" si="8"/>
        <v>0.57979774889936875</v>
      </c>
      <c r="O62" s="24">
        <f t="shared" si="9"/>
        <v>70483981137317.5</v>
      </c>
      <c r="P62" s="24">
        <f t="shared" si="10"/>
        <v>2.336994332861692E-5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0.19418410035712397</v>
      </c>
      <c r="V62" s="24">
        <f t="shared" si="13"/>
        <v>2.9800886353783675</v>
      </c>
      <c r="W62" s="63">
        <f>B62+([1]User!D$6-25)*[1]User!C$6*[1]Calc!V$6</f>
        <v>0.5438013156</v>
      </c>
      <c r="X62" s="75"/>
      <c r="Y62" s="66"/>
      <c r="AH62" s="24"/>
    </row>
    <row r="63" spans="1:34">
      <c r="A63" s="64">
        <v>7.9241999999999993E-3</v>
      </c>
      <c r="B63" s="59">
        <v>0.54122700000000001</v>
      </c>
      <c r="C63" s="64">
        <v>4.5379000000000003E-2</v>
      </c>
      <c r="D63" s="61">
        <f t="shared" si="0"/>
        <v>0.53578850950093837</v>
      </c>
      <c r="E63" s="49">
        <f t="shared" si="1"/>
        <v>-0.27100660449012209</v>
      </c>
      <c r="F63" s="49">
        <f t="shared" si="2"/>
        <v>-0.27100660449012209</v>
      </c>
      <c r="G63" s="49">
        <f t="shared" si="3"/>
        <v>0.54314477455431065</v>
      </c>
      <c r="H63" s="5" t="str">
        <f t="shared" si="6"/>
        <v/>
      </c>
      <c r="I63" s="24">
        <f t="shared" si="4"/>
        <v>1.1421380636142234E-2</v>
      </c>
      <c r="J63" s="24">
        <f t="shared" si="5"/>
        <v>6.1847154832006569E-3</v>
      </c>
      <c r="K63" s="5" t="str">
        <f t="shared" si="11"/>
        <v/>
      </c>
      <c r="L63" s="5" t="str">
        <f t="shared" si="12"/>
        <v/>
      </c>
      <c r="M63" s="24">
        <f t="shared" si="7"/>
        <v>-3.8266047926405696E+16</v>
      </c>
      <c r="N63" s="24">
        <f t="shared" si="8"/>
        <v>0.54314477455431065</v>
      </c>
      <c r="O63" s="24">
        <f t="shared" si="9"/>
        <v>64683263993541</v>
      </c>
      <c r="P63" s="24">
        <f t="shared" si="10"/>
        <v>2.2893915678967721E-5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0.18119251258409727</v>
      </c>
      <c r="V63" s="24">
        <f t="shared" si="13"/>
        <v>2.8138464671020249</v>
      </c>
      <c r="W63" s="63">
        <f>B63+([1]User!D$6-25)*[1]User!C$6*[1]Calc!V$6</f>
        <v>0.54150331559999998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0.53900199999999998</v>
      </c>
      <c r="C64" s="64">
        <v>4.2578999999999999E-2</v>
      </c>
      <c r="D64" s="61">
        <f t="shared" si="0"/>
        <v>0.50272899239825586</v>
      </c>
      <c r="E64" s="49">
        <f t="shared" si="1"/>
        <v>-0.29866606827201603</v>
      </c>
      <c r="F64" s="49">
        <f t="shared" si="2"/>
        <v>-0.29866606827201603</v>
      </c>
      <c r="G64" s="49">
        <f t="shared" si="3"/>
        <v>0.50930092049388531</v>
      </c>
      <c r="H64" s="5" t="str">
        <f t="shared" si="6"/>
        <v/>
      </c>
      <c r="I64" s="24">
        <f t="shared" si="4"/>
        <v>1.2267476987652869E-2</v>
      </c>
      <c r="J64" s="24">
        <f t="shared" si="5"/>
        <v>6.6155843265632E-3</v>
      </c>
      <c r="K64" s="5" t="str">
        <f t="shared" si="11"/>
        <v/>
      </c>
      <c r="L64" s="5" t="str">
        <f t="shared" si="12"/>
        <v/>
      </c>
      <c r="M64" s="24">
        <f t="shared" si="7"/>
        <v>-3.4186059590249128E+16</v>
      </c>
      <c r="N64" s="24">
        <f t="shared" si="8"/>
        <v>0.50930092049388531</v>
      </c>
      <c r="O64" s="24">
        <f t="shared" si="9"/>
        <v>59506687853497.875</v>
      </c>
      <c r="P64" s="24">
        <f t="shared" si="10"/>
        <v>2.2461309635692626E-5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0.1695217410479142</v>
      </c>
      <c r="V64" s="24">
        <f t="shared" si="13"/>
        <v>2.6503679846452823</v>
      </c>
      <c r="W64" s="63">
        <f>B64+([1]User!D$6-25)*[1]User!C$6*[1]Calc!V$6</f>
        <v>0.53927831559999995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0.53675300000000004</v>
      </c>
      <c r="C65" s="64">
        <v>3.9905900000000001E-2</v>
      </c>
      <c r="D65" s="61">
        <f t="shared" si="0"/>
        <v>0.47116777983854857</v>
      </c>
      <c r="E65" s="49">
        <f t="shared" si="1"/>
        <v>-0.32682441583717048</v>
      </c>
      <c r="F65" s="49">
        <f t="shared" si="2"/>
        <v>-0.32682441583717048</v>
      </c>
      <c r="G65" s="49">
        <f t="shared" si="3"/>
        <v>0.47728896748450955</v>
      </c>
      <c r="H65" s="5" t="str">
        <f t="shared" si="6"/>
        <v/>
      </c>
      <c r="I65" s="24">
        <f t="shared" si="4"/>
        <v>1.3067775812887261E-2</v>
      </c>
      <c r="J65" s="24">
        <f t="shared" si="5"/>
        <v>7.0177787012090792E-3</v>
      </c>
      <c r="K65" s="5" t="str">
        <f t="shared" si="11"/>
        <v/>
      </c>
      <c r="L65" s="5" t="str">
        <f t="shared" si="12"/>
        <v/>
      </c>
      <c r="M65" s="24">
        <f t="shared" si="7"/>
        <v>-3.1841383926138956E+16</v>
      </c>
      <c r="N65" s="24">
        <f t="shared" si="8"/>
        <v>0.47728896748450955</v>
      </c>
      <c r="O65" s="24">
        <f t="shared" si="9"/>
        <v>54681939316365.5</v>
      </c>
      <c r="P65" s="24">
        <f t="shared" si="10"/>
        <v>2.2024510789722525E-5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0.15856334103047212</v>
      </c>
      <c r="V65" s="24">
        <f t="shared" si="13"/>
        <v>2.4932695505713935</v>
      </c>
      <c r="W65" s="63">
        <f>B65+([1]User!D$6-25)*[1]User!C$6*[1]Calc!V$6</f>
        <v>0.5370293156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0.53450299999999995</v>
      </c>
      <c r="C66" s="64">
        <v>3.7406000000000002E-2</v>
      </c>
      <c r="D66" s="61">
        <f t="shared" si="0"/>
        <v>0.44165153455105005</v>
      </c>
      <c r="E66" s="49">
        <f t="shared" si="1"/>
        <v>-0.3549202562360293</v>
      </c>
      <c r="F66" s="49">
        <f t="shared" si="2"/>
        <v>-0.3549202562360293</v>
      </c>
      <c r="G66" s="49">
        <f t="shared" si="3"/>
        <v>0.44729196682591771</v>
      </c>
      <c r="H66" s="5" t="str">
        <f t="shared" si="6"/>
        <v/>
      </c>
      <c r="I66" s="24">
        <f t="shared" si="4"/>
        <v>1.3817700829352058E-2</v>
      </c>
      <c r="J66" s="24">
        <f t="shared" si="5"/>
        <v>7.3894205926864449E-3</v>
      </c>
      <c r="K66" s="5" t="str">
        <f t="shared" si="11"/>
        <v/>
      </c>
      <c r="L66" s="5" t="str">
        <f t="shared" si="12"/>
        <v/>
      </c>
      <c r="M66" s="24">
        <f t="shared" si="7"/>
        <v>-2.9340575711962376E+16</v>
      </c>
      <c r="N66" s="24">
        <f t="shared" si="8"/>
        <v>0.44729196682591771</v>
      </c>
      <c r="O66" s="24">
        <f t="shared" si="9"/>
        <v>50235097672437.5</v>
      </c>
      <c r="P66" s="24">
        <f t="shared" si="10"/>
        <v>2.1590361313839296E-5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0.14837930701559787</v>
      </c>
      <c r="V66" s="24">
        <f t="shared" si="13"/>
        <v>2.3434372779788686</v>
      </c>
      <c r="W66" s="63">
        <f>B66+([1]User!D$6-25)*[1]User!C$6*[1]Calc!V$6</f>
        <v>0.53477931559999992</v>
      </c>
      <c r="Y66" s="66"/>
      <c r="AH66" s="24"/>
    </row>
    <row r="67" spans="1:34">
      <c r="A67" s="64">
        <v>8.5058000000000009E-3</v>
      </c>
      <c r="B67" s="59">
        <v>0.53227199999999997</v>
      </c>
      <c r="C67" s="64">
        <v>3.5049200000000003E-2</v>
      </c>
      <c r="D67" s="61">
        <f t="shared" si="0"/>
        <v>0.41382486672690649</v>
      </c>
      <c r="E67" s="49">
        <f t="shared" si="1"/>
        <v>-0.38318341614055568</v>
      </c>
      <c r="F67" s="49">
        <f t="shared" si="2"/>
        <v>-0.38318341614055568</v>
      </c>
      <c r="G67" s="49">
        <f t="shared" si="3"/>
        <v>0.41897768171969624</v>
      </c>
      <c r="H67" s="5" t="str">
        <f t="shared" si="6"/>
        <v/>
      </c>
      <c r="I67" s="24">
        <f t="shared" si="4"/>
        <v>1.4525557957007594E-2</v>
      </c>
      <c r="J67" s="24">
        <f t="shared" si="5"/>
        <v>7.7355614231545706E-3</v>
      </c>
      <c r="K67" s="5" t="str">
        <f t="shared" si="11"/>
        <v/>
      </c>
      <c r="L67" s="5" t="str">
        <f t="shared" si="12"/>
        <v/>
      </c>
      <c r="M67" s="24">
        <f t="shared" si="7"/>
        <v>-2.6804072996201248E+16</v>
      </c>
      <c r="N67" s="24">
        <f t="shared" si="8"/>
        <v>0.41897768171969624</v>
      </c>
      <c r="O67" s="24">
        <f t="shared" si="9"/>
        <v>46173321419453.625</v>
      </c>
      <c r="P67" s="24">
        <f t="shared" si="10"/>
        <v>2.1185756895791436E-5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0.13899250373073874</v>
      </c>
      <c r="V67" s="24">
        <f t="shared" si="13"/>
        <v>2.1949102085227916</v>
      </c>
      <c r="W67" s="63">
        <f>B67+([1]User!D$6-25)*[1]User!C$6*[1]Calc!V$6</f>
        <v>0.53254831559999993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0.53009700000000004</v>
      </c>
      <c r="C68" s="64">
        <v>3.2783800000000002E-2</v>
      </c>
      <c r="D68" s="61">
        <f t="shared" si="0"/>
        <v>0.38707735599675758</v>
      </c>
      <c r="E68" s="49">
        <f t="shared" si="1"/>
        <v>-0.41220223414035734</v>
      </c>
      <c r="F68" s="49">
        <f t="shared" si="2"/>
        <v>-0.41220223414035734</v>
      </c>
      <c r="G68" s="49">
        <f t="shared" si="3"/>
        <v>0.39171353316366841</v>
      </c>
      <c r="H68" s="5" t="str">
        <f t="shared" si="6"/>
        <v/>
      </c>
      <c r="I68" s="24">
        <f t="shared" si="4"/>
        <v>1.5207161670908291E-2</v>
      </c>
      <c r="J68" s="24">
        <f t="shared" si="5"/>
        <v>8.0654727562648673E-3</v>
      </c>
      <c r="K68" s="5" t="str">
        <f t="shared" si="11"/>
        <v/>
      </c>
      <c r="L68" s="5" t="str">
        <f t="shared" si="12"/>
        <v/>
      </c>
      <c r="M68" s="24">
        <f t="shared" si="7"/>
        <v>-2.4116610314767156E+16</v>
      </c>
      <c r="N68" s="24">
        <f t="shared" si="8"/>
        <v>0.39171353316366841</v>
      </c>
      <c r="O68" s="24">
        <f t="shared" si="9"/>
        <v>42521961785679.625</v>
      </c>
      <c r="P68" s="24">
        <f t="shared" si="10"/>
        <v>2.0868367420595492E-5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0.13047212687322907</v>
      </c>
      <c r="V68" s="24">
        <f t="shared" si="13"/>
        <v>2.0356557596590465</v>
      </c>
      <c r="W68" s="63">
        <f>B68+([1]User!D$6-25)*[1]User!C$6*[1]Calc!V$6</f>
        <v>0.53037331560000001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0.52789900000000001</v>
      </c>
      <c r="C69" s="64">
        <v>3.0673499999999999E-2</v>
      </c>
      <c r="D69" s="61">
        <f t="shared" si="0"/>
        <v>0.3621611063746894</v>
      </c>
      <c r="E69" s="49">
        <f t="shared" si="1"/>
        <v>-0.44109819177410137</v>
      </c>
      <c r="F69" s="49">
        <f t="shared" si="2"/>
        <v>-0.44109819177410137</v>
      </c>
      <c r="G69" s="49">
        <f t="shared" si="3"/>
        <v>0.36648000284515647</v>
      </c>
      <c r="H69" s="5" t="str">
        <f t="shared" si="6"/>
        <v/>
      </c>
      <c r="I69" s="24">
        <f t="shared" si="4"/>
        <v>1.583799992887109E-2</v>
      </c>
      <c r="J69" s="24">
        <f t="shared" si="5"/>
        <v>8.3652406109042642E-3</v>
      </c>
      <c r="K69" s="5" t="str">
        <f t="shared" si="11"/>
        <v/>
      </c>
      <c r="L69" s="5" t="str">
        <f t="shared" si="12"/>
        <v/>
      </c>
      <c r="M69" s="24">
        <f t="shared" si="7"/>
        <v>-2.2466169738176676E+16</v>
      </c>
      <c r="N69" s="24">
        <f t="shared" si="8"/>
        <v>0.36648000284515647</v>
      </c>
      <c r="O69" s="24">
        <f t="shared" si="9"/>
        <v>39118459960333.5</v>
      </c>
      <c r="P69" s="24">
        <f t="shared" si="10"/>
        <v>2.0519899269788763E-5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0.12244758599663953</v>
      </c>
      <c r="V69" s="24">
        <f t="shared" si="13"/>
        <v>1.8927047370644481</v>
      </c>
      <c r="W69" s="63">
        <f>B69+([1]User!D$6-25)*[1]User!C$6*[1]Calc!V$6</f>
        <v>0.52817531559999997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0.52568599999999999</v>
      </c>
      <c r="C70" s="64">
        <v>2.8711E-2</v>
      </c>
      <c r="D70" s="61">
        <f t="shared" si="0"/>
        <v>0.33898992697682717</v>
      </c>
      <c r="E70" s="49">
        <f t="shared" si="1"/>
        <v>-0.46981320658563608</v>
      </c>
      <c r="F70" s="49">
        <f t="shared" si="2"/>
        <v>-0.46981320658563608</v>
      </c>
      <c r="G70" s="49">
        <f t="shared" si="3"/>
        <v>0.34299484884884746</v>
      </c>
      <c r="H70" s="5" t="str">
        <f t="shared" si="6"/>
        <v/>
      </c>
      <c r="I70" s="24">
        <f t="shared" si="4"/>
        <v>1.6425128778778816E-2</v>
      </c>
      <c r="J70" s="24">
        <f t="shared" si="5"/>
        <v>8.638998766514706E-3</v>
      </c>
      <c r="K70" s="5" t="str">
        <f t="shared" si="11"/>
        <v/>
      </c>
      <c r="L70" s="5" t="str">
        <f t="shared" si="12"/>
        <v/>
      </c>
      <c r="M70" s="24">
        <f t="shared" si="7"/>
        <v>-2.083292692478298E+16</v>
      </c>
      <c r="N70" s="24">
        <f t="shared" si="8"/>
        <v>0.34299484884884746</v>
      </c>
      <c r="O70" s="24">
        <f t="shared" si="9"/>
        <v>35961001931447.75</v>
      </c>
      <c r="P70" s="24">
        <f t="shared" si="10"/>
        <v>2.0155238583037816E-5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0.11491964130050439</v>
      </c>
      <c r="V70" s="24">
        <f t="shared" si="13"/>
        <v>1.7615701811778164</v>
      </c>
      <c r="W70" s="63">
        <f>B70+([1]User!D$6-25)*[1]User!C$6*[1]Calc!V$6</f>
        <v>0.52596231559999995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0.52347399999999999</v>
      </c>
      <c r="C71" s="64">
        <v>2.69036E-2</v>
      </c>
      <c r="D71" s="61">
        <f t="shared" si="0"/>
        <v>0.31765000868704563</v>
      </c>
      <c r="E71" s="49">
        <f t="shared" si="1"/>
        <v>-0.49805112845169774</v>
      </c>
      <c r="F71" s="49">
        <f t="shared" si="2"/>
        <v>-0.49805112845169774</v>
      </c>
      <c r="G71" s="49">
        <f t="shared" si="3"/>
        <v>0.32133600404441309</v>
      </c>
      <c r="H71" s="5" t="str">
        <f t="shared" si="6"/>
        <v/>
      </c>
      <c r="I71" s="24">
        <f t="shared" si="4"/>
        <v>1.6966599898889673E-2</v>
      </c>
      <c r="J71" s="24">
        <f t="shared" si="5"/>
        <v>8.886262051702393E-3</v>
      </c>
      <c r="K71" s="5" t="str">
        <f t="shared" si="11"/>
        <v/>
      </c>
      <c r="L71" s="5" t="str">
        <f t="shared" si="12"/>
        <v/>
      </c>
      <c r="M71" s="24">
        <f t="shared" si="7"/>
        <v>-1.9173925079938992E+16</v>
      </c>
      <c r="N71" s="24">
        <f t="shared" si="8"/>
        <v>0.32133600404441309</v>
      </c>
      <c r="O71" s="24">
        <f t="shared" si="9"/>
        <v>33054614078573.625</v>
      </c>
      <c r="P71" s="24">
        <f t="shared" si="10"/>
        <v>1.9774998538871245E-5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0.10790728417548338</v>
      </c>
      <c r="V71" s="24">
        <f t="shared" si="13"/>
        <v>1.6428314610437296</v>
      </c>
      <c r="W71" s="63">
        <f>B71+([1]User!D$6-25)*[1]User!C$6*[1]Calc!V$6</f>
        <v>0.52375031559999996</v>
      </c>
      <c r="AH71" s="24"/>
    </row>
    <row r="72" spans="1:34">
      <c r="A72" s="64">
        <v>9.2327999999999993E-3</v>
      </c>
      <c r="B72" s="59">
        <v>0.52132000000000001</v>
      </c>
      <c r="C72" s="64">
        <v>2.5151300000000001E-2</v>
      </c>
      <c r="D72" s="61">
        <f t="shared" si="0"/>
        <v>0.29696065446596337</v>
      </c>
      <c r="E72" s="49">
        <f t="shared" si="1"/>
        <v>-0.52730108832679201</v>
      </c>
      <c r="F72" s="49">
        <f t="shared" si="2"/>
        <v>-0.52730108832679201</v>
      </c>
      <c r="G72" s="49">
        <f t="shared" si="3"/>
        <v>0.30027195723703021</v>
      </c>
      <c r="H72" s="5" t="str">
        <f t="shared" si="6"/>
        <v/>
      </c>
      <c r="I72" s="24">
        <f t="shared" si="4"/>
        <v>1.7493201069074246E-2</v>
      </c>
      <c r="J72" s="24">
        <f t="shared" si="5"/>
        <v>9.1243892256791075E-3</v>
      </c>
      <c r="K72" s="5" t="str">
        <f t="shared" si="11"/>
        <v/>
      </c>
      <c r="L72" s="5" t="str">
        <f t="shared" si="12"/>
        <v/>
      </c>
      <c r="M72" s="24">
        <f t="shared" si="7"/>
        <v>-1.7224837552366084E+16</v>
      </c>
      <c r="N72" s="24">
        <f t="shared" si="8"/>
        <v>0.30027195723703021</v>
      </c>
      <c r="O72" s="24">
        <f t="shared" si="9"/>
        <v>30446193515522.625</v>
      </c>
      <c r="P72" s="24">
        <f t="shared" si="10"/>
        <v>1.9492250609349498E-5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0.10153506035573538</v>
      </c>
      <c r="V72" s="24">
        <f t="shared" si="13"/>
        <v>1.513836707899888</v>
      </c>
      <c r="W72" s="63">
        <f>B72+([1]User!D$6-25)*[1]User!C$6*[1]Calc!V$6</f>
        <v>0.52159631559999997</v>
      </c>
      <c r="AH72" s="24"/>
    </row>
    <row r="73" spans="1:34">
      <c r="A73" s="64">
        <v>9.3781999999999997E-3</v>
      </c>
      <c r="B73" s="59">
        <v>0.51916600000000002</v>
      </c>
      <c r="C73" s="64">
        <v>2.3552099999999999E-2</v>
      </c>
      <c r="D73" s="61">
        <f t="shared" ref="D73:D133" si="18">C73/$A$6</f>
        <v>0.27807894741217409</v>
      </c>
      <c r="E73" s="49">
        <f t="shared" ref="E73:E104" si="19">IF(D73&gt;0,LOG10(D73),-3)</f>
        <v>-0.55583188912509007</v>
      </c>
      <c r="F73" s="49">
        <f t="shared" ref="F73:F103" si="20">IF($D73&gt;0,LOG10(D73),-3)</f>
        <v>-0.55583188912509007</v>
      </c>
      <c r="G73" s="49">
        <f t="shared" ref="G73:G133" si="21">IF(N73&lt;0.001, 0.001, N73)</f>
        <v>0.28113301286317516</v>
      </c>
      <c r="H73" s="5" t="str">
        <f t="shared" si="6"/>
        <v/>
      </c>
      <c r="I73" s="24">
        <f t="shared" ref="I73:I133" si="22">B$6-G73*B$6</f>
        <v>1.7971674678420622E-2</v>
      </c>
      <c r="J73" s="24">
        <f t="shared" ref="J73:J133" si="23">W73*I73</f>
        <v>9.3352483101686919E-3</v>
      </c>
      <c r="K73" s="5" t="str">
        <f t="shared" si="11"/>
        <v/>
      </c>
      <c r="L73" s="5" t="str">
        <f t="shared" si="12"/>
        <v/>
      </c>
      <c r="M73" s="24">
        <f t="shared" si="7"/>
        <v>-1.5886732475036784E+16</v>
      </c>
      <c r="N73" s="24">
        <f t="shared" si="8"/>
        <v>0.28113301286317516</v>
      </c>
      <c r="O73" s="24">
        <f t="shared" si="9"/>
        <v>28040118377725.875</v>
      </c>
      <c r="P73" s="24">
        <f t="shared" si="10"/>
        <v>1.9173957202804548E-5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9.5580662139753317E-2</v>
      </c>
      <c r="V73" s="24">
        <f t="shared" si="13"/>
        <v>1.401848047528282</v>
      </c>
      <c r="W73" s="63">
        <f>B73+([1]User!D$6-25)*[1]User!C$6*[1]Calc!V$6</f>
        <v>0.51944231559999998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0.51701299999999994</v>
      </c>
      <c r="C74" s="64">
        <v>2.2036900000000002E-2</v>
      </c>
      <c r="D74" s="61">
        <f t="shared" si="18"/>
        <v>0.26018902587146542</v>
      </c>
      <c r="E74" s="49">
        <f t="shared" si="19"/>
        <v>-0.58471102485350235</v>
      </c>
      <c r="F74" s="49">
        <f t="shared" si="20"/>
        <v>-0.58471102485350235</v>
      </c>
      <c r="G74" s="49">
        <f t="shared" si="21"/>
        <v>0.26300400792543061</v>
      </c>
      <c r="H74" s="5" t="str">
        <f t="shared" ref="H74:H133" si="24">IF(K74="","",I74)</f>
        <v/>
      </c>
      <c r="I74" s="24">
        <f t="shared" si="22"/>
        <v>1.8424899801864236E-2</v>
      </c>
      <c r="J74" s="24">
        <f t="shared" si="23"/>
        <v>9.5310038085049242E-3</v>
      </c>
      <c r="K74" s="5" t="str">
        <f t="shared" si="11"/>
        <v/>
      </c>
      <c r="L74" s="5" t="str">
        <f t="shared" si="12"/>
        <v/>
      </c>
      <c r="M74" s="24">
        <f t="shared" si="7"/>
        <v>-1.4643061038104286E+16</v>
      </c>
      <c r="N74" s="24">
        <f t="shared" si="8"/>
        <v>0.26300400792543061</v>
      </c>
      <c r="O74" s="24">
        <f t="shared" si="9"/>
        <v>25822194321628.5</v>
      </c>
      <c r="P74" s="24">
        <f t="shared" si="10"/>
        <v>1.8874460034074154E-5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9.0016920296375175E-2</v>
      </c>
      <c r="V74" s="24">
        <f t="shared" si="13"/>
        <v>1.2937229370251566</v>
      </c>
      <c r="W74" s="63">
        <f>B74+([1]User!D$6-25)*[1]User!C$6*[1]Calc!V$6</f>
        <v>0.51728931559999991</v>
      </c>
      <c r="AH74" s="24"/>
    </row>
    <row r="75" spans="1:34">
      <c r="A75" s="64">
        <v>9.6690000000000005E-3</v>
      </c>
      <c r="B75" s="59">
        <v>0.51487099999999997</v>
      </c>
      <c r="C75" s="64">
        <v>2.05936E-2</v>
      </c>
      <c r="D75" s="61">
        <f t="shared" si="18"/>
        <v>0.24314802550207196</v>
      </c>
      <c r="E75" s="49">
        <f t="shared" si="19"/>
        <v>-0.61412925279552177</v>
      </c>
      <c r="F75" s="49">
        <f t="shared" si="20"/>
        <v>-0.61412925279552177</v>
      </c>
      <c r="G75" s="49">
        <f t="shared" si="21"/>
        <v>0.24573112168344136</v>
      </c>
      <c r="H75" s="5" t="str">
        <f t="shared" si="24"/>
        <v/>
      </c>
      <c r="I75" s="24">
        <f t="shared" si="22"/>
        <v>1.8856721957913967E-2</v>
      </c>
      <c r="J75" s="24">
        <f t="shared" si="23"/>
        <v>9.7139896976349543E-3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-1.343682990724824E+16</v>
      </c>
      <c r="N75" s="24">
        <f t="shared" ref="N75:N131" si="26">IF($X$76,D75-1.602E-19*$P$6*M75/$B$6,D75)</f>
        <v>0.24573112168344136</v>
      </c>
      <c r="O75" s="24">
        <f t="shared" ref="O75:O133" si="27">(SQRT($X$21^2+296000000000000000000*EXP(38.921*W75))-$X$21)/2</f>
        <v>23787191054401.25</v>
      </c>
      <c r="P75" s="24">
        <f t="shared" ref="P75:P131" si="28">O75/(($B$6*D75)/(1.602E-19*$P$6)-M75)</f>
        <v>1.8609159381077445E-5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8.4839277910802049E-2</v>
      </c>
      <c r="V75" s="24">
        <f t="shared" si="13"/>
        <v>1.1874330928239045</v>
      </c>
      <c r="W75" s="63">
        <f>B75+([1]User!D$6-25)*[1]User!C$6*[1]Calc!V$6</f>
        <v>0.51514731559999993</v>
      </c>
      <c r="X75" s="9" t="s">
        <v>91</v>
      </c>
      <c r="AH75" s="24"/>
    </row>
    <row r="76" spans="1:34">
      <c r="A76" s="64">
        <v>9.8143999999999992E-3</v>
      </c>
      <c r="B76" s="59">
        <v>0.51274900000000001</v>
      </c>
      <c r="C76" s="64">
        <v>1.9251600000000001E-2</v>
      </c>
      <c r="D76" s="61">
        <f t="shared" si="18"/>
        <v>0.22730307123357202</v>
      </c>
      <c r="E76" s="49">
        <f t="shared" si="19"/>
        <v>-0.64339469621175649</v>
      </c>
      <c r="F76" s="49">
        <f t="shared" si="20"/>
        <v>-0.64339469621175649</v>
      </c>
      <c r="G76" s="49">
        <f t="shared" si="21"/>
        <v>0.2296646487264912</v>
      </c>
      <c r="H76" s="5" t="str">
        <f t="shared" si="24"/>
        <v/>
      </c>
      <c r="I76" s="24">
        <f t="shared" si="22"/>
        <v>1.925838378183772E-2</v>
      </c>
      <c r="J76" s="24">
        <f t="shared" si="23"/>
        <v>9.880038417623218E-3</v>
      </c>
      <c r="K76" s="5" t="str">
        <f t="shared" si="11"/>
        <v/>
      </c>
      <c r="L76" s="5" t="str">
        <f t="shared" si="12"/>
        <v/>
      </c>
      <c r="M76" s="24">
        <f t="shared" si="25"/>
        <v>-1.2284527116724858E+16</v>
      </c>
      <c r="N76" s="24">
        <f t="shared" si="26"/>
        <v>0.2296646487264912</v>
      </c>
      <c r="O76" s="24">
        <f t="shared" si="27"/>
        <v>21927240699095.75</v>
      </c>
      <c r="P76" s="24">
        <f t="shared" si="28"/>
        <v>1.8354120999327939E-5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8.0037148449640272E-2</v>
      </c>
      <c r="V76" s="24">
        <f t="shared" si="13"/>
        <v>1.0886024020910741</v>
      </c>
      <c r="W76" s="63">
        <f>B76+([1]User!D$6-25)*[1]User!C$6*[1]Calc!V$6</f>
        <v>0.51302531559999998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0.51055099999999998</v>
      </c>
      <c r="C77" s="64">
        <v>1.8011099999999999E-2</v>
      </c>
      <c r="D77" s="61">
        <f t="shared" si="18"/>
        <v>0.21265652446004429</v>
      </c>
      <c r="E77" s="49">
        <f t="shared" si="19"/>
        <v>-0.67232128826843107</v>
      </c>
      <c r="F77" s="49">
        <f t="shared" si="20"/>
        <v>-0.67232128826843107</v>
      </c>
      <c r="G77" s="49">
        <f t="shared" si="21"/>
        <v>0.21490709188126295</v>
      </c>
      <c r="H77" s="5" t="str">
        <f t="shared" si="24"/>
        <v/>
      </c>
      <c r="I77" s="24">
        <f t="shared" si="22"/>
        <v>1.9627322702968429E-2</v>
      </c>
      <c r="J77" s="24">
        <f t="shared" si="23"/>
        <v>1.0026172568772298E-2</v>
      </c>
      <c r="K77" s="5" t="str">
        <f t="shared" si="11"/>
        <v/>
      </c>
      <c r="L77" s="5" t="str">
        <f t="shared" si="12"/>
        <v/>
      </c>
      <c r="M77" s="24">
        <f t="shared" si="25"/>
        <v>-1.1707071479497718E+16</v>
      </c>
      <c r="N77" s="24">
        <f t="shared" si="26"/>
        <v>0.21490709188126295</v>
      </c>
      <c r="O77" s="24">
        <f t="shared" si="27"/>
        <v>20151971169994.875</v>
      </c>
      <c r="P77" s="24">
        <f t="shared" si="28"/>
        <v>1.8026463918930249E-5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7.5382297082825234E-2</v>
      </c>
      <c r="V77" s="24">
        <f t="shared" si="13"/>
        <v>1.0050125200888487</v>
      </c>
      <c r="W77" s="63">
        <f>B77+([1]User!D$6-25)*[1]User!C$6*[1]Calc!V$6</f>
        <v>0.51082731559999994</v>
      </c>
      <c r="AH77" s="24"/>
    </row>
    <row r="78" spans="1:34">
      <c r="A78" s="64">
        <v>1.01052E-2</v>
      </c>
      <c r="B78" s="59">
        <v>0.50843000000000005</v>
      </c>
      <c r="C78" s="64">
        <v>1.68331E-2</v>
      </c>
      <c r="D78" s="61">
        <f t="shared" si="18"/>
        <v>0.19874791333613004</v>
      </c>
      <c r="E78" s="49">
        <f t="shared" si="19"/>
        <v>-0.70169742232614141</v>
      </c>
      <c r="F78" s="49">
        <f t="shared" si="20"/>
        <v>-0.70169742232614141</v>
      </c>
      <c r="G78" s="49">
        <f t="shared" si="21"/>
        <v>0.2007515050981962</v>
      </c>
      <c r="H78" s="5" t="str">
        <f t="shared" si="24"/>
        <v/>
      </c>
      <c r="I78" s="24">
        <f t="shared" si="22"/>
        <v>1.9981212372545097E-2</v>
      </c>
      <c r="J78" s="24">
        <f t="shared" si="23"/>
        <v>1.0164568927258552E-2</v>
      </c>
      <c r="K78" s="5" t="str">
        <f t="shared" si="11"/>
        <v/>
      </c>
      <c r="L78" s="5" t="str">
        <f t="shared" si="12"/>
        <v/>
      </c>
      <c r="M78" s="24">
        <f t="shared" si="25"/>
        <v>-1.0422345828475636E+16</v>
      </c>
      <c r="N78" s="24">
        <f t="shared" si="26"/>
        <v>0.2007515050981962</v>
      </c>
      <c r="O78" s="24">
        <f t="shared" si="27"/>
        <v>18573727367433.25</v>
      </c>
      <c r="P78" s="24">
        <f t="shared" si="28"/>
        <v>1.7786234515994422E-5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7.1177091672586415E-2</v>
      </c>
      <c r="V78" s="24">
        <f t="shared" si="13"/>
        <v>0.91798655163880538</v>
      </c>
      <c r="W78" s="63">
        <f>B78+([1]User!D$6-25)*[1]User!C$6*[1]Calc!V$6</f>
        <v>0.50870631560000001</v>
      </c>
      <c r="AH78" s="24"/>
    </row>
    <row r="79" spans="1:34">
      <c r="A79" s="64">
        <v>1.02506E-2</v>
      </c>
      <c r="B79" s="59">
        <v>0.50630399999999998</v>
      </c>
      <c r="C79" s="64">
        <v>1.57161E-2</v>
      </c>
      <c r="D79" s="61">
        <f t="shared" si="18"/>
        <v>0.18555952740623849</v>
      </c>
      <c r="E79" s="49">
        <f t="shared" si="19"/>
        <v>-0.7315167422382326</v>
      </c>
      <c r="F79" s="49">
        <f t="shared" si="20"/>
        <v>-0.7315167422382326</v>
      </c>
      <c r="G79" s="49">
        <f t="shared" si="21"/>
        <v>0.1874117301073944</v>
      </c>
      <c r="H79" s="5" t="str">
        <f t="shared" si="24"/>
        <v/>
      </c>
      <c r="I79" s="24">
        <f t="shared" si="22"/>
        <v>2.0314706747315142E-2</v>
      </c>
      <c r="J79" s="24">
        <f t="shared" si="23"/>
        <v>1.0291030555376352E-2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-9634845511630762</v>
      </c>
      <c r="N79" s="24">
        <f t="shared" si="26"/>
        <v>0.1874117301073944</v>
      </c>
      <c r="O79" s="24">
        <f t="shared" si="27"/>
        <v>17114483916504</v>
      </c>
      <c r="P79" s="24">
        <f t="shared" si="28"/>
        <v>1.7555402675293467E-5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6.7224854724743807E-2</v>
      </c>
      <c r="V79" s="24">
        <f t="shared" si="13"/>
        <v>0.83622331326681776</v>
      </c>
      <c r="W79" s="63">
        <f>B79+([1]User!D$6-25)*[1]User!C$6*[1]Calc!V$6</f>
        <v>0.50658031559999994</v>
      </c>
      <c r="AH79" s="24"/>
    </row>
    <row r="80" spans="1:34">
      <c r="A80" s="64">
        <v>1.0396000000000001E-2</v>
      </c>
      <c r="B80" s="59">
        <v>0.50417500000000004</v>
      </c>
      <c r="C80" s="64">
        <v>1.4683099999999999E-2</v>
      </c>
      <c r="D80" s="61">
        <f t="shared" si="18"/>
        <v>0.17336292698942743</v>
      </c>
      <c r="E80" s="49">
        <f t="shared" si="19"/>
        <v>-0.76104376917424532</v>
      </c>
      <c r="F80" s="49">
        <f t="shared" si="20"/>
        <v>-0.76104376917424532</v>
      </c>
      <c r="G80" s="49">
        <f t="shared" si="21"/>
        <v>0.17507312929246602</v>
      </c>
      <c r="H80" s="5" t="str">
        <f t="shared" si="24"/>
        <v/>
      </c>
      <c r="I80" s="24">
        <f t="shared" si="22"/>
        <v>2.062317176768835E-2</v>
      </c>
      <c r="J80" s="24">
        <f t="shared" si="23"/>
        <v>1.0403386130055165E-2</v>
      </c>
      <c r="K80" s="5" t="str">
        <f t="shared" si="29"/>
        <v/>
      </c>
      <c r="L80" s="5" t="str">
        <f t="shared" si="12"/>
        <v/>
      </c>
      <c r="M80" s="24">
        <f t="shared" si="25"/>
        <v>-8896183432368803</v>
      </c>
      <c r="N80" s="24">
        <f t="shared" si="26"/>
        <v>0.17507312929246602</v>
      </c>
      <c r="O80" s="24">
        <f t="shared" si="27"/>
        <v>15766942387154</v>
      </c>
      <c r="P80" s="24">
        <f t="shared" si="28"/>
        <v>1.7312976678694235E-5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6.3512780193377541E-2</v>
      </c>
      <c r="V80" s="24">
        <f t="shared" si="13"/>
        <v>0.76259975222776255</v>
      </c>
      <c r="W80" s="63">
        <f>B80+([1]User!D$6-25)*[1]User!C$6*[1]Calc!V$6</f>
        <v>0.50445131560000001</v>
      </c>
      <c r="AH80" s="24"/>
    </row>
    <row r="81" spans="1:34">
      <c r="A81" s="64">
        <v>1.0541399999999999E-2</v>
      </c>
      <c r="B81" s="59">
        <v>0.50197700000000001</v>
      </c>
      <c r="C81" s="64">
        <v>1.37059E-2</v>
      </c>
      <c r="D81" s="61">
        <f t="shared" si="18"/>
        <v>0.16182515552059126</v>
      </c>
      <c r="E81" s="49">
        <f t="shared" si="19"/>
        <v>-0.79095396693507658</v>
      </c>
      <c r="F81" s="49">
        <f t="shared" si="20"/>
        <v>-0.79095396693507658</v>
      </c>
      <c r="G81" s="49">
        <f t="shared" si="21"/>
        <v>0.16344862713243699</v>
      </c>
      <c r="H81" s="5" t="str">
        <f t="shared" si="24"/>
        <v/>
      </c>
      <c r="I81" s="24">
        <f t="shared" si="22"/>
        <v>2.0913784321689076E-2</v>
      </c>
      <c r="J81" s="24">
        <f t="shared" si="23"/>
        <v>1.0504017517311635E-2</v>
      </c>
      <c r="K81" s="5" t="str">
        <f t="shared" si="29"/>
        <v/>
      </c>
      <c r="L81" s="5" t="str">
        <f t="shared" si="12"/>
        <v/>
      </c>
      <c r="M81" s="24">
        <f t="shared" si="25"/>
        <v>-8445025030408452</v>
      </c>
      <c r="N81" s="24">
        <f t="shared" si="26"/>
        <v>0.16344862713243699</v>
      </c>
      <c r="O81" s="24">
        <f t="shared" si="27"/>
        <v>14485944947650.5</v>
      </c>
      <c r="P81" s="24">
        <f t="shared" si="28"/>
        <v>1.7037635039173004E-5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5.9920661175136017E-2</v>
      </c>
      <c r="V81" s="24">
        <f t="shared" si="13"/>
        <v>0.69610831344143487</v>
      </c>
      <c r="W81" s="63">
        <f>B81+([1]User!D$6-25)*[1]User!C$6*[1]Calc!V$6</f>
        <v>0.50225331559999997</v>
      </c>
      <c r="AH81" s="24"/>
    </row>
    <row r="82" spans="1:34">
      <c r="A82" s="64">
        <v>1.06868E-2</v>
      </c>
      <c r="B82" s="59">
        <v>0.49978499999999998</v>
      </c>
      <c r="C82" s="64">
        <v>1.2793799999999999E-2</v>
      </c>
      <c r="D82" s="61">
        <f t="shared" si="18"/>
        <v>0.15105601782439243</v>
      </c>
      <c r="E82" s="49">
        <f t="shared" si="19"/>
        <v>-0.82086196846506643</v>
      </c>
      <c r="F82" s="49">
        <f t="shared" si="20"/>
        <v>-0.82086196846506643</v>
      </c>
      <c r="G82" s="49">
        <f t="shared" si="21"/>
        <v>0.15254485500005846</v>
      </c>
      <c r="H82" s="5" t="str">
        <f t="shared" si="24"/>
        <v/>
      </c>
      <c r="I82" s="24">
        <f t="shared" si="22"/>
        <v>2.1186378624998538E-2</v>
      </c>
      <c r="J82" s="24">
        <f t="shared" si="23"/>
        <v>1.0594488368016488E-2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-7744679440626461</v>
      </c>
      <c r="N82" s="24">
        <f t="shared" si="26"/>
        <v>0.15254485500005846</v>
      </c>
      <c r="O82" s="24">
        <f t="shared" si="27"/>
        <v>13311242596572.25</v>
      </c>
      <c r="P82" s="24">
        <f t="shared" si="28"/>
        <v>1.6775087411267119E-5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5.6564649680434335E-2</v>
      </c>
      <c r="V82" s="24">
        <f t="shared" ref="V82:V145" si="31">((U82)-G82)*((U82)-G82)*U$22/U82</f>
        <v>0.63380593549571307</v>
      </c>
      <c r="W82" s="63">
        <f>B82+([1]User!D$6-25)*[1]User!C$6*[1]Calc!V$6</f>
        <v>0.5000613156</v>
      </c>
      <c r="AH82" s="24"/>
    </row>
    <row r="83" spans="1:34">
      <c r="A83" s="64">
        <v>1.08322E-2</v>
      </c>
      <c r="B83" s="59">
        <v>0.497587</v>
      </c>
      <c r="C83" s="64">
        <v>1.19442E-2</v>
      </c>
      <c r="D83" s="61">
        <f t="shared" si="18"/>
        <v>0.14102481577780709</v>
      </c>
      <c r="E83" s="49">
        <f t="shared" si="19"/>
        <v>-0.85070445892562552</v>
      </c>
      <c r="F83" s="49">
        <f t="shared" si="20"/>
        <v>-0.85070445892562552</v>
      </c>
      <c r="G83" s="49">
        <f t="shared" si="21"/>
        <v>0.1423971924876378</v>
      </c>
      <c r="H83" s="5" t="str">
        <f t="shared" si="24"/>
        <v/>
      </c>
      <c r="I83" s="24">
        <f t="shared" si="22"/>
        <v>2.1440070187809055E-2</v>
      </c>
      <c r="J83" s="24">
        <f t="shared" si="23"/>
        <v>1.0674224430399332E-2</v>
      </c>
      <c r="K83" s="5" t="str">
        <f t="shared" si="29"/>
        <v/>
      </c>
      <c r="L83" s="5" t="str">
        <f t="shared" si="30"/>
        <v/>
      </c>
      <c r="M83" s="24">
        <f t="shared" si="25"/>
        <v>-7138871773984049</v>
      </c>
      <c r="N83" s="24">
        <f t="shared" si="26"/>
        <v>0.1423971924876378</v>
      </c>
      <c r="O83" s="24">
        <f t="shared" si="27"/>
        <v>12228238658612.875</v>
      </c>
      <c r="P83" s="24">
        <f t="shared" si="28"/>
        <v>1.6508447664344364E-5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5.3410614409775445E-2</v>
      </c>
      <c r="V83" s="24">
        <f t="shared" si="31"/>
        <v>0.5769783185345011</v>
      </c>
      <c r="W83" s="63">
        <f>B83+([1]User!D$6-25)*[1]User!C$6*[1]Calc!V$6</f>
        <v>0.49786331560000002</v>
      </c>
      <c r="AH83" s="24"/>
    </row>
    <row r="84" spans="1:34">
      <c r="A84" s="64">
        <v>1.0977600000000001E-2</v>
      </c>
      <c r="B84" s="59">
        <v>0.49529699999999999</v>
      </c>
      <c r="C84" s="64">
        <v>1.1140199999999999E-2</v>
      </c>
      <c r="D84" s="61">
        <f t="shared" si="18"/>
        <v>0.13153201158117969</v>
      </c>
      <c r="E84" s="49">
        <f t="shared" si="19"/>
        <v>-0.88096853796378616</v>
      </c>
      <c r="F84" s="49">
        <f t="shared" si="20"/>
        <v>-0.88096853796378616</v>
      </c>
      <c r="G84" s="49">
        <f t="shared" si="21"/>
        <v>0.13284161485189985</v>
      </c>
      <c r="H84" s="5" t="str">
        <f t="shared" si="24"/>
        <v/>
      </c>
      <c r="I84" s="24">
        <f t="shared" si="22"/>
        <v>2.1678959628702504E-2</v>
      </c>
      <c r="J84" s="24">
        <f t="shared" si="23"/>
        <v>1.0743513901954646E-2</v>
      </c>
      <c r="K84" s="5" t="str">
        <f t="shared" si="29"/>
        <v/>
      </c>
      <c r="L84" s="5" t="str">
        <f t="shared" si="30"/>
        <v/>
      </c>
      <c r="M84" s="24">
        <f t="shared" si="25"/>
        <v>-6812334949647162</v>
      </c>
      <c r="N84" s="24">
        <f t="shared" si="26"/>
        <v>0.13284161485189985</v>
      </c>
      <c r="O84" s="24">
        <f t="shared" si="27"/>
        <v>11192862971926.375</v>
      </c>
      <c r="P84" s="24">
        <f t="shared" si="28"/>
        <v>1.6197604795168998E-5</v>
      </c>
      <c r="Q84" s="5" t="str">
        <f t="shared" si="15"/>
        <v/>
      </c>
      <c r="R84" s="5">
        <f t="shared" si="16"/>
        <v>0.49557331560000001</v>
      </c>
      <c r="S84" s="5" t="str">
        <f t="shared" si="17"/>
        <v/>
      </c>
      <c r="T84" s="5">
        <f t="shared" si="17"/>
        <v>-0.87666585366228178</v>
      </c>
      <c r="U84" s="24">
        <f t="shared" si="32"/>
        <v>5.0333732156769145E-2</v>
      </c>
      <c r="V84" s="24">
        <f t="shared" si="31"/>
        <v>0.52634415637969423</v>
      </c>
      <c r="W84" s="63">
        <f>B84+([1]User!D$6-25)*[1]User!C$6*[1]Calc!V$6</f>
        <v>0.49557331560000001</v>
      </c>
      <c r="AH84" s="24"/>
    </row>
    <row r="85" spans="1:34">
      <c r="A85" s="64">
        <v>1.1122999999999999E-2</v>
      </c>
      <c r="B85" s="59">
        <v>0.493008</v>
      </c>
      <c r="C85" s="64">
        <v>1.0388700000000001E-2</v>
      </c>
      <c r="D85" s="61">
        <f t="shared" si="18"/>
        <v>0.1226590733302276</v>
      </c>
      <c r="E85" s="49">
        <f t="shared" si="19"/>
        <v>-0.91130032066180566</v>
      </c>
      <c r="F85" s="49">
        <f t="shared" si="20"/>
        <v>-0.91130032066180566</v>
      </c>
      <c r="G85" s="49">
        <f t="shared" si="21"/>
        <v>0.12385796053174669</v>
      </c>
      <c r="H85" s="5" t="str">
        <f t="shared" si="24"/>
        <v/>
      </c>
      <c r="I85" s="24">
        <f t="shared" si="22"/>
        <v>2.1903550986706335E-2</v>
      </c>
      <c r="J85" s="24">
        <f t="shared" si="23"/>
        <v>1.0804678157687139E-2</v>
      </c>
      <c r="K85" s="5" t="str">
        <f t="shared" si="29"/>
        <v/>
      </c>
      <c r="L85" s="5" t="str">
        <f t="shared" si="30"/>
        <v/>
      </c>
      <c r="M85" s="24">
        <f t="shared" si="25"/>
        <v>-6236408663748919</v>
      </c>
      <c r="N85" s="24">
        <f t="shared" si="26"/>
        <v>0.12385796053174669</v>
      </c>
      <c r="O85" s="24">
        <f t="shared" si="27"/>
        <v>10244986808321.75</v>
      </c>
      <c r="P85" s="24">
        <f t="shared" si="28"/>
        <v>1.5901248943356864E-5</v>
      </c>
      <c r="Q85" s="5" t="str">
        <f t="shared" si="15"/>
        <v/>
      </c>
      <c r="R85" s="5">
        <f t="shared" si="16"/>
        <v>0.49328431560000002</v>
      </c>
      <c r="S85" s="5" t="str">
        <f t="shared" si="17"/>
        <v/>
      </c>
      <c r="T85" s="5">
        <f t="shared" si="17"/>
        <v>-0.90707607544142155</v>
      </c>
      <c r="U85" s="24">
        <f t="shared" si="32"/>
        <v>4.7456451579223978E-2</v>
      </c>
      <c r="V85" s="24">
        <f t="shared" si="31"/>
        <v>0.47868152364815697</v>
      </c>
      <c r="W85" s="63">
        <f>B85+([1]User!D$6-25)*[1]User!C$6*[1]Calc!V$6</f>
        <v>0.49328431560000002</v>
      </c>
      <c r="AH85" s="24"/>
    </row>
    <row r="86" spans="1:34">
      <c r="A86" s="64">
        <v>1.12684E-2</v>
      </c>
      <c r="B86" s="59">
        <v>0.49068800000000001</v>
      </c>
      <c r="C86" s="64">
        <v>9.6485400000000006E-3</v>
      </c>
      <c r="D86" s="61">
        <f t="shared" si="18"/>
        <v>0.11392002612354137</v>
      </c>
      <c r="E86" s="49">
        <f t="shared" si="19"/>
        <v>-0.94339992411708051</v>
      </c>
      <c r="F86" s="49">
        <f t="shared" si="20"/>
        <v>-0.94339992411708051</v>
      </c>
      <c r="G86" s="49">
        <f t="shared" si="21"/>
        <v>0.11503147055011514</v>
      </c>
      <c r="H86" s="5" t="str">
        <f t="shared" si="24"/>
        <v/>
      </c>
      <c r="I86" s="24">
        <f t="shared" si="22"/>
        <v>2.2124213236247123E-2</v>
      </c>
      <c r="J86" s="24">
        <f t="shared" si="23"/>
        <v>1.086219920972253E-2</v>
      </c>
      <c r="K86" s="5" t="str">
        <f t="shared" si="29"/>
        <v/>
      </c>
      <c r="L86" s="5" t="str">
        <f t="shared" si="30"/>
        <v/>
      </c>
      <c r="M86" s="24">
        <f t="shared" si="25"/>
        <v>-5781546122418727</v>
      </c>
      <c r="N86" s="24">
        <f t="shared" si="26"/>
        <v>0.11503147055011514</v>
      </c>
      <c r="O86" s="24">
        <f t="shared" si="27"/>
        <v>9365669806376.75</v>
      </c>
      <c r="P86" s="24">
        <f t="shared" si="28"/>
        <v>1.5651859051853737E-5</v>
      </c>
      <c r="Q86" s="5" t="str">
        <f t="shared" ref="Q86:Q132" si="33">IF(G86&gt;0.85,IF(G86&lt;1.15,W86,""),"")</f>
        <v/>
      </c>
      <c r="R86" s="5">
        <f t="shared" si="16"/>
        <v>0.49096431560000003</v>
      </c>
      <c r="S86" s="5" t="str">
        <f t="shared" si="17"/>
        <v/>
      </c>
      <c r="T86" s="5">
        <f t="shared" si="17"/>
        <v>-0.93918332819858641</v>
      </c>
      <c r="U86" s="24">
        <f t="shared" si="32"/>
        <v>4.4728016242876652E-2</v>
      </c>
      <c r="V86" s="24">
        <f t="shared" si="31"/>
        <v>0.43004286454791768</v>
      </c>
      <c r="W86" s="63">
        <f>B86+([1]User!D$6-25)*[1]User!C$6*[1]Calc!V$6</f>
        <v>0.49096431560000003</v>
      </c>
      <c r="AH86" s="24"/>
    </row>
    <row r="87" spans="1:34">
      <c r="A87" s="64">
        <v>1.14138E-2</v>
      </c>
      <c r="B87" s="59">
        <v>0.48835800000000001</v>
      </c>
      <c r="C87" s="64">
        <v>9.0084599999999994E-3</v>
      </c>
      <c r="D87" s="61">
        <f t="shared" si="18"/>
        <v>0.10636262051386815</v>
      </c>
      <c r="E87" s="49">
        <f t="shared" si="19"/>
        <v>-0.97321097125873979</v>
      </c>
      <c r="F87" s="49">
        <f t="shared" si="20"/>
        <v>-0.97321097125873979</v>
      </c>
      <c r="G87" s="49">
        <f t="shared" si="21"/>
        <v>0.10738312515939959</v>
      </c>
      <c r="H87" s="5" t="str">
        <f t="shared" si="24"/>
        <v/>
      </c>
      <c r="I87" s="24">
        <f t="shared" si="22"/>
        <v>2.2315421871015012E-2</v>
      </c>
      <c r="J87" s="24">
        <f t="shared" si="23"/>
        <v>1.0904080893268693E-2</v>
      </c>
      <c r="K87" s="5" t="str">
        <f t="shared" si="29"/>
        <v/>
      </c>
      <c r="L87" s="5" t="str">
        <f t="shared" si="30"/>
        <v/>
      </c>
      <c r="M87" s="24">
        <f t="shared" si="25"/>
        <v>-5308492746210181</v>
      </c>
      <c r="N87" s="24">
        <f t="shared" si="26"/>
        <v>0.10738312515939959</v>
      </c>
      <c r="O87" s="24">
        <f t="shared" si="27"/>
        <v>8558103932317.75</v>
      </c>
      <c r="P87" s="24">
        <f t="shared" si="28"/>
        <v>1.5320935179588163E-5</v>
      </c>
      <c r="Q87" s="5" t="str">
        <f t="shared" si="33"/>
        <v/>
      </c>
      <c r="R87" s="5">
        <f t="shared" ref="R87:R132" si="34">IF(G87&gt;0.06,IF(G87&lt;0.14,W87,""),"")</f>
        <v>0.48863431560000004</v>
      </c>
      <c r="S87" s="5" t="str">
        <f t="shared" ref="S87:T131" si="35">IF(Q87="","",LOG10($G87))</f>
        <v/>
      </c>
      <c r="T87" s="5">
        <f t="shared" si="35"/>
        <v>-0.96906396096383784</v>
      </c>
      <c r="U87" s="24">
        <f t="shared" si="32"/>
        <v>4.216453071038339E-2</v>
      </c>
      <c r="V87" s="24">
        <f t="shared" si="31"/>
        <v>0.39258495605096361</v>
      </c>
      <c r="W87" s="63">
        <f>B87+([1]User!D$6-25)*[1]User!C$6*[1]Calc!V$6</f>
        <v>0.48863431560000004</v>
      </c>
      <c r="AH87" s="24"/>
    </row>
    <row r="88" spans="1:34">
      <c r="A88" s="64">
        <v>1.15592E-2</v>
      </c>
      <c r="B88" s="59">
        <v>0.48599199999999998</v>
      </c>
      <c r="C88" s="64">
        <v>8.4093599999999994E-3</v>
      </c>
      <c r="D88" s="61">
        <f t="shared" si="18"/>
        <v>9.9289064550933476E-2</v>
      </c>
      <c r="E88" s="49">
        <f t="shared" si="19"/>
        <v>-1.0030985809780317</v>
      </c>
      <c r="F88" s="49">
        <f t="shared" si="20"/>
        <v>-1.0030985809780317</v>
      </c>
      <c r="G88" s="49">
        <f t="shared" si="21"/>
        <v>0.1002350684150167</v>
      </c>
      <c r="H88" s="5" t="str">
        <f t="shared" si="24"/>
        <v/>
      </c>
      <c r="I88" s="24">
        <f t="shared" si="22"/>
        <v>2.2494123289624583E-2</v>
      </c>
      <c r="J88" s="24">
        <f t="shared" si="23"/>
        <v>1.0938179442944477E-2</v>
      </c>
      <c r="K88" s="5" t="str">
        <f t="shared" si="29"/>
        <v/>
      </c>
      <c r="L88" s="5" t="str">
        <f t="shared" si="30"/>
        <v/>
      </c>
      <c r="M88" s="24">
        <f t="shared" si="25"/>
        <v>-4920952268431276</v>
      </c>
      <c r="N88" s="24">
        <f t="shared" si="26"/>
        <v>0.1002350684150167</v>
      </c>
      <c r="O88" s="24">
        <f t="shared" si="27"/>
        <v>7808933514548.75</v>
      </c>
      <c r="P88" s="24">
        <f t="shared" si="28"/>
        <v>1.4976688324502116E-5</v>
      </c>
      <c r="Q88" s="5" t="str">
        <f t="shared" si="33"/>
        <v/>
      </c>
      <c r="R88" s="5">
        <f t="shared" si="34"/>
        <v>0.4862683156</v>
      </c>
      <c r="S88" s="5" t="str">
        <f t="shared" si="35"/>
        <v/>
      </c>
      <c r="T88" s="5">
        <f t="shared" si="35"/>
        <v>-0.99898030886179079</v>
      </c>
      <c r="U88" s="24">
        <f t="shared" si="32"/>
        <v>3.9729652176060046E-2</v>
      </c>
      <c r="V88" s="24">
        <f t="shared" si="31"/>
        <v>0.35860124866931536</v>
      </c>
      <c r="W88" s="63">
        <f>B88+([1]User!D$6-25)*[1]User!C$6*[1]Calc!V$6</f>
        <v>0.4862683156</v>
      </c>
      <c r="AH88" s="24"/>
    </row>
    <row r="89" spans="1:34">
      <c r="A89" s="64">
        <v>1.1704600000000001E-2</v>
      </c>
      <c r="B89" s="59">
        <v>0.48361700000000002</v>
      </c>
      <c r="C89" s="64">
        <v>7.8324199999999997E-3</v>
      </c>
      <c r="D89" s="61">
        <f t="shared" si="18"/>
        <v>9.2477151051925763E-2</v>
      </c>
      <c r="E89" s="49">
        <f t="shared" si="19"/>
        <v>-1.0339655580486131</v>
      </c>
      <c r="F89" s="49">
        <f t="shared" si="20"/>
        <v>-1.0339655580486131</v>
      </c>
      <c r="G89" s="49">
        <f t="shared" si="21"/>
        <v>9.3343663017684445E-2</v>
      </c>
      <c r="H89" s="5" t="str">
        <f t="shared" si="24"/>
        <v/>
      </c>
      <c r="I89" s="24">
        <f t="shared" si="22"/>
        <v>2.2666408424557891E-2</v>
      </c>
      <c r="J89" s="24">
        <f t="shared" si="23"/>
        <v>1.0968123525303091E-2</v>
      </c>
      <c r="K89" s="5" t="str">
        <f t="shared" si="29"/>
        <v/>
      </c>
      <c r="L89" s="5" t="str">
        <f t="shared" si="30"/>
        <v/>
      </c>
      <c r="M89" s="24">
        <f t="shared" si="25"/>
        <v>-4507448843938205</v>
      </c>
      <c r="N89" s="24">
        <f t="shared" si="26"/>
        <v>9.3343663017684445E-2</v>
      </c>
      <c r="O89" s="24">
        <f t="shared" si="27"/>
        <v>7122566168444.125</v>
      </c>
      <c r="P89" s="24">
        <f t="shared" si="28"/>
        <v>1.4668827812792052E-5</v>
      </c>
      <c r="Q89" s="5" t="str">
        <f t="shared" si="33"/>
        <v/>
      </c>
      <c r="R89" s="5">
        <f t="shared" si="34"/>
        <v>0.48389331560000004</v>
      </c>
      <c r="S89" s="5" t="str">
        <f t="shared" si="35"/>
        <v/>
      </c>
      <c r="T89" s="5">
        <f t="shared" si="35"/>
        <v>-1.0299151604130099</v>
      </c>
      <c r="U89" s="24">
        <f t="shared" si="32"/>
        <v>3.7443736636527336E-2</v>
      </c>
      <c r="V89" s="24">
        <f t="shared" si="31"/>
        <v>0.32477406743652393</v>
      </c>
      <c r="W89" s="63">
        <f>B89+([1]User!D$6-25)*[1]User!C$6*[1]Calc!V$6</f>
        <v>0.48389331560000004</v>
      </c>
      <c r="AH89" s="24"/>
    </row>
    <row r="90" spans="1:34">
      <c r="A90" s="64">
        <v>1.1849999999999999E-2</v>
      </c>
      <c r="B90" s="59">
        <v>0.48119099999999998</v>
      </c>
      <c r="C90" s="64">
        <v>7.2789899999999999E-3</v>
      </c>
      <c r="D90" s="61">
        <f t="shared" si="18"/>
        <v>8.5942819426876635E-2</v>
      </c>
      <c r="E90" s="49">
        <f t="shared" si="19"/>
        <v>-1.0657904030206322</v>
      </c>
      <c r="F90" s="49">
        <f t="shared" si="20"/>
        <v>-1.0657904030206322</v>
      </c>
      <c r="G90" s="49">
        <f t="shared" si="21"/>
        <v>8.6748841157133619E-2</v>
      </c>
      <c r="H90" s="5" t="str">
        <f t="shared" si="24"/>
        <v/>
      </c>
      <c r="I90" s="24">
        <f t="shared" si="22"/>
        <v>2.2831278971071661E-2</v>
      </c>
      <c r="J90" s="24">
        <f t="shared" si="23"/>
        <v>1.0992514597916602E-2</v>
      </c>
      <c r="K90" s="5" t="str">
        <f t="shared" si="29"/>
        <v/>
      </c>
      <c r="L90" s="5" t="str">
        <f t="shared" si="30"/>
        <v/>
      </c>
      <c r="M90" s="24">
        <f t="shared" si="25"/>
        <v>-4192788859014686.5</v>
      </c>
      <c r="N90" s="24">
        <f t="shared" si="26"/>
        <v>8.6748841157133619E-2</v>
      </c>
      <c r="O90" s="24">
        <f t="shared" si="27"/>
        <v>6483450588530.375</v>
      </c>
      <c r="P90" s="24">
        <f t="shared" si="28"/>
        <v>1.4367667907879433E-5</v>
      </c>
      <c r="Q90" s="5" t="str">
        <f t="shared" si="33"/>
        <v/>
      </c>
      <c r="R90" s="5">
        <f t="shared" si="34"/>
        <v>0.4814673156</v>
      </c>
      <c r="S90" s="5" t="str">
        <f t="shared" si="35"/>
        <v/>
      </c>
      <c r="T90" s="5">
        <f t="shared" si="35"/>
        <v>-1.0617363180635877</v>
      </c>
      <c r="U90" s="24">
        <f t="shared" si="32"/>
        <v>3.5260565358582033E-2</v>
      </c>
      <c r="V90" s="24">
        <f t="shared" si="31"/>
        <v>0.29259404340861173</v>
      </c>
      <c r="W90" s="63">
        <f>B90+([1]User!D$6-25)*[1]User!C$6*[1]Calc!V$6</f>
        <v>0.4814673156</v>
      </c>
      <c r="AH90" s="24"/>
    </row>
    <row r="91" spans="1:34">
      <c r="A91" s="64">
        <v>1.19954E-2</v>
      </c>
      <c r="B91" s="59">
        <v>0.47876400000000002</v>
      </c>
      <c r="C91" s="64">
        <v>6.79877E-3</v>
      </c>
      <c r="D91" s="61">
        <f t="shared" si="18"/>
        <v>8.0272876104358723E-2</v>
      </c>
      <c r="E91" s="49">
        <f t="shared" si="19"/>
        <v>-1.0954311763669986</v>
      </c>
      <c r="F91" s="49">
        <f t="shared" si="20"/>
        <v>-1.0954311763669986</v>
      </c>
      <c r="G91" s="49">
        <f t="shared" si="21"/>
        <v>8.100709021758605E-2</v>
      </c>
      <c r="H91" s="5" t="str">
        <f t="shared" si="24"/>
        <v/>
      </c>
      <c r="I91" s="24">
        <f t="shared" si="22"/>
        <v>2.297482274456035E-2</v>
      </c>
      <c r="J91" s="24">
        <f t="shared" si="23"/>
        <v>1.1005866338408249E-2</v>
      </c>
      <c r="K91" s="5" t="str">
        <f t="shared" si="29"/>
        <v/>
      </c>
      <c r="L91" s="5" t="str">
        <f t="shared" si="30"/>
        <v/>
      </c>
      <c r="M91" s="24">
        <f t="shared" si="25"/>
        <v>-3819257767516245.5</v>
      </c>
      <c r="N91" s="24">
        <f t="shared" si="26"/>
        <v>8.100709021758605E-2</v>
      </c>
      <c r="O91" s="24">
        <f t="shared" si="27"/>
        <v>5901240771253.75</v>
      </c>
      <c r="P91" s="24">
        <f t="shared" si="28"/>
        <v>1.4004385576850889E-5</v>
      </c>
      <c r="Q91" s="5" t="str">
        <f t="shared" si="33"/>
        <v/>
      </c>
      <c r="R91" s="5">
        <f t="shared" si="34"/>
        <v>0.47904031560000004</v>
      </c>
      <c r="S91" s="5" t="str">
        <f t="shared" si="35"/>
        <v/>
      </c>
      <c r="T91" s="5">
        <f t="shared" si="35"/>
        <v>-1.0914769674471223</v>
      </c>
      <c r="U91" s="24">
        <f t="shared" si="32"/>
        <v>3.3218910303250464E-2</v>
      </c>
      <c r="V91" s="24">
        <f t="shared" si="31"/>
        <v>0.2675430370096743</v>
      </c>
      <c r="W91" s="63">
        <f>B91+([1]User!D$6-25)*[1]User!C$6*[1]Calc!V$6</f>
        <v>0.47904031560000004</v>
      </c>
      <c r="AH91" s="24"/>
    </row>
    <row r="92" spans="1:34">
      <c r="A92" s="64">
        <v>1.21408E-2</v>
      </c>
      <c r="B92" s="59">
        <v>0.476352</v>
      </c>
      <c r="C92" s="64">
        <v>6.3313099999999997E-3</v>
      </c>
      <c r="D92" s="61">
        <f t="shared" si="18"/>
        <v>7.4753589724065886E-2</v>
      </c>
      <c r="E92" s="49">
        <f t="shared" si="19"/>
        <v>-1.1263679473524204</v>
      </c>
      <c r="F92" s="49">
        <f t="shared" si="20"/>
        <v>-1.1263679473524204</v>
      </c>
      <c r="G92" s="49">
        <f t="shared" si="21"/>
        <v>7.5418327797864032E-2</v>
      </c>
      <c r="H92" s="5" t="str">
        <f t="shared" si="24"/>
        <v/>
      </c>
      <c r="I92" s="24">
        <f t="shared" si="22"/>
        <v>2.3114541805053401E-2</v>
      </c>
      <c r="J92" s="24">
        <f t="shared" si="23"/>
        <v>1.1017045126408387E-2</v>
      </c>
      <c r="K92" s="5" t="str">
        <f t="shared" si="29"/>
        <v/>
      </c>
      <c r="L92" s="5" t="str">
        <f t="shared" si="30"/>
        <v/>
      </c>
      <c r="M92" s="24">
        <f t="shared" si="25"/>
        <v>-3457855148762727.5</v>
      </c>
      <c r="N92" s="24">
        <f t="shared" si="26"/>
        <v>7.5418327797864032E-2</v>
      </c>
      <c r="O92" s="24">
        <f t="shared" si="27"/>
        <v>5374261277690.5</v>
      </c>
      <c r="P92" s="24">
        <f t="shared" si="28"/>
        <v>1.3698898108590547E-5</v>
      </c>
      <c r="Q92" s="5" t="str">
        <f t="shared" si="33"/>
        <v/>
      </c>
      <c r="R92" s="5">
        <f t="shared" si="34"/>
        <v>0.47662831560000002</v>
      </c>
      <c r="S92" s="5" t="str">
        <f t="shared" si="35"/>
        <v/>
      </c>
      <c r="T92" s="5">
        <f t="shared" si="35"/>
        <v>-1.1225231011562182</v>
      </c>
      <c r="U92" s="24">
        <f t="shared" si="32"/>
        <v>3.1320793464734376E-2</v>
      </c>
      <c r="V92" s="24">
        <f t="shared" si="31"/>
        <v>0.24162057461728847</v>
      </c>
      <c r="W92" s="63">
        <f>B92+([1]User!D$6-25)*[1]User!C$6*[1]Calc!V$6</f>
        <v>0.47662831560000002</v>
      </c>
      <c r="AH92" s="24"/>
    </row>
    <row r="93" spans="1:34">
      <c r="A93" s="64">
        <v>1.2286200000000001E-2</v>
      </c>
      <c r="B93" s="59">
        <v>0.47387600000000002</v>
      </c>
      <c r="C93" s="64">
        <v>5.8934E-3</v>
      </c>
      <c r="D93" s="61">
        <f t="shared" si="18"/>
        <v>6.9583199318910285E-2</v>
      </c>
      <c r="E93" s="49">
        <f t="shared" si="19"/>
        <v>-1.1574956069967961</v>
      </c>
      <c r="F93" s="49">
        <f t="shared" si="20"/>
        <v>-1.1574956069967961</v>
      </c>
      <c r="G93" s="49">
        <f t="shared" si="21"/>
        <v>7.0203273110725051E-2</v>
      </c>
      <c r="H93" s="5" t="str">
        <f t="shared" si="24"/>
        <v/>
      </c>
      <c r="I93" s="24">
        <f t="shared" si="22"/>
        <v>2.3244918172231874E-2</v>
      </c>
      <c r="J93" s="24">
        <f t="shared" si="23"/>
        <v>1.1021631777296264E-2</v>
      </c>
      <c r="K93" s="5" t="str">
        <f t="shared" si="29"/>
        <v/>
      </c>
      <c r="L93" s="5" t="str">
        <f t="shared" si="30"/>
        <v/>
      </c>
      <c r="M93" s="24">
        <f t="shared" si="25"/>
        <v>-3225519100160072.5</v>
      </c>
      <c r="N93" s="24">
        <f t="shared" si="26"/>
        <v>7.0203273110725051E-2</v>
      </c>
      <c r="O93" s="24">
        <f t="shared" si="27"/>
        <v>4882056843946.875</v>
      </c>
      <c r="P93" s="24">
        <f t="shared" si="28"/>
        <v>1.3368701573217205E-5</v>
      </c>
      <c r="Q93" s="5" t="str">
        <f t="shared" si="33"/>
        <v/>
      </c>
      <c r="R93" s="5">
        <f t="shared" si="34"/>
        <v>0.47415231560000004</v>
      </c>
      <c r="S93" s="5" t="str">
        <f t="shared" si="35"/>
        <v/>
      </c>
      <c r="T93" s="5">
        <f t="shared" si="35"/>
        <v>-1.1536426391410117</v>
      </c>
      <c r="U93" s="24">
        <f t="shared" si="32"/>
        <v>2.9498251111013504E-2</v>
      </c>
      <c r="V93" s="24">
        <f t="shared" si="31"/>
        <v>0.21859376672602795</v>
      </c>
      <c r="W93" s="63">
        <f>B93+([1]User!D$6-25)*[1]User!C$6*[1]Calc!V$6</f>
        <v>0.47415231560000004</v>
      </c>
      <c r="AH93" s="24"/>
    </row>
    <row r="94" spans="1:34">
      <c r="A94" s="64">
        <v>1.2431599999999999E-2</v>
      </c>
      <c r="B94" s="59">
        <v>0.47134300000000001</v>
      </c>
      <c r="C94" s="64">
        <v>5.4863899999999998E-3</v>
      </c>
      <c r="D94" s="61">
        <f t="shared" si="18"/>
        <v>6.4777644298923576E-2</v>
      </c>
      <c r="E94" s="49">
        <f t="shared" si="19"/>
        <v>-1.18857484957346</v>
      </c>
      <c r="F94" s="49">
        <f t="shared" si="20"/>
        <v>-1.18857484957346</v>
      </c>
      <c r="G94" s="49">
        <f t="shared" si="21"/>
        <v>6.5352772513348534E-2</v>
      </c>
      <c r="H94" s="5" t="str">
        <f t="shared" si="24"/>
        <v/>
      </c>
      <c r="I94" s="24">
        <f t="shared" si="22"/>
        <v>2.3366180687166289E-2</v>
      </c>
      <c r="J94" s="24">
        <f t="shared" si="23"/>
        <v>1.1019942143867303E-2</v>
      </c>
      <c r="K94" s="5" t="str">
        <f t="shared" si="29"/>
        <v/>
      </c>
      <c r="L94" s="5" t="str">
        <f t="shared" si="30"/>
        <v/>
      </c>
      <c r="M94" s="24">
        <f t="shared" si="25"/>
        <v>-2991719800379519</v>
      </c>
      <c r="N94" s="24">
        <f t="shared" si="26"/>
        <v>6.5352772513348534E-2</v>
      </c>
      <c r="O94" s="24">
        <f t="shared" si="27"/>
        <v>4425004421038.375</v>
      </c>
      <c r="P94" s="24">
        <f t="shared" si="28"/>
        <v>1.3016476840774676E-5</v>
      </c>
      <c r="Q94" s="5" t="str">
        <f t="shared" si="33"/>
        <v/>
      </c>
      <c r="R94" s="5">
        <f t="shared" si="34"/>
        <v>0.47161931560000003</v>
      </c>
      <c r="S94" s="5" t="str">
        <f t="shared" si="35"/>
        <v/>
      </c>
      <c r="T94" s="5">
        <f t="shared" si="35"/>
        <v>-1.1847359832677227</v>
      </c>
      <c r="U94" s="24">
        <f t="shared" si="32"/>
        <v>2.7756169921602347E-2</v>
      </c>
      <c r="V94" s="24">
        <f t="shared" si="31"/>
        <v>0.1981872540839624</v>
      </c>
      <c r="W94" s="63">
        <f>B94+([1]User!D$6-25)*[1]User!C$6*[1]Calc!V$6</f>
        <v>0.47161931560000003</v>
      </c>
      <c r="AH94" s="24"/>
    </row>
    <row r="95" spans="1:34">
      <c r="A95" s="64">
        <v>1.2577E-2</v>
      </c>
      <c r="B95" s="59">
        <v>0.46882000000000001</v>
      </c>
      <c r="C95" s="64">
        <v>5.1055700000000002E-3</v>
      </c>
      <c r="D95" s="61">
        <f t="shared" si="18"/>
        <v>6.0281313833550891E-2</v>
      </c>
      <c r="E95" s="49">
        <f t="shared" si="19"/>
        <v>-1.2198172907893363</v>
      </c>
      <c r="F95" s="49">
        <f t="shared" si="20"/>
        <v>-1.2198172907893363</v>
      </c>
      <c r="G95" s="49">
        <f t="shared" si="21"/>
        <v>6.080086485445943E-2</v>
      </c>
      <c r="H95" s="5" t="str">
        <f t="shared" si="24"/>
        <v/>
      </c>
      <c r="I95" s="24">
        <f t="shared" si="22"/>
        <v>2.3479978378638515E-2</v>
      </c>
      <c r="J95" s="24">
        <f t="shared" si="23"/>
        <v>1.101437134778699E-2</v>
      </c>
      <c r="K95" s="5" t="str">
        <f t="shared" si="29"/>
        <v/>
      </c>
      <c r="L95" s="5" t="str">
        <f t="shared" si="30"/>
        <v/>
      </c>
      <c r="M95" s="24">
        <f t="shared" si="25"/>
        <v>-2702616629778083.5</v>
      </c>
      <c r="N95" s="24">
        <f t="shared" si="26"/>
        <v>6.080086485445943E-2</v>
      </c>
      <c r="O95" s="24">
        <f t="shared" si="27"/>
        <v>4012189104656</v>
      </c>
      <c r="P95" s="24">
        <f t="shared" si="28"/>
        <v>1.268572799622764E-5</v>
      </c>
      <c r="Q95" s="5" t="str">
        <f t="shared" si="33"/>
        <v/>
      </c>
      <c r="R95" s="5">
        <f t="shared" si="34"/>
        <v>0.46909631560000004</v>
      </c>
      <c r="S95" s="5" t="str">
        <f t="shared" si="35"/>
        <v/>
      </c>
      <c r="T95" s="5">
        <f t="shared" si="35"/>
        <v>-1.2160902431146332</v>
      </c>
      <c r="U95" s="24">
        <f t="shared" si="32"/>
        <v>2.6135021103020722E-2</v>
      </c>
      <c r="V95" s="24">
        <f t="shared" si="31"/>
        <v>0.17894466284438498</v>
      </c>
      <c r="W95" s="63">
        <f>B95+([1]User!D$6-25)*[1]User!C$6*[1]Calc!V$6</f>
        <v>0.46909631560000004</v>
      </c>
      <c r="AH95" s="24"/>
    </row>
    <row r="96" spans="1:34">
      <c r="A96" s="64">
        <v>1.27224E-2</v>
      </c>
      <c r="B96" s="59">
        <v>0.44108399999999998</v>
      </c>
      <c r="C96" s="64">
        <v>2.5332000000000002E-3</v>
      </c>
      <c r="D96" s="61">
        <f t="shared" si="18"/>
        <v>2.9909417401612577E-2</v>
      </c>
      <c r="E96" s="49">
        <f t="shared" si="19"/>
        <v>-1.524192046404625</v>
      </c>
      <c r="F96" s="49">
        <f t="shared" si="20"/>
        <v>-1.524192046404625</v>
      </c>
      <c r="G96" s="49">
        <f t="shared" si="21"/>
        <v>3.1856543592309244E-2</v>
      </c>
      <c r="H96" s="5" t="str">
        <f t="shared" si="24"/>
        <v/>
      </c>
      <c r="I96" s="24">
        <f t="shared" si="22"/>
        <v>2.4203586410192272E-2</v>
      </c>
      <c r="J96" s="24">
        <f t="shared" si="23"/>
        <v>1.0682502536654332E-2</v>
      </c>
      <c r="K96" s="5" t="str">
        <f t="shared" si="29"/>
        <v/>
      </c>
      <c r="L96" s="5">
        <f t="shared" si="30"/>
        <v>0.4413603156</v>
      </c>
      <c r="M96" s="24">
        <f t="shared" si="25"/>
        <v>-1.012862146637882E+16</v>
      </c>
      <c r="N96" s="24">
        <f t="shared" si="26"/>
        <v>3.1856543592309244E-2</v>
      </c>
      <c r="O96" s="24">
        <f t="shared" si="27"/>
        <v>1365491726264.75</v>
      </c>
      <c r="P96" s="24">
        <f t="shared" si="28"/>
        <v>8.2401321630042877E-6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1.3850193374141086E-2</v>
      </c>
      <c r="V96" s="24">
        <f t="shared" si="31"/>
        <v>9.1103193964624324E-2</v>
      </c>
      <c r="W96" s="63">
        <f>B96+([1]User!D$6-25)*[1]User!C$6*[1]Calc!V$6</f>
        <v>0.4413603156</v>
      </c>
      <c r="AH96" s="24"/>
    </row>
    <row r="97" spans="1:34">
      <c r="A97" s="64">
        <v>1.28678E-2</v>
      </c>
      <c r="B97" s="59">
        <v>0.376502</v>
      </c>
      <c r="C97" s="64">
        <v>4.8469799999999999E-4</v>
      </c>
      <c r="D97" s="61">
        <f t="shared" si="18"/>
        <v>5.7228149359414221E-3</v>
      </c>
      <c r="E97" s="49">
        <f t="shared" si="19"/>
        <v>-2.2423902980543859</v>
      </c>
      <c r="F97" s="49">
        <f t="shared" si="20"/>
        <v>-2.2423902980543859</v>
      </c>
      <c r="G97" s="49">
        <f t="shared" si="21"/>
        <v>6.0905351979286737E-3</v>
      </c>
      <c r="H97" s="5" t="str">
        <f t="shared" si="24"/>
        <v/>
      </c>
      <c r="I97" s="24">
        <f t="shared" si="22"/>
        <v>2.4847736620051783E-2</v>
      </c>
      <c r="J97" s="24">
        <f t="shared" si="23"/>
        <v>9.3620883501755493E-3</v>
      </c>
      <c r="K97" s="5" t="str">
        <f t="shared" si="29"/>
        <v/>
      </c>
      <c r="L97" s="5" t="str">
        <f t="shared" si="30"/>
        <v/>
      </c>
      <c r="M97" s="24">
        <f t="shared" si="25"/>
        <v>-1912818674507134.2</v>
      </c>
      <c r="N97" s="24">
        <f t="shared" si="26"/>
        <v>6.0905351979286737E-3</v>
      </c>
      <c r="O97" s="24">
        <f t="shared" si="27"/>
        <v>110661536690.75</v>
      </c>
      <c r="P97" s="24">
        <f t="shared" si="28"/>
        <v>3.4928907102720124E-6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3.6123534866740531E-3</v>
      </c>
      <c r="V97" s="24">
        <f t="shared" si="31"/>
        <v>6.6162835326140515E-3</v>
      </c>
      <c r="W97" s="63">
        <f>B97+([1]User!D$6-25)*[1]User!C$6*[1]Calc!V$6</f>
        <v>0.37677831560000002</v>
      </c>
      <c r="AH97" s="24"/>
    </row>
    <row r="98" spans="1:34">
      <c r="A98" s="64">
        <v>1.3013200000000001E-2</v>
      </c>
      <c r="B98" s="59">
        <v>0.331978</v>
      </c>
      <c r="C98" s="64">
        <v>1.697E-4</v>
      </c>
      <c r="D98" s="61">
        <f t="shared" si="18"/>
        <v>2.0036428758304333E-3</v>
      </c>
      <c r="E98" s="49">
        <f t="shared" si="19"/>
        <v>-2.6981796834422305</v>
      </c>
      <c r="F98" s="49">
        <f t="shared" si="20"/>
        <v>-2.6981796834422305</v>
      </c>
      <c r="G98" s="49">
        <f t="shared" si="21"/>
        <v>2.0484610210156321E-3</v>
      </c>
      <c r="H98" s="5" t="str">
        <f t="shared" si="24"/>
        <v/>
      </c>
      <c r="I98" s="24">
        <f t="shared" si="22"/>
        <v>2.4948788474474612E-2</v>
      </c>
      <c r="J98" s="24">
        <f t="shared" si="23"/>
        <v>8.2893426396357314E-3</v>
      </c>
      <c r="K98" s="5" t="str">
        <f t="shared" si="29"/>
        <v/>
      </c>
      <c r="L98" s="5" t="str">
        <f t="shared" si="30"/>
        <v/>
      </c>
      <c r="M98" s="24">
        <f t="shared" si="25"/>
        <v>-233136418982515.56</v>
      </c>
      <c r="N98" s="24">
        <f t="shared" si="26"/>
        <v>2.0484610210156321E-3</v>
      </c>
      <c r="O98" s="24">
        <f t="shared" si="27"/>
        <v>19562530020.375</v>
      </c>
      <c r="P98" s="24">
        <f t="shared" si="28"/>
        <v>1.8358664053330752E-6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1.531141222321655E-3</v>
      </c>
      <c r="V98" s="24">
        <f t="shared" si="31"/>
        <v>6.8020685646184029E-4</v>
      </c>
      <c r="W98" s="63">
        <f>B98+([1]User!D$6-25)*[1]User!C$6*[1]Calc!V$6</f>
        <v>0.33225431560000002</v>
      </c>
      <c r="AH98" s="24"/>
    </row>
    <row r="99" spans="1:34">
      <c r="A99" s="64">
        <v>1.3158599999999999E-2</v>
      </c>
      <c r="B99" s="59">
        <v>0.29993799999999998</v>
      </c>
      <c r="C99" s="64">
        <v>2.93273E-5</v>
      </c>
      <c r="D99" s="61">
        <f t="shared" si="18"/>
        <v>3.4626656283053545E-4</v>
      </c>
      <c r="E99" s="49">
        <f t="shared" si="19"/>
        <v>-3.4605894439957403</v>
      </c>
      <c r="F99" s="49">
        <f t="shared" si="20"/>
        <v>-3.4605894439957403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7.4978525321100003E-3</v>
      </c>
      <c r="K99" s="5" t="str">
        <f t="shared" si="29"/>
        <v/>
      </c>
      <c r="L99" s="5" t="str">
        <f t="shared" si="30"/>
        <v/>
      </c>
      <c r="M99" s="24">
        <f t="shared" si="25"/>
        <v>-48210147248700.562</v>
      </c>
      <c r="N99" s="24">
        <f t="shared" si="26"/>
        <v>3.5553448153762565E-4</v>
      </c>
      <c r="O99" s="24">
        <f t="shared" si="27"/>
        <v>5621486228</v>
      </c>
      <c r="P99" s="24">
        <f t="shared" si="28"/>
        <v>3.0395772241189883E-6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8.4867294386776918E-4</v>
      </c>
      <c r="V99" s="24">
        <f t="shared" si="31"/>
        <v>1.0501004985696826E-4</v>
      </c>
      <c r="W99" s="63">
        <f>B99+([1]User!D$6-25)*[1]User!C$6*[1]Calc!V$6</f>
        <v>0.3002143156</v>
      </c>
      <c r="AH99" s="24"/>
    </row>
    <row r="100" spans="1:34">
      <c r="A100" s="64">
        <v>1.3304E-2</v>
      </c>
      <c r="B100" s="59">
        <v>0.28008100000000002</v>
      </c>
      <c r="C100" s="64">
        <v>-2.2482900000000001E-7</v>
      </c>
      <c r="D100" s="61">
        <f t="shared" si="18"/>
        <v>-2.6545493466710697E-6</v>
      </c>
      <c r="E100" s="49">
        <f t="shared" si="19"/>
        <v>-3</v>
      </c>
      <c r="F100" s="49">
        <f t="shared" si="20"/>
        <v>-3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7.0019239571100017E-3</v>
      </c>
      <c r="K100" s="5" t="str">
        <f t="shared" si="29"/>
        <v/>
      </c>
      <c r="L100" s="5" t="str">
        <f t="shared" si="30"/>
        <v/>
      </c>
      <c r="M100" s="24">
        <f t="shared" si="25"/>
        <v>-13794784217946.492</v>
      </c>
      <c r="N100" s="24">
        <f t="shared" si="26"/>
        <v>-2.6400286130364144E-9</v>
      </c>
      <c r="O100" s="24">
        <f t="shared" si="27"/>
        <v>2595407978.5</v>
      </c>
      <c r="P100" s="24">
        <f t="shared" si="28"/>
        <v>-0.18899084173674072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5.9632453136652084E-4</v>
      </c>
      <c r="V100" s="24">
        <f t="shared" si="31"/>
        <v>1.0634573940547826E-3</v>
      </c>
      <c r="W100" s="63">
        <f>B100+([1]User!D$6-25)*[1]User!C$6*[1]Calc!V$6</f>
        <v>0.28035731560000005</v>
      </c>
      <c r="AH100" s="24"/>
    </row>
    <row r="101" spans="1:34">
      <c r="A101" s="64">
        <v>1.34494E-2</v>
      </c>
      <c r="B101" s="59">
        <v>0.27036900000000003</v>
      </c>
      <c r="C101" s="64">
        <v>-1.0971E-5</v>
      </c>
      <c r="D101" s="61">
        <f t="shared" si="18"/>
        <v>-1.2953427219054617E-4</v>
      </c>
      <c r="E101" s="49">
        <f t="shared" si="19"/>
        <v>-3</v>
      </c>
      <c r="F101" s="49">
        <f t="shared" si="20"/>
        <v>-3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6.7593667571100016E-3</v>
      </c>
      <c r="K101" s="5" t="str">
        <f t="shared" si="29"/>
        <v/>
      </c>
      <c r="L101" s="5" t="str">
        <f t="shared" si="30"/>
        <v/>
      </c>
      <c r="M101" s="24">
        <f t="shared" si="25"/>
        <v>-4623243446110.1709</v>
      </c>
      <c r="N101" s="24">
        <f t="shared" si="26"/>
        <v>-1.2864549987046594E-4</v>
      </c>
      <c r="O101" s="24">
        <f t="shared" si="27"/>
        <v>1778452300.75</v>
      </c>
      <c r="P101" s="24">
        <f t="shared" si="28"/>
        <v>-2.6576108036459186E-6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5.038270981128722E-4</v>
      </c>
      <c r="V101" s="24">
        <f t="shared" si="31"/>
        <v>1.9016150951080924E-3</v>
      </c>
      <c r="W101" s="63">
        <f>B101+([1]User!D$6-25)*[1]User!C$6*[1]Calc!V$6</f>
        <v>0.27064531560000005</v>
      </c>
      <c r="AH101" s="24"/>
    </row>
    <row r="102" spans="1:34">
      <c r="A102" s="64">
        <v>1.3594800000000001E-2</v>
      </c>
      <c r="B102" s="59">
        <v>0.26655200000000001</v>
      </c>
      <c r="C102" s="64">
        <v>-6.9412100000000004E-6</v>
      </c>
      <c r="D102" s="61">
        <f t="shared" si="18"/>
        <v>-8.1954660967253757E-5</v>
      </c>
      <c r="E102" s="49">
        <f t="shared" si="19"/>
        <v>-3</v>
      </c>
      <c r="F102" s="49">
        <f t="shared" si="20"/>
        <v>-3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6.6640371821100009E-3</v>
      </c>
      <c r="K102" s="5" t="str">
        <f t="shared" si="29"/>
        <v/>
      </c>
      <c r="L102" s="5" t="str">
        <f t="shared" si="30"/>
        <v/>
      </c>
      <c r="M102" s="24">
        <f t="shared" si="25"/>
        <v>-1566177441663.4585</v>
      </c>
      <c r="N102" s="24">
        <f t="shared" si="26"/>
        <v>-8.1653579015868372E-5</v>
      </c>
      <c r="O102" s="24">
        <f t="shared" si="27"/>
        <v>1532931924.5</v>
      </c>
      <c r="P102" s="24">
        <f t="shared" si="28"/>
        <v>-3.6090375549687835E-6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4.7190177631135997E-4</v>
      </c>
      <c r="V102" s="24">
        <f t="shared" si="31"/>
        <v>2.2999365541595878E-3</v>
      </c>
      <c r="W102" s="63">
        <f>B102+([1]User!D$6-25)*[1]User!C$6*[1]Calc!V$6</f>
        <v>0.26682831560000003</v>
      </c>
      <c r="AH102" s="24"/>
    </row>
    <row r="103" spans="1:34">
      <c r="A103" s="64">
        <v>1.3740199999999999E-2</v>
      </c>
      <c r="B103" s="59">
        <v>0.26510800000000001</v>
      </c>
      <c r="C103" s="64">
        <v>1.79009E-6</v>
      </c>
      <c r="D103" s="61">
        <f t="shared" si="18"/>
        <v>2.1135539632264587E-5</v>
      </c>
      <c r="E103" s="49">
        <f t="shared" si="19"/>
        <v>-4.6749866592935421</v>
      </c>
      <c r="F103" s="49">
        <f t="shared" si="20"/>
        <v>-4.6749866592935421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6.6279732821100008E-3</v>
      </c>
      <c r="K103" s="5" t="str">
        <f t="shared" si="29"/>
        <v/>
      </c>
      <c r="L103" s="5" t="str">
        <f t="shared" si="30"/>
        <v/>
      </c>
      <c r="M103" s="24">
        <f t="shared" si="25"/>
        <v>-560115845272.78369</v>
      </c>
      <c r="N103" s="24">
        <f t="shared" si="26"/>
        <v>2.1243216302359826E-5</v>
      </c>
      <c r="O103" s="24">
        <f t="shared" si="27"/>
        <v>1449154556.375</v>
      </c>
      <c r="P103" s="24">
        <f t="shared" si="28"/>
        <v>1.3114091009212336E-5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4.6041336545872471E-4</v>
      </c>
      <c r="V103" s="24">
        <f t="shared" si="31"/>
        <v>2.4610050199216503E-3</v>
      </c>
      <c r="W103" s="63">
        <f>B103+([1]User!D$6-25)*[1]User!C$6*[1]Calc!V$6</f>
        <v>0.26538431560000003</v>
      </c>
      <c r="AH103" s="24"/>
    </row>
    <row r="104" spans="1:34">
      <c r="A104" s="64">
        <v>1.38856E-2</v>
      </c>
      <c r="B104" s="59">
        <v>0.26462599999999997</v>
      </c>
      <c r="C104" s="64">
        <v>-6.2695800000000004E-6</v>
      </c>
      <c r="D104" s="61">
        <f t="shared" si="18"/>
        <v>-7.4024745441655677E-5</v>
      </c>
      <c r="E104" s="49">
        <f t="shared" si="19"/>
        <v>-3</v>
      </c>
      <c r="F104" s="49">
        <f>IF($D104&gt;0,LOG10(D104),-3)</f>
        <v>-3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6.61593533211E-3</v>
      </c>
      <c r="K104" s="5" t="str">
        <f t="shared" si="29"/>
        <v/>
      </c>
      <c r="L104" s="5" t="str">
        <f t="shared" si="30"/>
        <v/>
      </c>
      <c r="M104" s="24">
        <f t="shared" si="25"/>
        <v>-183489149683.22229</v>
      </c>
      <c r="N104" s="24">
        <f t="shared" si="26"/>
        <v>-7.3989471487520574E-5</v>
      </c>
      <c r="O104" s="24">
        <f t="shared" si="27"/>
        <v>1422221971.125</v>
      </c>
      <c r="P104" s="24">
        <f t="shared" si="28"/>
        <v>-3.6952277970411549E-6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4.5664789538171161E-4</v>
      </c>
      <c r="V104" s="24">
        <f t="shared" si="31"/>
        <v>2.5160501965798541E-3</v>
      </c>
      <c r="W104" s="63">
        <f>B104+([1]User!D$6-25)*[1]User!C$6*[1]Calc!V$6</f>
        <v>0.26490231559999999</v>
      </c>
      <c r="AH104" s="24"/>
    </row>
    <row r="105" spans="1:34">
      <c r="A105" s="64">
        <v>1.4031E-2</v>
      </c>
      <c r="B105" s="59">
        <v>0.26435399999999998</v>
      </c>
      <c r="C105" s="64">
        <v>-1.02994E-5</v>
      </c>
      <c r="D105" s="61">
        <f t="shared" si="18"/>
        <v>-1.216047108740599E-4</v>
      </c>
      <c r="E105" s="49">
        <f>IF(D105&gt;0,LOG10(D105),-3)</f>
        <v>-3</v>
      </c>
      <c r="F105" s="49">
        <f>IF($D105&gt;0,LOG10(D105),-3)</f>
        <v>-3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6.6091421321100002E-3</v>
      </c>
      <c r="K105" s="5" t="str">
        <f t="shared" si="29"/>
        <v/>
      </c>
      <c r="L105" s="5" t="str">
        <f t="shared" si="30"/>
        <v/>
      </c>
      <c r="M105" s="24">
        <f t="shared" si="25"/>
        <v>-102455339902.78316</v>
      </c>
      <c r="N105" s="24">
        <f t="shared" si="26"/>
        <v>-1.2158501485951699E-4</v>
      </c>
      <c r="O105" s="24">
        <f t="shared" si="27"/>
        <v>1407245031.25</v>
      </c>
      <c r="P105" s="24">
        <f t="shared" si="28"/>
        <v>-2.2250174918354628E-6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4.5453807271389913E-4</v>
      </c>
      <c r="V105" s="24">
        <f t="shared" si="31"/>
        <v>2.5473972380863968E-3</v>
      </c>
      <c r="W105" s="63">
        <f>B105+([1]User!D$6-25)*[1]User!C$6*[1]Calc!V$6</f>
        <v>0.2646303156</v>
      </c>
      <c r="AH105" s="24"/>
    </row>
    <row r="106" spans="1:34">
      <c r="A106" s="64">
        <v>1.41764E-2</v>
      </c>
      <c r="B106" s="59">
        <v>0.26422099999999998</v>
      </c>
      <c r="C106" s="64">
        <v>-2.0373999999999998E-5</v>
      </c>
      <c r="D106" s="61">
        <f t="shared" si="18"/>
        <v>-2.4055521480359013E-4</v>
      </c>
      <c r="E106" s="49">
        <f>IF(D106&gt;0,LOG10(D106),-3)</f>
        <v>-3</v>
      </c>
      <c r="F106" s="49">
        <f>IF($D106&gt;0,LOG10(D106),-3)</f>
        <v>-3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6.6058204571100001E-3</v>
      </c>
      <c r="K106" s="5" t="str">
        <f t="shared" si="29"/>
        <v/>
      </c>
      <c r="L106" s="5" t="str">
        <f t="shared" si="30"/>
        <v/>
      </c>
      <c r="M106" s="24">
        <f t="shared" si="25"/>
        <v>-49838988213.829338</v>
      </c>
      <c r="N106" s="24">
        <f t="shared" si="26"/>
        <v>-2.405456337564959E-4</v>
      </c>
      <c r="O106" s="24">
        <f t="shared" si="27"/>
        <v>1399979265.625</v>
      </c>
      <c r="P106" s="24">
        <f t="shared" si="28"/>
        <v>-1.1188397387258002E-6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4.5351037161468907E-4</v>
      </c>
      <c r="V106" s="24">
        <f t="shared" si="31"/>
        <v>2.5627997852463711E-3</v>
      </c>
      <c r="W106" s="63">
        <f>B106+([1]User!D$6-25)*[1]User!C$6*[1]Calc!V$6</f>
        <v>0.2644973156</v>
      </c>
      <c r="AH106" s="24"/>
    </row>
    <row r="107" spans="1:34">
      <c r="A107" s="64">
        <v>1.4321800000000001E-2</v>
      </c>
      <c r="B107" s="59">
        <v>0.26408399999999999</v>
      </c>
      <c r="C107" s="64">
        <v>-9.6277700000000008E-6</v>
      </c>
      <c r="D107" s="61">
        <f t="shared" si="18"/>
        <v>-1.1367479534846184E-4</v>
      </c>
      <c r="E107" s="49">
        <f>IF(D107&gt;0,LOG10(D107),-3)</f>
        <v>-3</v>
      </c>
      <c r="F107" s="49">
        <f t="shared" ref="F107:F133" si="36">IF($D107&gt;0,LOG10(D107),-3)</f>
        <v>-3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6.6023988821100003E-3</v>
      </c>
      <c r="K107" s="5" t="str">
        <f t="shared" si="29"/>
        <v/>
      </c>
      <c r="L107" s="5" t="str">
        <f t="shared" si="30"/>
        <v/>
      </c>
      <c r="M107" s="24">
        <f t="shared" si="25"/>
        <v>-51064891369.060402</v>
      </c>
      <c r="N107" s="24">
        <f t="shared" si="26"/>
        <v>-1.1366497863374505E-4</v>
      </c>
      <c r="O107" s="24">
        <f t="shared" si="27"/>
        <v>1392534201.875</v>
      </c>
      <c r="P107" s="24">
        <f t="shared" si="28"/>
        <v>-2.3551737587620897E-6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4.5245445830991896E-4</v>
      </c>
      <c r="V107" s="24">
        <f t="shared" si="31"/>
        <v>2.5787169612819191E-3</v>
      </c>
      <c r="W107" s="63">
        <f>B107+([1]User!D$6-25)*[1]User!C$6*[1]Calc!V$6</f>
        <v>0.26436031560000001</v>
      </c>
      <c r="AH107" s="24"/>
    </row>
    <row r="108" spans="1:34">
      <c r="A108" s="64">
        <v>1.44672E-2</v>
      </c>
      <c r="B108" s="59">
        <v>0.26399699999999998</v>
      </c>
      <c r="C108" s="64">
        <v>-2.1045600000000001E-5</v>
      </c>
      <c r="D108" s="61">
        <f t="shared" si="18"/>
        <v>-2.484847761200764E-4</v>
      </c>
      <c r="E108" s="49">
        <f>IF(D108&gt;0,LOG10(D108),-3)</f>
        <v>-3</v>
      </c>
      <c r="F108" s="49">
        <f t="shared" si="36"/>
        <v>-3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6.6002260571100006E-3</v>
      </c>
      <c r="K108" s="5" t="str">
        <f t="shared" si="29"/>
        <v/>
      </c>
      <c r="L108" s="5" t="str">
        <f t="shared" si="30"/>
        <v/>
      </c>
      <c r="M108" s="24">
        <f t="shared" si="25"/>
        <v>-32318450031.949593</v>
      </c>
      <c r="N108" s="24">
        <f t="shared" si="26"/>
        <v>-2.4847856322124227E-4</v>
      </c>
      <c r="O108" s="24">
        <f t="shared" si="27"/>
        <v>1387826882.625</v>
      </c>
      <c r="P108" s="24">
        <f t="shared" si="28"/>
        <v>-1.0737177342669928E-6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4.5178533191017432E-4</v>
      </c>
      <c r="V108" s="24">
        <f t="shared" si="31"/>
        <v>2.5888520437717753E-3</v>
      </c>
      <c r="W108" s="63">
        <f>B108+([1]User!D$6-25)*[1]User!C$6*[1]Calc!V$6</f>
        <v>0.2642733156</v>
      </c>
      <c r="AH108" s="24"/>
    </row>
    <row r="109" spans="1:34">
      <c r="A109" s="60">
        <v>1.46126E-2</v>
      </c>
      <c r="B109" s="63">
        <v>0.26397900000000002</v>
      </c>
      <c r="C109" s="24">
        <v>-1.7015800000000001E-5</v>
      </c>
      <c r="D109" s="61">
        <f t="shared" si="18"/>
        <v>-2.0090504682708008E-4</v>
      </c>
      <c r="E109" s="49">
        <f t="shared" ref="E109:E133" si="37">IF(D109&gt;0,LOG10(D109),-3)</f>
        <v>-3</v>
      </c>
      <c r="F109" s="49">
        <f t="shared" si="36"/>
        <v>-3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6.5997765071100015E-3</v>
      </c>
      <c r="K109" s="5" t="str">
        <f t="shared" si="29"/>
        <v/>
      </c>
      <c r="L109" s="5" t="str">
        <f t="shared" si="30"/>
        <v/>
      </c>
      <c r="M109" s="24">
        <f t="shared" si="25"/>
        <v>-6681893049.5607262</v>
      </c>
      <c r="N109" s="24">
        <f t="shared" si="26"/>
        <v>-2.0090376229996024E-4</v>
      </c>
      <c r="O109" s="24">
        <f t="shared" si="27"/>
        <v>1386854943</v>
      </c>
      <c r="P109" s="24">
        <f t="shared" si="28"/>
        <v>-1.3270482901373354E-6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4.5164702917910272E-4</v>
      </c>
      <c r="V109" s="24">
        <f t="shared" si="31"/>
        <v>2.5909515862981868E-3</v>
      </c>
      <c r="W109" s="63">
        <f>B109+([1]User!D$6-25)*[1]User!C$6*[1]Calc!V$6</f>
        <v>0.26425531560000004</v>
      </c>
      <c r="AH109" s="24"/>
    </row>
    <row r="110" spans="1:34">
      <c r="A110" s="60">
        <v>1.4758E-2</v>
      </c>
      <c r="B110" s="63">
        <v>0.26393699999999998</v>
      </c>
      <c r="C110" s="24">
        <v>-1.6344199999999998E-5</v>
      </c>
      <c r="D110" s="61">
        <f t="shared" si="18"/>
        <v>-1.9297548551059379E-4</v>
      </c>
      <c r="E110" s="49">
        <f t="shared" si="37"/>
        <v>-3</v>
      </c>
      <c r="F110" s="49">
        <f t="shared" si="36"/>
        <v>-3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6.59872755711E-3</v>
      </c>
      <c r="K110" s="5" t="str">
        <f t="shared" si="29"/>
        <v/>
      </c>
      <c r="L110" s="5" t="str">
        <f t="shared" si="30"/>
        <v/>
      </c>
      <c r="M110" s="24">
        <f t="shared" si="25"/>
        <v>-15565618183.24081</v>
      </c>
      <c r="N110" s="24">
        <f t="shared" si="26"/>
        <v>-1.9297249317615423E-4</v>
      </c>
      <c r="O110" s="24">
        <f t="shared" si="27"/>
        <v>1384589730.25</v>
      </c>
      <c r="P110" s="24">
        <f t="shared" si="28"/>
        <v>-1.379334045812863E-6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4.5132450558094014E-4</v>
      </c>
      <c r="V110" s="24">
        <f t="shared" si="31"/>
        <v>2.5958540250280385E-3</v>
      </c>
      <c r="W110" s="63">
        <f>B110+([1]User!D$6-25)*[1]User!C$6*[1]Calc!V$6</f>
        <v>0.2642133156</v>
      </c>
      <c r="AH110" s="24"/>
    </row>
    <row r="111" spans="1:34">
      <c r="A111" s="60">
        <v>1.4903400000000001E-2</v>
      </c>
      <c r="B111" s="63">
        <v>0.26388</v>
      </c>
      <c r="C111" s="24">
        <v>-1.0971E-5</v>
      </c>
      <c r="D111" s="61">
        <f t="shared" si="18"/>
        <v>-1.2953427219054617E-4</v>
      </c>
      <c r="E111" s="49">
        <f t="shared" si="37"/>
        <v>-3</v>
      </c>
      <c r="F111" s="49">
        <f t="shared" si="36"/>
        <v>-3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6.5973039821100006E-3</v>
      </c>
      <c r="K111" s="5" t="str">
        <f t="shared" si="29"/>
        <v/>
      </c>
      <c r="L111" s="5" t="str">
        <f t="shared" si="30"/>
        <v/>
      </c>
      <c r="M111" s="24">
        <f t="shared" si="25"/>
        <v>-21077954330.491226</v>
      </c>
      <c r="N111" s="24">
        <f t="shared" si="26"/>
        <v>-1.2953022016460566E-4</v>
      </c>
      <c r="O111" s="24">
        <f t="shared" si="27"/>
        <v>1381521429.5</v>
      </c>
      <c r="P111" s="24">
        <f t="shared" si="28"/>
        <v>-2.0503607518738016E-6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4.5088720395178457E-4</v>
      </c>
      <c r="V111" s="24">
        <f t="shared" si="31"/>
        <v>2.6025151877544688E-3</v>
      </c>
      <c r="W111" s="63">
        <f>B111+([1]User!D$6-25)*[1]User!C$6*[1]Calc!V$6</f>
        <v>0.26415631560000002</v>
      </c>
      <c r="AH111" s="24"/>
    </row>
    <row r="112" spans="1:34">
      <c r="A112" s="60">
        <v>1.5048799999999999E-2</v>
      </c>
      <c r="B112" s="63">
        <v>0.26393800000000001</v>
      </c>
      <c r="C112" s="24">
        <v>-9.6277700000000008E-6</v>
      </c>
      <c r="D112" s="61">
        <f t="shared" si="18"/>
        <v>-1.1367479534846184E-4</v>
      </c>
      <c r="E112" s="49">
        <f t="shared" si="37"/>
        <v>-3</v>
      </c>
      <c r="F112" s="49">
        <f t="shared" si="36"/>
        <v>-3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6.5987525321100004E-3</v>
      </c>
      <c r="K112" s="5" t="str">
        <f t="shared" si="29"/>
        <v/>
      </c>
      <c r="L112" s="5" t="str">
        <f t="shared" si="30"/>
        <v/>
      </c>
      <c r="M112" s="24">
        <f t="shared" si="25"/>
        <v>21496214127.50806</v>
      </c>
      <c r="N112" s="24">
        <f t="shared" si="26"/>
        <v>-1.1367892778066571E-4</v>
      </c>
      <c r="O112" s="24">
        <f t="shared" si="27"/>
        <v>1384643620.875</v>
      </c>
      <c r="P112" s="24">
        <f t="shared" si="28"/>
        <v>-2.3415411710303093E-6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4.513321817416773E-4</v>
      </c>
      <c r="V112" s="24">
        <f t="shared" si="31"/>
        <v>2.5957372432453092E-3</v>
      </c>
      <c r="W112" s="63">
        <f>B112+([1]User!D$6-25)*[1]User!C$6*[1]Calc!V$6</f>
        <v>0.26421431560000003</v>
      </c>
      <c r="AH112" s="24"/>
    </row>
    <row r="113" spans="1:34">
      <c r="A113" s="5">
        <v>1.51942E-2</v>
      </c>
      <c r="B113" s="63">
        <v>0.26387699999999997</v>
      </c>
      <c r="C113" s="24">
        <v>-9.6277700000000008E-6</v>
      </c>
      <c r="D113" s="61">
        <f t="shared" si="18"/>
        <v>-1.1367479534846184E-4</v>
      </c>
      <c r="E113" s="49">
        <f t="shared" si="37"/>
        <v>-3</v>
      </c>
      <c r="F113" s="49">
        <f t="shared" si="36"/>
        <v>-3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6.5972290571100003E-3</v>
      </c>
      <c r="K113" s="5" t="str">
        <f t="shared" si="29"/>
        <v/>
      </c>
      <c r="L113" s="5" t="str">
        <f t="shared" si="30"/>
        <v/>
      </c>
      <c r="M113" s="24">
        <f t="shared" si="25"/>
        <v>-22554475343.068935</v>
      </c>
      <c r="N113" s="24">
        <f t="shared" si="26"/>
        <v>-1.1367045947612189E-4</v>
      </c>
      <c r="O113" s="24">
        <f t="shared" si="27"/>
        <v>1381360128.5</v>
      </c>
      <c r="P113" s="24">
        <f t="shared" si="28"/>
        <v>-2.3361625555725244E-6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4.5086420111303664E-4</v>
      </c>
      <c r="V113" s="24">
        <f t="shared" si="31"/>
        <v>2.6028660258090646E-3</v>
      </c>
      <c r="W113" s="63">
        <f>B113+([1]User!D$6-25)*[1]User!C$6*[1]Calc!V$6</f>
        <v>0.26415331559999999</v>
      </c>
      <c r="AH113" s="24"/>
    </row>
    <row r="114" spans="1:34">
      <c r="A114" s="5">
        <v>1.53396E-2</v>
      </c>
      <c r="B114" s="63">
        <v>0.26388</v>
      </c>
      <c r="C114" s="24">
        <v>-1.3657599999999999E-5</v>
      </c>
      <c r="D114" s="61">
        <f t="shared" si="18"/>
        <v>-1.6125487885056998E-4</v>
      </c>
      <c r="E114" s="49">
        <f t="shared" si="37"/>
        <v>-3</v>
      </c>
      <c r="F114" s="49">
        <f t="shared" si="36"/>
        <v>-3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6.5973039821100006E-3</v>
      </c>
      <c r="K114" s="5" t="str">
        <f t="shared" si="29"/>
        <v/>
      </c>
      <c r="L114" s="5" t="str">
        <f t="shared" si="30"/>
        <v/>
      </c>
      <c r="M114" s="24">
        <f t="shared" si="25"/>
        <v>1109366017.4061592</v>
      </c>
      <c r="N114" s="24">
        <f t="shared" si="26"/>
        <v>-1.6125509211509315E-4</v>
      </c>
      <c r="O114" s="24">
        <f t="shared" si="27"/>
        <v>1381521429.5</v>
      </c>
      <c r="P114" s="24">
        <f t="shared" si="28"/>
        <v>-1.6469785612569925E-6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4.5088720395178457E-4</v>
      </c>
      <c r="V114" s="24">
        <f t="shared" si="31"/>
        <v>2.6025151877544688E-3</v>
      </c>
      <c r="W114" s="63">
        <f>B114+([1]User!D$6-25)*[1]User!C$6*[1]Calc!V$6</f>
        <v>0.26415631560000002</v>
      </c>
      <c r="AH114" s="24"/>
    </row>
    <row r="115" spans="1:34">
      <c r="A115" s="5">
        <v>1.5485000000000001E-2</v>
      </c>
      <c r="B115" s="63">
        <v>0.26386100000000001</v>
      </c>
      <c r="C115" s="24">
        <v>-6.2695800000000004E-6</v>
      </c>
      <c r="D115" s="61">
        <f t="shared" si="18"/>
        <v>-7.4024745441655677E-5</v>
      </c>
      <c r="E115" s="49">
        <f t="shared" si="37"/>
        <v>-3</v>
      </c>
      <c r="F115" s="49">
        <f t="shared" si="36"/>
        <v>-3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6.5968294571100011E-3</v>
      </c>
      <c r="K115" s="5" t="str">
        <f t="shared" si="29"/>
        <v/>
      </c>
      <c r="L115" s="5" t="str">
        <f t="shared" si="30"/>
        <v/>
      </c>
      <c r="M115" s="24">
        <f t="shared" si="25"/>
        <v>-7020790997.9259462</v>
      </c>
      <c r="N115" s="24">
        <f t="shared" si="26"/>
        <v>-7.4023395764794234E-5</v>
      </c>
      <c r="O115" s="24">
        <f t="shared" si="27"/>
        <v>1380500174.375</v>
      </c>
      <c r="P115" s="24">
        <f t="shared" si="28"/>
        <v>-3.5851821006037806E-6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4.5074154131250242E-4</v>
      </c>
      <c r="V115" s="24">
        <f t="shared" si="31"/>
        <v>2.6047375852988569E-3</v>
      </c>
      <c r="W115" s="63">
        <f>B115+([1]User!D$6-25)*[1]User!C$6*[1]Calc!V$6</f>
        <v>0.26413731560000003</v>
      </c>
      <c r="AH115" s="24"/>
    </row>
    <row r="116" spans="1:34">
      <c r="A116" s="5">
        <v>1.5630399999999999E-2</v>
      </c>
      <c r="B116" s="63">
        <v>0.26383400000000001</v>
      </c>
      <c r="C116" s="24">
        <v>-2.9113800000000001E-6</v>
      </c>
      <c r="D116" s="61">
        <f t="shared" si="18"/>
        <v>-3.4374577465145593E-5</v>
      </c>
      <c r="E116" s="49">
        <f t="shared" si="37"/>
        <v>-3</v>
      </c>
      <c r="F116" s="49">
        <f t="shared" si="36"/>
        <v>-3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6.5961551321100011E-3</v>
      </c>
      <c r="K116" s="5" t="str">
        <f t="shared" si="29"/>
        <v/>
      </c>
      <c r="L116" s="5" t="str">
        <f t="shared" si="30"/>
        <v/>
      </c>
      <c r="M116" s="24">
        <f t="shared" si="25"/>
        <v>-9966434639.6113739</v>
      </c>
      <c r="N116" s="24">
        <f t="shared" si="26"/>
        <v>-3.4372661517750472E-5</v>
      </c>
      <c r="O116" s="24">
        <f t="shared" si="27"/>
        <v>1379050215.625</v>
      </c>
      <c r="P116" s="24">
        <f t="shared" si="28"/>
        <v>-7.7127752622485918E-6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4.5053463691672254E-4</v>
      </c>
      <c r="V116" s="24">
        <f t="shared" si="31"/>
        <v>2.6078974583054666E-3</v>
      </c>
      <c r="W116" s="63">
        <f>B116+([1]User!D$6-25)*[1]User!C$6*[1]Calc!V$6</f>
        <v>0.26411031560000003</v>
      </c>
      <c r="AH116" s="24"/>
    </row>
    <row r="117" spans="1:34">
      <c r="A117" s="5">
        <v>1.57758E-2</v>
      </c>
      <c r="B117" s="63">
        <v>0.263826</v>
      </c>
      <c r="C117" s="24">
        <v>-8.2844899999999993E-6</v>
      </c>
      <c r="D117" s="61">
        <f t="shared" si="18"/>
        <v>-9.7814728157857777E-5</v>
      </c>
      <c r="E117" s="49">
        <f t="shared" si="37"/>
        <v>-3</v>
      </c>
      <c r="F117" s="49">
        <f t="shared" si="36"/>
        <v>-3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6.5959553321100007E-3</v>
      </c>
      <c r="K117" s="5" t="str">
        <f t="shared" si="29"/>
        <v/>
      </c>
      <c r="L117" s="5" t="str">
        <f t="shared" si="30"/>
        <v/>
      </c>
      <c r="M117" s="24">
        <f t="shared" si="25"/>
        <v>-2952098340.5472808</v>
      </c>
      <c r="N117" s="24">
        <f t="shared" si="26"/>
        <v>-9.7814160646472791E-5</v>
      </c>
      <c r="O117" s="24">
        <f t="shared" si="27"/>
        <v>1378620890.625</v>
      </c>
      <c r="P117" s="24">
        <f t="shared" si="28"/>
        <v>-2.7094858071892775E-6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4.5047335216640092E-4</v>
      </c>
      <c r="V117" s="24">
        <f t="shared" si="31"/>
        <v>2.6088341068327852E-3</v>
      </c>
      <c r="W117" s="63">
        <f>B117+([1]User!D$6-25)*[1]User!C$6*[1]Calc!V$6</f>
        <v>0.26410231560000003</v>
      </c>
      <c r="AH117" s="24"/>
    </row>
    <row r="118" spans="1:34">
      <c r="A118" s="5">
        <v>1.59212E-2</v>
      </c>
      <c r="B118" s="63">
        <v>0.263789</v>
      </c>
      <c r="C118" s="24">
        <v>3.1333600000000001E-6</v>
      </c>
      <c r="D118" s="61">
        <f t="shared" si="18"/>
        <v>3.6995488753164684E-5</v>
      </c>
      <c r="E118" s="49">
        <f t="shared" si="37"/>
        <v>-4.4318512307723479</v>
      </c>
      <c r="F118" s="49">
        <f t="shared" si="36"/>
        <v>-4.4318512307723479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6.5950312571100003E-3</v>
      </c>
      <c r="K118" s="5" t="str">
        <f t="shared" si="29"/>
        <v/>
      </c>
      <c r="L118" s="5" t="str">
        <f t="shared" si="30"/>
        <v/>
      </c>
      <c r="M118" s="24">
        <f t="shared" si="25"/>
        <v>-13633806983.989918</v>
      </c>
      <c r="N118" s="24">
        <f t="shared" si="26"/>
        <v>3.6998109716219285E-5</v>
      </c>
      <c r="O118" s="24">
        <f t="shared" si="27"/>
        <v>1376637001</v>
      </c>
      <c r="P118" s="24">
        <f t="shared" si="28"/>
        <v>7.1529248143243545E-6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4.5019003058887355E-4</v>
      </c>
      <c r="V118" s="24">
        <f t="shared" si="31"/>
        <v>2.6131684248498028E-3</v>
      </c>
      <c r="W118" s="63">
        <f>B118+([1]User!D$6-25)*[1]User!C$6*[1]Calc!V$6</f>
        <v>0.26406531560000002</v>
      </c>
      <c r="AH118" s="24"/>
    </row>
    <row r="119" spans="1:34">
      <c r="A119" s="5">
        <v>1.60666E-2</v>
      </c>
      <c r="B119" s="63">
        <v>0.26380799999999999</v>
      </c>
      <c r="C119" s="24">
        <v>-2.9113800000000001E-6</v>
      </c>
      <c r="D119" s="61">
        <f t="shared" si="18"/>
        <v>-3.4374577465145593E-5</v>
      </c>
      <c r="E119" s="49">
        <f t="shared" si="37"/>
        <v>-3</v>
      </c>
      <c r="F119" s="49">
        <f t="shared" si="36"/>
        <v>-3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6.5955057821100007E-3</v>
      </c>
      <c r="K119" s="5" t="str">
        <f t="shared" si="29"/>
        <v/>
      </c>
      <c r="L119" s="5" t="str">
        <f t="shared" si="30"/>
        <v/>
      </c>
      <c r="M119" s="24">
        <f t="shared" si="25"/>
        <v>7006323371.6497278</v>
      </c>
      <c r="N119" s="24">
        <f t="shared" si="26"/>
        <v>-3.4375924360750556E-5</v>
      </c>
      <c r="O119" s="24">
        <f t="shared" si="27"/>
        <v>1377655398.375</v>
      </c>
      <c r="P119" s="24">
        <f t="shared" si="28"/>
        <v>-7.704242975528455E-6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4.5033549532252925E-4</v>
      </c>
      <c r="V119" s="24">
        <f t="shared" si="31"/>
        <v>2.6109422177046193E-3</v>
      </c>
      <c r="W119" s="63">
        <f>B119+([1]User!D$6-25)*[1]User!C$6*[1]Calc!V$6</f>
        <v>0.26408431560000001</v>
      </c>
      <c r="AH119" s="24"/>
    </row>
    <row r="120" spans="1:34">
      <c r="A120" s="5">
        <v>1.6212000000000001E-2</v>
      </c>
      <c r="B120" s="63">
        <v>0.26376699999999997</v>
      </c>
      <c r="C120" s="24">
        <v>9.1781100000000001E-6</v>
      </c>
      <c r="D120" s="61">
        <f t="shared" si="18"/>
        <v>1.083656730411789E-4</v>
      </c>
      <c r="E120" s="49">
        <f t="shared" si="37"/>
        <v>-3.965108267334069</v>
      </c>
      <c r="F120" s="49">
        <f t="shared" si="36"/>
        <v>-3.965108267334069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6.5944818071099996E-3</v>
      </c>
      <c r="K120" s="5" t="str">
        <f t="shared" si="29"/>
        <v/>
      </c>
      <c r="L120" s="5" t="str">
        <f t="shared" si="30"/>
        <v/>
      </c>
      <c r="M120" s="24">
        <f t="shared" si="25"/>
        <v>-15094801446.025581</v>
      </c>
      <c r="N120" s="24">
        <f t="shared" si="26"/>
        <v>1.0836857486580888E-4</v>
      </c>
      <c r="O120" s="24">
        <f t="shared" si="27"/>
        <v>1375458744.625</v>
      </c>
      <c r="P120" s="24">
        <f t="shared" si="28"/>
        <v>2.4399895393487914E-6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4.5002166292458994E-4</v>
      </c>
      <c r="V120" s="24">
        <f t="shared" si="31"/>
        <v>2.6157473946561193E-3</v>
      </c>
      <c r="W120" s="63">
        <f>B120+([1]User!D$6-25)*[1]User!C$6*[1]Calc!V$6</f>
        <v>0.26404331559999999</v>
      </c>
      <c r="AH120" s="24"/>
    </row>
    <row r="121" spans="1:34">
      <c r="A121" s="5">
        <v>1.6357400000000001E-2</v>
      </c>
      <c r="B121" s="63">
        <v>0.26376699999999997</v>
      </c>
      <c r="C121" s="24">
        <v>-2.2397400000000002E-6</v>
      </c>
      <c r="D121" s="61">
        <f t="shared" si="18"/>
        <v>-2.6444543869843577E-5</v>
      </c>
      <c r="E121" s="49">
        <f t="shared" si="37"/>
        <v>-3</v>
      </c>
      <c r="F121" s="49">
        <f t="shared" si="36"/>
        <v>-3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6.5944818071099996E-3</v>
      </c>
      <c r="K121" s="5" t="str">
        <f t="shared" si="29"/>
        <v/>
      </c>
      <c r="L121" s="5" t="str">
        <f t="shared" si="30"/>
        <v/>
      </c>
      <c r="M121" s="24">
        <f t="shared" si="25"/>
        <v>0</v>
      </c>
      <c r="N121" s="24">
        <f t="shared" si="26"/>
        <v>-2.6444543869843577E-5</v>
      </c>
      <c r="O121" s="24">
        <f t="shared" si="27"/>
        <v>1375458744.625</v>
      </c>
      <c r="P121" s="24">
        <f t="shared" si="28"/>
        <v>-9.9989695556157092E-6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4.5002166292458994E-4</v>
      </c>
      <c r="V121" s="24">
        <f t="shared" si="31"/>
        <v>2.6157473946561193E-3</v>
      </c>
      <c r="W121" s="63">
        <f>B121+([1]User!D$6-25)*[1]User!C$6*[1]Calc!V$6</f>
        <v>0.26404331559999999</v>
      </c>
      <c r="AH121" s="24"/>
    </row>
    <row r="122" spans="1:34">
      <c r="A122" s="5">
        <v>1.6502800000000001E-2</v>
      </c>
      <c r="B122" s="63">
        <v>0.26375199999999999</v>
      </c>
      <c r="C122" s="24">
        <v>-2.2482900000000001E-7</v>
      </c>
      <c r="D122" s="61">
        <f t="shared" si="18"/>
        <v>-2.6545493466710697E-6</v>
      </c>
      <c r="E122" s="49">
        <f t="shared" si="37"/>
        <v>-3</v>
      </c>
      <c r="F122" s="49">
        <f t="shared" si="36"/>
        <v>-3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6.5941071821100008E-3</v>
      </c>
      <c r="K122" s="5" t="str">
        <f t="shared" si="29"/>
        <v/>
      </c>
      <c r="L122" s="5" t="str">
        <f t="shared" si="30"/>
        <v/>
      </c>
      <c r="M122" s="24">
        <f t="shared" si="25"/>
        <v>-5519265169.0074701</v>
      </c>
      <c r="N122" s="24">
        <f t="shared" si="26"/>
        <v>-2.6534883231349795E-6</v>
      </c>
      <c r="O122" s="24">
        <f t="shared" si="27"/>
        <v>1374655966.25</v>
      </c>
      <c r="P122" s="24">
        <f t="shared" si="28"/>
        <v>-9.9591115833396181E-5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4.4990690688346305E-4</v>
      </c>
      <c r="V122" s="24">
        <f t="shared" si="31"/>
        <v>2.6175065562231785E-3</v>
      </c>
      <c r="W122" s="63">
        <f>B122+([1]User!D$6-25)*[1]User!C$6*[1]Calc!V$6</f>
        <v>0.26402831560000001</v>
      </c>
      <c r="AH122" s="24"/>
    </row>
    <row r="123" spans="1:34">
      <c r="A123" s="5">
        <v>1.6648199999999998E-2</v>
      </c>
      <c r="B123" s="63">
        <v>0.26372299999999999</v>
      </c>
      <c r="C123" s="24">
        <v>-1.6344199999999998E-5</v>
      </c>
      <c r="D123" s="61">
        <f t="shared" si="18"/>
        <v>-1.9297548551059379E-4</v>
      </c>
      <c r="E123" s="49">
        <f t="shared" si="37"/>
        <v>-3</v>
      </c>
      <c r="F123" s="49">
        <f t="shared" si="36"/>
        <v>-3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6.59338290711E-3</v>
      </c>
      <c r="K123" s="5" t="str">
        <f t="shared" si="29"/>
        <v/>
      </c>
      <c r="L123" s="5" t="str">
        <f t="shared" si="30"/>
        <v/>
      </c>
      <c r="M123" s="24">
        <f t="shared" si="25"/>
        <v>-10658542163.503014</v>
      </c>
      <c r="N123" s="24">
        <f t="shared" si="26"/>
        <v>-1.9297343651244827E-4</v>
      </c>
      <c r="O123" s="24">
        <f t="shared" si="27"/>
        <v>1373105256.375</v>
      </c>
      <c r="P123" s="24">
        <f t="shared" si="28"/>
        <v>-1.3678864783469931E-6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4.4968513734303415E-4</v>
      </c>
      <c r="V123" s="24">
        <f t="shared" si="31"/>
        <v>2.62090937948643E-3</v>
      </c>
      <c r="W123" s="63">
        <f>B123+([1]User!D$6-25)*[1]User!C$6*[1]Calc!V$6</f>
        <v>0.26399931560000001</v>
      </c>
      <c r="AH123" s="24"/>
    </row>
    <row r="124" spans="1:34">
      <c r="A124" s="5">
        <v>1.6793599999999999E-2</v>
      </c>
      <c r="B124" s="63">
        <v>0.26376100000000002</v>
      </c>
      <c r="C124" s="24">
        <v>-1.23143E-5</v>
      </c>
      <c r="D124" s="61">
        <f t="shared" si="18"/>
        <v>-1.4539457552055807E-4</v>
      </c>
      <c r="E124" s="49">
        <f t="shared" si="37"/>
        <v>-3</v>
      </c>
      <c r="F124" s="49">
        <f t="shared" si="36"/>
        <v>-3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6.5943319571100016E-3</v>
      </c>
      <c r="K124" s="5" t="str">
        <f t="shared" si="29"/>
        <v/>
      </c>
      <c r="L124" s="5" t="str">
        <f t="shared" si="30"/>
        <v/>
      </c>
      <c r="M124" s="24">
        <f t="shared" si="25"/>
        <v>13987037066.767256</v>
      </c>
      <c r="N124" s="24">
        <f t="shared" si="26"/>
        <v>-1.4539726438856379E-4</v>
      </c>
      <c r="O124" s="24">
        <f t="shared" si="27"/>
        <v>1375137577</v>
      </c>
      <c r="P124" s="24">
        <f t="shared" si="28"/>
        <v>-1.8181665859682631E-6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4.4997575660785956E-4</v>
      </c>
      <c r="V124" s="24">
        <f t="shared" si="31"/>
        <v>2.6164509840620894E-3</v>
      </c>
      <c r="W124" s="63">
        <f>B124+([1]User!D$6-25)*[1]User!C$6*[1]Calc!V$6</f>
        <v>0.26403731560000004</v>
      </c>
      <c r="AH124" s="24"/>
    </row>
    <row r="125" spans="1:34">
      <c r="A125" s="5">
        <v>1.6938999999999999E-2</v>
      </c>
      <c r="B125" s="63">
        <v>0.26375900000000002</v>
      </c>
      <c r="C125" s="24">
        <v>-8.9561299999999992E-6</v>
      </c>
      <c r="D125" s="61">
        <f t="shared" si="18"/>
        <v>-1.057447617531598E-4</v>
      </c>
      <c r="E125" s="49">
        <f t="shared" si="37"/>
        <v>-3</v>
      </c>
      <c r="F125" s="49">
        <f t="shared" si="36"/>
        <v>-3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6.5942820071100009E-3</v>
      </c>
      <c r="K125" s="5" t="str">
        <f t="shared" si="29"/>
        <v/>
      </c>
      <c r="L125" s="5" t="str">
        <f t="shared" si="30"/>
        <v/>
      </c>
      <c r="M125" s="24">
        <f t="shared" si="25"/>
        <v>-736102543.79572487</v>
      </c>
      <c r="N125" s="24">
        <f t="shared" si="26"/>
        <v>-1.0574462024480678E-4</v>
      </c>
      <c r="O125" s="24">
        <f t="shared" si="27"/>
        <v>1375030537.875</v>
      </c>
      <c r="P125" s="24">
        <f t="shared" si="28"/>
        <v>-2.4997571506629129E-6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4.4996045565797463E-4</v>
      </c>
      <c r="V125" s="24">
        <f t="shared" si="31"/>
        <v>2.6166855361514476E-3</v>
      </c>
      <c r="W125" s="63">
        <f>B125+([1]User!D$6-25)*[1]User!C$6*[1]Calc!V$6</f>
        <v>0.26403531560000004</v>
      </c>
      <c r="AH125" s="24"/>
    </row>
    <row r="126" spans="1:34">
      <c r="A126" s="5">
        <v>1.70844E-2</v>
      </c>
      <c r="B126" s="63">
        <v>0.26375100000000001</v>
      </c>
      <c r="C126" s="24">
        <v>-1.23143E-5</v>
      </c>
      <c r="D126" s="61">
        <f t="shared" si="18"/>
        <v>-1.4539457552055807E-4</v>
      </c>
      <c r="E126" s="49">
        <f t="shared" si="37"/>
        <v>-3</v>
      </c>
      <c r="F126" s="49">
        <f t="shared" si="36"/>
        <v>-3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6.5940822071100013E-3</v>
      </c>
      <c r="K126" s="5" t="str">
        <f t="shared" si="29"/>
        <v/>
      </c>
      <c r="L126" s="5" t="str">
        <f t="shared" si="30"/>
        <v/>
      </c>
      <c r="M126" s="24">
        <f t="shared" si="25"/>
        <v>-2943493524.4033284</v>
      </c>
      <c r="N126" s="24">
        <f t="shared" si="26"/>
        <v>-1.4539400966336293E-4</v>
      </c>
      <c r="O126" s="24">
        <f t="shared" si="27"/>
        <v>1374602464.375</v>
      </c>
      <c r="P126" s="24">
        <f t="shared" si="28"/>
        <v>-1.8174997605698316E-6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4.498992576362838E-4</v>
      </c>
      <c r="V126" s="24">
        <f t="shared" si="31"/>
        <v>2.6176238559490542E-3</v>
      </c>
      <c r="W126" s="63">
        <f>B126+([1]User!D$6-25)*[1]User!C$6*[1]Calc!V$6</f>
        <v>0.26402731560000003</v>
      </c>
      <c r="AH126" s="24"/>
    </row>
    <row r="127" spans="1:34">
      <c r="A127" s="5">
        <v>1.72298E-2</v>
      </c>
      <c r="B127" s="63">
        <v>0.26371800000000001</v>
      </c>
      <c r="C127" s="24">
        <v>3.1333600000000001E-6</v>
      </c>
      <c r="D127" s="61">
        <f t="shared" si="18"/>
        <v>3.6995488753164684E-5</v>
      </c>
      <c r="E127" s="49">
        <f t="shared" si="37"/>
        <v>-4.4318512307723479</v>
      </c>
      <c r="F127" s="49">
        <f t="shared" si="36"/>
        <v>-4.4318512307723479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6.5932580321100007E-3</v>
      </c>
      <c r="K127" s="5" t="str">
        <f t="shared" si="29"/>
        <v/>
      </c>
      <c r="L127" s="5" t="str">
        <f t="shared" si="30"/>
        <v/>
      </c>
      <c r="M127" s="24">
        <f t="shared" si="25"/>
        <v>-12126325841.067049</v>
      </c>
      <c r="N127" s="24">
        <f t="shared" si="26"/>
        <v>3.6997819918044373E-5</v>
      </c>
      <c r="O127" s="24">
        <f t="shared" si="27"/>
        <v>1372838069.375</v>
      </c>
      <c r="P127" s="24">
        <f t="shared" si="28"/>
        <v>7.1332416623806281E-6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4.4964691348699178E-4</v>
      </c>
      <c r="V127" s="24">
        <f t="shared" si="31"/>
        <v>2.6214963099973664E-3</v>
      </c>
      <c r="W127" s="63">
        <f>B127+([1]User!D$6-25)*[1]User!C$6*[1]Calc!V$6</f>
        <v>0.26399431560000003</v>
      </c>
      <c r="AH127" s="24"/>
    </row>
    <row r="128" spans="1:34">
      <c r="A128" s="5">
        <v>1.73752E-2</v>
      </c>
      <c r="B128" s="63">
        <v>0.26372600000000002</v>
      </c>
      <c r="C128" s="24">
        <v>-5.5979399999999996E-6</v>
      </c>
      <c r="D128" s="61">
        <f t="shared" si="18"/>
        <v>-6.6094711846353653E-5</v>
      </c>
      <c r="E128" s="49">
        <f t="shared" si="37"/>
        <v>-3</v>
      </c>
      <c r="F128" s="49">
        <f t="shared" si="36"/>
        <v>-3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6.5934578321100012E-3</v>
      </c>
      <c r="K128" s="5" t="str">
        <f t="shared" si="29"/>
        <v/>
      </c>
      <c r="L128" s="5" t="str">
        <f t="shared" si="30"/>
        <v/>
      </c>
      <c r="M128" s="24">
        <f t="shared" si="25"/>
        <v>2940630829.6122861</v>
      </c>
      <c r="N128" s="24">
        <f t="shared" si="26"/>
        <v>-6.6095277153224344E-5</v>
      </c>
      <c r="O128" s="24">
        <f t="shared" si="27"/>
        <v>1373265593.5</v>
      </c>
      <c r="P128" s="24">
        <f t="shared" si="28"/>
        <v>-3.9941821725391059E-6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4.4970807338882654E-4</v>
      </c>
      <c r="V128" s="24">
        <f t="shared" si="31"/>
        <v>2.6205572546184096E-3</v>
      </c>
      <c r="W128" s="63">
        <f>B128+([1]User!D$6-25)*[1]User!C$6*[1]Calc!V$6</f>
        <v>0.26400231560000004</v>
      </c>
      <c r="AH128" s="24"/>
    </row>
    <row r="129" spans="1:34">
      <c r="A129" s="5">
        <v>1.7520600000000001E-2</v>
      </c>
      <c r="B129" s="63">
        <v>0.263739</v>
      </c>
      <c r="C129" s="24">
        <v>1.1184500000000001E-6</v>
      </c>
      <c r="D129" s="61">
        <f t="shared" si="18"/>
        <v>1.320550603696257E-5</v>
      </c>
      <c r="E129" s="49">
        <f t="shared" si="37"/>
        <v>-4.8792449519088077</v>
      </c>
      <c r="F129" s="49">
        <f t="shared" si="36"/>
        <v>-4.8792449519088077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6.593782507110001E-3</v>
      </c>
      <c r="K129" s="5" t="str">
        <f t="shared" si="29"/>
        <v/>
      </c>
      <c r="L129" s="5" t="str">
        <f t="shared" si="30"/>
        <v/>
      </c>
      <c r="M129" s="24">
        <f t="shared" si="25"/>
        <v>4780943510.3124743</v>
      </c>
      <c r="N129" s="24">
        <f t="shared" si="26"/>
        <v>1.3204586948382148E-5</v>
      </c>
      <c r="O129" s="24">
        <f t="shared" si="27"/>
        <v>1373960604</v>
      </c>
      <c r="P129" s="24">
        <f t="shared" si="28"/>
        <v>2.0002911681029273E-5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4.4980747793478228E-4</v>
      </c>
      <c r="V129" s="24">
        <f t="shared" si="31"/>
        <v>2.6190316699796997E-3</v>
      </c>
      <c r="W129" s="63">
        <f>B129+([1]User!D$6-25)*[1]User!C$6*[1]Calc!V$6</f>
        <v>0.26401531560000002</v>
      </c>
      <c r="AH129" s="24"/>
    </row>
    <row r="130" spans="1:34">
      <c r="A130" s="5">
        <v>1.7666000000000001E-2</v>
      </c>
      <c r="B130" s="63">
        <v>0.26367499999999999</v>
      </c>
      <c r="C130" s="24">
        <v>-2.9113800000000001E-6</v>
      </c>
      <c r="D130" s="61">
        <f t="shared" si="18"/>
        <v>-3.4374577465145593E-5</v>
      </c>
      <c r="E130" s="49">
        <f t="shared" si="37"/>
        <v>-3</v>
      </c>
      <c r="F130" s="49">
        <f t="shared" si="36"/>
        <v>-3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6.5921841071100006E-3</v>
      </c>
      <c r="K130" s="5" t="str">
        <f t="shared" si="29"/>
        <v/>
      </c>
      <c r="L130" s="5" t="str">
        <f t="shared" si="30"/>
        <v/>
      </c>
      <c r="M130" s="24">
        <f t="shared" si="25"/>
        <v>-23478396498.327251</v>
      </c>
      <c r="N130" s="24">
        <f t="shared" si="26"/>
        <v>-3.4370063978202752E-5</v>
      </c>
      <c r="O130" s="24">
        <f t="shared" si="27"/>
        <v>1370542407.125</v>
      </c>
      <c r="P130" s="24">
        <f t="shared" si="28"/>
        <v>-7.6657719494733162E-6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4.493183372412855E-4</v>
      </c>
      <c r="V130" s="24">
        <f t="shared" si="31"/>
        <v>2.626546788380436E-3</v>
      </c>
      <c r="W130" s="63">
        <f>B130+([1]User!D$6-25)*[1]User!C$6*[1]Calc!V$6</f>
        <v>0.26395131560000001</v>
      </c>
      <c r="AH130" s="24"/>
    </row>
    <row r="131" spans="1:34">
      <c r="A131" s="5">
        <v>1.7811400000000002E-2</v>
      </c>
      <c r="B131" s="63">
        <v>0.26366000000000001</v>
      </c>
      <c r="C131" s="24">
        <v>3.805E-6</v>
      </c>
      <c r="D131" s="61">
        <f t="shared" si="18"/>
        <v>4.49255223484667E-5</v>
      </c>
      <c r="E131" s="49">
        <f t="shared" si="37"/>
        <v>-4.3475068646533144</v>
      </c>
      <c r="F131" s="49">
        <f t="shared" si="36"/>
        <v>-4.3475068646533144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6.5918094821100009E-3</v>
      </c>
      <c r="K131" s="5" t="str">
        <f t="shared" si="29"/>
        <v/>
      </c>
      <c r="L131" s="5" t="str">
        <f t="shared" si="30"/>
        <v/>
      </c>
      <c r="M131" s="24">
        <f t="shared" si="25"/>
        <v>-5499537535.002985</v>
      </c>
      <c r="N131" s="24">
        <f t="shared" si="26"/>
        <v>4.4926579579562426E-5</v>
      </c>
      <c r="O131" s="24">
        <f t="shared" si="27"/>
        <v>1369742498.125</v>
      </c>
      <c r="P131" s="24">
        <f t="shared" si="28"/>
        <v>5.8611027214574924E-6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4.4920378036455777E-4</v>
      </c>
      <c r="V131" s="24">
        <f t="shared" si="31"/>
        <v>2.6283097955708276E-3</v>
      </c>
      <c r="W131" s="63">
        <f>B131+([1]User!D$6-25)*[1]User!C$6*[1]Calc!V$6</f>
        <v>0.26393631560000003</v>
      </c>
      <c r="AH131" s="24"/>
    </row>
    <row r="132" spans="1:34">
      <c r="A132" s="5">
        <v>1.7956799999999998E-2</v>
      </c>
      <c r="B132" s="63">
        <v>0.26366000000000001</v>
      </c>
      <c r="C132" s="24">
        <v>-1.16427E-5</v>
      </c>
      <c r="D132" s="61">
        <f t="shared" si="18"/>
        <v>-1.3746501420407181E-4</v>
      </c>
      <c r="E132" s="49">
        <f t="shared" si="37"/>
        <v>-3</v>
      </c>
      <c r="F132" s="49">
        <f t="shared" si="36"/>
        <v>-3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6.5918094821100009E-3</v>
      </c>
      <c r="K132" s="5" t="str">
        <f t="shared" si="29"/>
        <v/>
      </c>
      <c r="M132" s="24">
        <f t="shared" si="25"/>
        <v>0</v>
      </c>
      <c r="N132" s="24">
        <f>IF($X$76,D132-1.602E-19*$P$6*M132/$B$6,D132)</f>
        <v>-1.3746501420407181E-4</v>
      </c>
      <c r="O132" s="24">
        <f t="shared" si="27"/>
        <v>1369742498.125</v>
      </c>
      <c r="P132" s="24">
        <f>O132/(($B$6*D132)/(1.602E-19*$P$6)-M132)</f>
        <v>-1.91553683214729E-6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4.4920378036455777E-4</v>
      </c>
      <c r="V132" s="24">
        <f t="shared" si="31"/>
        <v>2.6283097955708276E-3</v>
      </c>
      <c r="W132" s="63">
        <f>B132+([1]User!D$6-25)*[1]User!C$6*[1]Calc!V$6</f>
        <v>0.26393631560000003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-3377447913.2123909</v>
      </c>
      <c r="N133" s="24">
        <f>IF($X$76,D133-1.602E-19*$P$6*M133/$B$6,D133)</f>
        <v>6.4928058683594999E-10</v>
      </c>
      <c r="O133" s="24">
        <f t="shared" si="27"/>
        <v>47857.25</v>
      </c>
      <c r="P133" s="24">
        <f>O133/(($B$6*D133)/(1.602E-19*$P$6)-M133)</f>
        <v>1.416964857186548E-5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1.6339304908758996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-0.26074199999999997</v>
      </c>
      <c r="D150" s="5" t="s">
        <v>104</v>
      </c>
      <c r="O150" s="66"/>
    </row>
    <row r="152" spans="1:15">
      <c r="A152" s="5" t="s">
        <v>105</v>
      </c>
      <c r="B152" s="5">
        <v>0.71282100000000004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-0.265289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508"/>
  <sheetViews>
    <sheetView workbookViewId="0">
      <selection sqref="A1:XFD1048576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0.711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0.52685185185185179</v>
      </c>
      <c r="K3" s="21"/>
      <c r="M3" s="23"/>
      <c r="Q3" s="24">
        <f>100*(SUM(V22:V132))</f>
        <v>109540.41408927212</v>
      </c>
      <c r="R3" s="24">
        <f>100*SUM(V114:V132)</f>
        <v>200.86996395946665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1.1547873913941529</v>
      </c>
      <c r="D6" s="36">
        <f>INTERCEPT(K$15:K$102,H$15:H$102)</f>
        <v>0.52791452482952739</v>
      </c>
      <c r="E6" s="36">
        <f>INDEX(W9:W133,MATCH(O6,J9:J133,0))</f>
        <v>0.45082131559999999</v>
      </c>
      <c r="F6" s="36">
        <f>INDEX(I9:I133,MATCH(O6,J9:J133,0))</f>
        <v>2.278276744975833E-2</v>
      </c>
      <c r="G6" s="37">
        <f>E6*F6/B6/D6</f>
        <v>0.77822880118902393</v>
      </c>
      <c r="H6" s="38">
        <f>1000*MAX(J20:J110)</f>
        <v>10.270957194708908</v>
      </c>
      <c r="I6" s="35">
        <f>-SLOPE(K20:K129,I20:I129)</f>
        <v>1.2506392370069417</v>
      </c>
      <c r="J6" s="39">
        <f>AVERAGE(L20:L131)/(0.025*$B$6)</f>
        <v>602.78770495999993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1.5935983164545979</v>
      </c>
      <c r="O6" s="42">
        <f>MAX(J16:J132)</f>
        <v>1.0270957194708908E-2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0.52798209696343401</v>
      </c>
      <c r="T6" s="44">
        <f>(LOG(0.1)-INTERCEPT(T25:T120,R25:R120))/SLOPE(T25:T120,R25:R120)</f>
        <v>0.45538863497979398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97361.909025884248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1.1547873913941529</v>
      </c>
      <c r="T7" s="49">
        <f>SLOPE(R25:R120, T25:T120)/0.06</f>
        <v>1.5935983164545979</v>
      </c>
      <c r="X7" s="47"/>
      <c r="Y7" s="5">
        <f>1/Y6</f>
        <v>1.0270957194708908E-5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0.61024</v>
      </c>
      <c r="C9" s="60">
        <v>0.56903999999999999</v>
      </c>
      <c r="D9" s="61">
        <f t="shared" ref="D9:D72" si="0">C9/$A$6</f>
        <v>6.7186384328965811</v>
      </c>
      <c r="E9" s="49">
        <f t="shared" ref="E9:E72" si="1">IF(D9&gt;0,LOG10(D9),-3)</f>
        <v>0.82728126992988793</v>
      </c>
      <c r="F9" s="49">
        <f t="shared" ref="F9:F72" si="2">IF($D9&gt;0,LOG10(D9),-3)</f>
        <v>0.82728126992988793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0.63638700000000004</v>
      </c>
      <c r="C10" s="60">
        <v>0.69710499999999997</v>
      </c>
      <c r="D10" s="61">
        <f t="shared" si="0"/>
        <v>8.2306980963805199</v>
      </c>
      <c r="E10" s="49">
        <f t="shared" si="1"/>
        <v>0.91543667197390688</v>
      </c>
      <c r="F10" s="49">
        <f t="shared" si="2"/>
        <v>0.91543667197390688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1428715285150400</v>
      </c>
      <c r="P10" s="24" t="e">
        <f>O10/(($B$6*D10)/(1.602E-19*$P$6)-M10)</f>
        <v>#DIV/0!</v>
      </c>
      <c r="W10" s="63">
        <f>B10+([1]User!D$6-25)*[1]User!C$6*[1]Calc!V$6</f>
        <v>0.6366633156</v>
      </c>
      <c r="AH10" s="24"/>
    </row>
    <row r="11" spans="1:34">
      <c r="A11" s="24">
        <v>3.634E-4</v>
      </c>
      <c r="B11" s="59">
        <v>0.63978100000000004</v>
      </c>
      <c r="C11" s="64">
        <v>0.71214699999999997</v>
      </c>
      <c r="D11" s="61">
        <f t="shared" si="0"/>
        <v>8.4082985450442873</v>
      </c>
      <c r="E11" s="49">
        <f t="shared" si="1"/>
        <v>0.92470812335362007</v>
      </c>
      <c r="F11" s="49">
        <f t="shared" si="2"/>
        <v>0.92470812335362007</v>
      </c>
      <c r="G11" s="49">
        <f t="shared" si="3"/>
        <v>8.2264863940528361</v>
      </c>
      <c r="H11" s="5" t="str">
        <f t="shared" si="6"/>
        <v/>
      </c>
      <c r="I11" s="24">
        <f t="shared" si="4"/>
        <v>-0.18066215985132092</v>
      </c>
      <c r="J11" s="24">
        <f t="shared" si="5"/>
        <v>-0.11563413706493457</v>
      </c>
      <c r="M11" s="24">
        <f t="shared" ref="M11:M74" si="7">2.88E+21*(EXP(38.921*W11)/SQRT($X$21^2+296000000000000000000*EXP(38.921*W11)))*SLOPE(W10:W11,A10:A11)</f>
        <v>9.4575609129968141E+17</v>
      </c>
      <c r="N11" s="24">
        <f t="shared" ref="N11:N74" si="8">IF($X$76,D11-1.602E-19*$P$6*M11/$B$6,D11)</f>
        <v>8.2264863940528361</v>
      </c>
      <c r="O11" s="24">
        <f t="shared" ref="O11:O74" si="9">(SQRT($X$21^2+296000000000000000000*EXP(38.921*W11))-$X$21)/2</f>
        <v>1561290738658329.5</v>
      </c>
      <c r="P11" s="24">
        <f t="shared" ref="P11:P74" si="10">O11/(($B$6*D11)/(1.602E-19*$P$6)-M11)</f>
        <v>3.6484899776490103E-5</v>
      </c>
      <c r="W11" s="63">
        <f>B11+([1]User!D$6-25)*[1]User!C$6*[1]Calc!V$6</f>
        <v>0.64005731560000001</v>
      </c>
      <c r="X11" s="5" t="s">
        <v>62</v>
      </c>
      <c r="AH11" s="24"/>
    </row>
    <row r="12" spans="1:34">
      <c r="A12" s="24">
        <v>5.0880000000000001E-4</v>
      </c>
      <c r="B12" s="59">
        <v>0.63790500000000006</v>
      </c>
      <c r="C12" s="64">
        <v>0.71117900000000001</v>
      </c>
      <c r="D12" s="61">
        <f t="shared" si="0"/>
        <v>8.3968693977030746</v>
      </c>
      <c r="E12" s="49">
        <f t="shared" si="1"/>
        <v>0.92411739835696005</v>
      </c>
      <c r="F12" s="49">
        <f t="shared" si="2"/>
        <v>0.92411739835696005</v>
      </c>
      <c r="G12" s="49">
        <f t="shared" si="3"/>
        <v>8.4933558092438446</v>
      </c>
      <c r="H12" s="5" t="str">
        <f t="shared" si="6"/>
        <v/>
      </c>
      <c r="I12" s="24">
        <f>B$6-G12*B$6</f>
        <v>-0.18733389523109614</v>
      </c>
      <c r="J12" s="24">
        <f t="shared" si="5"/>
        <v>-0.1195529917150535</v>
      </c>
      <c r="M12" s="24">
        <f t="shared" si="7"/>
        <v>-5.0190601092785459E+17</v>
      </c>
      <c r="N12" s="24">
        <f t="shared" si="8"/>
        <v>8.4933558092438446</v>
      </c>
      <c r="O12" s="24">
        <f t="shared" si="9"/>
        <v>1486802330463314</v>
      </c>
      <c r="P12" s="24">
        <f t="shared" si="10"/>
        <v>3.3652526330898403E-5</v>
      </c>
      <c r="W12" s="63">
        <f>B12+([1]User!D$6-25)*[1]User!C$6*[1]Calc!V$6</f>
        <v>0.63818131560000002</v>
      </c>
      <c r="X12" s="62">
        <f>MAX(B9:B133)</f>
        <v>0.63978100000000004</v>
      </c>
      <c r="AH12" s="24"/>
    </row>
    <row r="13" spans="1:34">
      <c r="A13" s="24">
        <v>6.5419999999999996E-4</v>
      </c>
      <c r="B13" s="59">
        <v>0.63529100000000005</v>
      </c>
      <c r="C13" s="64">
        <v>0.70643800000000001</v>
      </c>
      <c r="D13" s="61">
        <f t="shared" si="0"/>
        <v>8.3408925510659966</v>
      </c>
      <c r="E13" s="49">
        <f t="shared" si="1"/>
        <v>0.92121252656844355</v>
      </c>
      <c r="F13" s="49">
        <f t="shared" si="2"/>
        <v>0.92121252656844355</v>
      </c>
      <c r="G13" s="49">
        <f t="shared" si="3"/>
        <v>8.4678632299883354</v>
      </c>
      <c r="H13" s="5" t="str">
        <f t="shared" si="6"/>
        <v/>
      </c>
      <c r="I13" s="24">
        <f t="shared" si="4"/>
        <v>-0.18669658074970841</v>
      </c>
      <c r="J13" s="24">
        <f t="shared" si="5"/>
        <v>-0.11865824465879081</v>
      </c>
      <c r="M13" s="24">
        <f t="shared" si="7"/>
        <v>-6.6048001936298138E+17</v>
      </c>
      <c r="N13" s="24">
        <f t="shared" si="8"/>
        <v>8.4678632299883354</v>
      </c>
      <c r="O13" s="24">
        <f t="shared" si="9"/>
        <v>1387959634720380.5</v>
      </c>
      <c r="P13" s="24">
        <f t="shared" si="10"/>
        <v>3.1509880702101686E-5</v>
      </c>
      <c r="W13" s="63">
        <f>B13+([1]User!D$6-25)*[1]User!C$6*[1]Calc!V$6</f>
        <v>0.63556731560000002</v>
      </c>
      <c r="AH13" s="24"/>
    </row>
    <row r="14" spans="1:34">
      <c r="A14" s="24">
        <v>7.9960000000000003E-4</v>
      </c>
      <c r="B14" s="59">
        <v>0.63262700000000005</v>
      </c>
      <c r="C14" s="64">
        <v>0.70076000000000005</v>
      </c>
      <c r="D14" s="61">
        <f t="shared" si="0"/>
        <v>8.2738525731699148</v>
      </c>
      <c r="E14" s="49">
        <f t="shared" si="1"/>
        <v>0.9177077781948314</v>
      </c>
      <c r="F14" s="49">
        <f t="shared" si="2"/>
        <v>0.9177077781948314</v>
      </c>
      <c r="G14" s="49">
        <f t="shared" si="3"/>
        <v>8.395852683934244</v>
      </c>
      <c r="H14" s="5" t="str">
        <f t="shared" si="6"/>
        <v/>
      </c>
      <c r="I14" s="24">
        <f>B$6-G14*B$6</f>
        <v>-0.18489631709835611</v>
      </c>
      <c r="J14" s="24">
        <f t="shared" si="5"/>
        <v>-0.11702149213377855</v>
      </c>
      <c r="M14" s="24">
        <f t="shared" si="7"/>
        <v>-6.3462396360970202E+17</v>
      </c>
      <c r="N14" s="24">
        <f t="shared" si="8"/>
        <v>8.395852683934244</v>
      </c>
      <c r="O14" s="24">
        <f t="shared" si="9"/>
        <v>1292904500666460</v>
      </c>
      <c r="P14" s="24">
        <f t="shared" si="10"/>
        <v>2.9603659159447309E-5</v>
      </c>
      <c r="W14" s="63">
        <f>B14+([1]User!D$6-25)*[1]User!C$6*[1]Calc!V$6</f>
        <v>0.63290331560000002</v>
      </c>
      <c r="X14" s="9" t="s">
        <v>63</v>
      </c>
      <c r="AH14" s="24"/>
    </row>
    <row r="15" spans="1:34">
      <c r="A15" s="24">
        <v>9.4499999999999998E-4</v>
      </c>
      <c r="B15" s="59">
        <v>0.62986699999999995</v>
      </c>
      <c r="C15" s="64">
        <v>0.69462599999999997</v>
      </c>
      <c r="D15" s="61">
        <f t="shared" si="0"/>
        <v>8.2014286167742512</v>
      </c>
      <c r="E15" s="49">
        <f t="shared" si="1"/>
        <v>0.91388950925457568</v>
      </c>
      <c r="F15" s="49">
        <f t="shared" si="2"/>
        <v>0.91388950925457568</v>
      </c>
      <c r="G15" s="49">
        <f>IF(N15&lt;0.001, 0.001, N15)</f>
        <v>8.3202628388476327</v>
      </c>
      <c r="H15" s="5" t="str">
        <f t="shared" si="6"/>
        <v/>
      </c>
      <c r="I15" s="24">
        <f t="shared" si="4"/>
        <v>-0.18300657097119083</v>
      </c>
      <c r="J15" s="24">
        <f t="shared" si="5"/>
        <v>-0.11532036740837288</v>
      </c>
      <c r="K15" s="5" t="str">
        <f t="shared" ref="K15:K78" si="11">IF(G15&gt;0.85,IF(G15&lt;1.1,W15,""),"")</f>
        <v/>
      </c>
      <c r="M15" s="24">
        <f t="shared" si="7"/>
        <v>-6.1815554553360819E+17</v>
      </c>
      <c r="N15" s="24">
        <f t="shared" si="8"/>
        <v>8.3202628388476327</v>
      </c>
      <c r="O15" s="24">
        <f t="shared" si="9"/>
        <v>1200183637184422</v>
      </c>
      <c r="P15" s="24">
        <f t="shared" si="10"/>
        <v>2.7730290121975127E-5</v>
      </c>
      <c r="W15" s="63">
        <f>B15+([1]User!D$6-25)*[1]User!C$6*[1]Calc!V$6</f>
        <v>0.63014331559999992</v>
      </c>
      <c r="X15" s="9">
        <f>AVERAGE(B9:B133)</f>
        <v>0.3898343592000002</v>
      </c>
      <c r="AH15" s="24"/>
    </row>
    <row r="16" spans="1:34">
      <c r="A16" s="24">
        <v>1.0904E-3</v>
      </c>
      <c r="B16" s="59">
        <v>0.62702999999999998</v>
      </c>
      <c r="C16" s="64">
        <v>0.68795399999999995</v>
      </c>
      <c r="D16" s="61">
        <f t="shared" si="0"/>
        <v>8.1226525103067164</v>
      </c>
      <c r="E16" s="49">
        <f t="shared" si="1"/>
        <v>0.90969787437378624</v>
      </c>
      <c r="F16" s="49">
        <f t="shared" si="2"/>
        <v>0.90969787437378624</v>
      </c>
      <c r="G16" s="49">
        <f t="shared" si="3"/>
        <v>8.2372057626033222</v>
      </c>
      <c r="H16" s="5" t="str">
        <f t="shared" si="6"/>
        <v/>
      </c>
      <c r="I16" s="24">
        <f t="shared" si="4"/>
        <v>-0.18093014406508307</v>
      </c>
      <c r="J16" s="24">
        <f t="shared" si="5"/>
        <v>-0.11349862205444446</v>
      </c>
      <c r="K16" s="5" t="str">
        <f t="shared" si="11"/>
        <v/>
      </c>
      <c r="M16" s="24">
        <f t="shared" si="7"/>
        <v>-5.9588666404809562E+17</v>
      </c>
      <c r="N16" s="24">
        <f t="shared" si="8"/>
        <v>8.2372057626033222</v>
      </c>
      <c r="O16" s="24">
        <f t="shared" si="9"/>
        <v>1110688764871310.4</v>
      </c>
      <c r="P16" s="24">
        <f t="shared" si="10"/>
        <v>2.5921266787850548E-5</v>
      </c>
      <c r="W16" s="63">
        <f>B16+([1]User!D$6-25)*[1]User!C$6*[1]Calc!V$6</f>
        <v>0.62730631559999994</v>
      </c>
      <c r="AH16" s="24"/>
    </row>
    <row r="17" spans="1:34">
      <c r="A17" s="24">
        <v>1.2358E-3</v>
      </c>
      <c r="B17" s="59">
        <v>0.62419400000000003</v>
      </c>
      <c r="C17" s="64">
        <v>0.68080200000000002</v>
      </c>
      <c r="D17" s="61">
        <f t="shared" si="0"/>
        <v>8.0382090580501515</v>
      </c>
      <c r="E17" s="49">
        <f>IF(D17&gt;0,LOG10(D17),-3)</f>
        <v>0.90515929715047949</v>
      </c>
      <c r="F17" s="49">
        <f t="shared" si="2"/>
        <v>0.90515929715047949</v>
      </c>
      <c r="G17" s="49">
        <f t="shared" si="3"/>
        <v>8.1455104495100112</v>
      </c>
      <c r="H17" s="5" t="str">
        <f t="shared" si="6"/>
        <v/>
      </c>
      <c r="I17" s="24">
        <f t="shared" si="4"/>
        <v>-0.1786377612377503</v>
      </c>
      <c r="J17" s="24">
        <f t="shared" si="5"/>
        <v>-0.11155397913821537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-5.5816370921691411E+17</v>
      </c>
      <c r="N17" s="24">
        <f t="shared" si="8"/>
        <v>8.1455104495100112</v>
      </c>
      <c r="O17" s="24">
        <f t="shared" si="9"/>
        <v>1026823409056198.1</v>
      </c>
      <c r="P17" s="24">
        <f t="shared" si="10"/>
        <v>2.4233782938531221E-5</v>
      </c>
      <c r="W17" s="63">
        <f>B17+([1]User!D$6-25)*[1]User!C$6*[1]Calc!V$6</f>
        <v>0.62447031559999999</v>
      </c>
      <c r="AH17" s="24"/>
    </row>
    <row r="18" spans="1:34">
      <c r="A18" s="24">
        <v>1.3812E-3</v>
      </c>
      <c r="B18" s="59">
        <v>0.62131899999999995</v>
      </c>
      <c r="C18" s="64">
        <v>0.67303000000000002</v>
      </c>
      <c r="D18" s="61">
        <f t="shared" si="0"/>
        <v>7.9464452841494202</v>
      </c>
      <c r="E18" s="49">
        <f t="shared" si="1"/>
        <v>0.90017289737057238</v>
      </c>
      <c r="F18" s="49">
        <f t="shared" si="2"/>
        <v>0.90017289737057238</v>
      </c>
      <c r="G18" s="49">
        <f t="shared" si="3"/>
        <v>8.0481846933442647</v>
      </c>
      <c r="H18" s="5" t="str">
        <f t="shared" si="6"/>
        <v/>
      </c>
      <c r="I18" s="24">
        <f t="shared" si="4"/>
        <v>-0.17620461733360662</v>
      </c>
      <c r="J18" s="24">
        <f t="shared" si="5"/>
        <v>-0.10952796472166043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-5.2923121720165069E+17</v>
      </c>
      <c r="N18" s="24">
        <f t="shared" si="8"/>
        <v>8.0481846933442647</v>
      </c>
      <c r="O18" s="24">
        <f t="shared" si="9"/>
        <v>947230654730224.62</v>
      </c>
      <c r="P18" s="24">
        <f t="shared" si="10"/>
        <v>2.2625676224345204E-5</v>
      </c>
      <c r="U18" s="24">
        <f>(K$6*EXP(W18/0.02585)+L$6*EXP(W18/(2*0.02585))+W18/M$6)/B$6</f>
        <v>2.6016169914581968</v>
      </c>
      <c r="V18" s="24">
        <f t="shared" ref="V18:V81" si="13">((U18)-G18)*((U18)-G18)*U$22/U18</f>
        <v>19.542561489917819</v>
      </c>
      <c r="W18" s="63">
        <f>B18+([1]User!D$6-25)*[1]User!C$6*[1]Calc!V$6</f>
        <v>0.62159531559999992</v>
      </c>
      <c r="AH18" s="24"/>
    </row>
    <row r="19" spans="1:34" ht="15">
      <c r="A19" s="5">
        <v>1.5265999999999999E-3</v>
      </c>
      <c r="B19" s="59">
        <v>0.61842900000000001</v>
      </c>
      <c r="C19" s="64">
        <v>0.66454299999999999</v>
      </c>
      <c r="D19" s="61">
        <f t="shared" si="0"/>
        <v>7.8462395264171105</v>
      </c>
      <c r="E19" s="49">
        <f t="shared" si="1"/>
        <v>0.89466156193950119</v>
      </c>
      <c r="F19" s="49">
        <f t="shared" si="2"/>
        <v>0.89466156193950119</v>
      </c>
      <c r="G19" s="49">
        <f t="shared" si="3"/>
        <v>7.9417617155036808</v>
      </c>
      <c r="H19" s="5" t="str">
        <f t="shared" si="6"/>
        <v/>
      </c>
      <c r="I19" s="24">
        <f t="shared" si="4"/>
        <v>-0.17354404288759204</v>
      </c>
      <c r="J19" s="24">
        <f t="shared" si="5"/>
        <v>-0.10737262182526756</v>
      </c>
      <c r="K19" s="5" t="str">
        <f t="shared" si="11"/>
        <v/>
      </c>
      <c r="L19" s="5" t="str">
        <f t="shared" si="12"/>
        <v/>
      </c>
      <c r="M19" s="24">
        <f t="shared" si="7"/>
        <v>-4.9689028863176282E+17</v>
      </c>
      <c r="N19" s="24">
        <f t="shared" si="8"/>
        <v>7.9417617155036808</v>
      </c>
      <c r="O19" s="24">
        <f t="shared" si="9"/>
        <v>872449291466565.62</v>
      </c>
      <c r="P19" s="24">
        <f t="shared" si="10"/>
        <v>2.1118696052554062E-5</v>
      </c>
      <c r="U19" s="24">
        <f t="shared" ref="U19:U82" si="14">(K$6*EXP(W19/0.02585)+L$6*EXP(W19/(2*0.02585))+W19/M$6)/B$6</f>
        <v>2.3460075702463241</v>
      </c>
      <c r="V19" s="24">
        <f t="shared" si="13"/>
        <v>22.875304076004934</v>
      </c>
      <c r="W19" s="63">
        <f>B19+([1]User!D$6-25)*[1]User!C$6*[1]Calc!V$6</f>
        <v>0.61870531559999997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0.61545499999999997</v>
      </c>
      <c r="C20" s="64">
        <v>0.65515199999999996</v>
      </c>
      <c r="D20" s="61">
        <f t="shared" si="0"/>
        <v>7.735360267448792</v>
      </c>
      <c r="E20" s="49">
        <f t="shared" si="1"/>
        <v>0.88848054538140064</v>
      </c>
      <c r="F20" s="49">
        <f t="shared" si="2"/>
        <v>0.88848054538140064</v>
      </c>
      <c r="G20" s="49">
        <f t="shared" si="3"/>
        <v>7.8268859787095177</v>
      </c>
      <c r="H20" s="5" t="str">
        <f t="shared" si="6"/>
        <v/>
      </c>
      <c r="I20" s="24">
        <f t="shared" si="4"/>
        <v>-0.17067214946773795</v>
      </c>
      <c r="J20" s="24">
        <f t="shared" si="5"/>
        <v>-0.10508818712805013</v>
      </c>
      <c r="K20" s="5" t="str">
        <f t="shared" si="11"/>
        <v/>
      </c>
      <c r="L20" s="5" t="str">
        <f t="shared" si="12"/>
        <v/>
      </c>
      <c r="M20" s="24">
        <f t="shared" si="7"/>
        <v>-4.7610128620851936E+17</v>
      </c>
      <c r="N20" s="24">
        <f t="shared" si="8"/>
        <v>7.8268859787095177</v>
      </c>
      <c r="O20" s="24">
        <f t="shared" si="9"/>
        <v>800682303081283.12</v>
      </c>
      <c r="P20" s="24">
        <f t="shared" si="10"/>
        <v>1.9665952252663887E-5</v>
      </c>
      <c r="U20" s="24">
        <f t="shared" si="14"/>
        <v>2.1100578535058503</v>
      </c>
      <c r="V20" s="24">
        <f t="shared" si="13"/>
        <v>26.545746499327166</v>
      </c>
      <c r="W20" s="63">
        <f>B20+([1]User!D$6-25)*[1]User!C$6*[1]Calc!V$6</f>
        <v>0.61573131559999994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0.61254200000000003</v>
      </c>
      <c r="C21" s="64">
        <v>0.64468199999999998</v>
      </c>
      <c r="D21" s="61">
        <f t="shared" si="0"/>
        <v>7.6117412874255477</v>
      </c>
      <c r="E21" s="49">
        <f t="shared" si="1"/>
        <v>0.88148401879615745</v>
      </c>
      <c r="F21" s="49">
        <f t="shared" si="2"/>
        <v>0.88148401879615745</v>
      </c>
      <c r="G21" s="49">
        <f t="shared" si="3"/>
        <v>7.6952351050932561</v>
      </c>
      <c r="H21" s="5" t="str">
        <f t="shared" si="6"/>
        <v/>
      </c>
      <c r="I21" s="24">
        <f t="shared" si="4"/>
        <v>-0.16738087762733142</v>
      </c>
      <c r="J21" s="24">
        <f t="shared" si="5"/>
        <v>-0.10257406749123096</v>
      </c>
      <c r="K21" s="5" t="str">
        <f t="shared" si="11"/>
        <v/>
      </c>
      <c r="L21" s="5" t="str">
        <f t="shared" si="12"/>
        <v/>
      </c>
      <c r="M21" s="24">
        <f t="shared" si="7"/>
        <v>-4.3432073277001754E+17</v>
      </c>
      <c r="N21" s="24">
        <f t="shared" si="8"/>
        <v>7.6952351050932561</v>
      </c>
      <c r="O21" s="24">
        <f t="shared" si="9"/>
        <v>735221999886695.12</v>
      </c>
      <c r="P21" s="24">
        <f t="shared" si="10"/>
        <v>1.8367090196460657E-5</v>
      </c>
      <c r="Q21" s="5" t="str">
        <f>IF(G21&gt;0.85,IF(G21&lt;1.15,W21,""),"")</f>
        <v/>
      </c>
      <c r="U21" s="24">
        <f t="shared" si="14"/>
        <v>1.9027950859232883</v>
      </c>
      <c r="V21" s="24">
        <f t="shared" si="13"/>
        <v>30.221088613969624</v>
      </c>
      <c r="W21" s="63">
        <f>B21+([1]User!D$6-25)*[1]User!C$6*[1]Calc!V$6</f>
        <v>0.6128183156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0.60958299999999999</v>
      </c>
      <c r="C22" s="64">
        <v>0.63289799999999996</v>
      </c>
      <c r="D22" s="61">
        <f t="shared" si="0"/>
        <v>7.4726079483048293</v>
      </c>
      <c r="E22" s="49">
        <f t="shared" si="1"/>
        <v>0.87347219751720595</v>
      </c>
      <c r="F22" s="49">
        <f t="shared" si="2"/>
        <v>0.87347219751720595</v>
      </c>
      <c r="G22" s="49">
        <f t="shared" si="3"/>
        <v>7.5514077996746032</v>
      </c>
      <c r="H22" s="5" t="str">
        <f t="shared" si="6"/>
        <v/>
      </c>
      <c r="I22" s="24">
        <f t="shared" si="4"/>
        <v>-0.16378519499186509</v>
      </c>
      <c r="J22" s="24">
        <f t="shared" si="5"/>
        <v>-9.9885926923151375E-2</v>
      </c>
      <c r="K22" s="5" t="str">
        <f t="shared" si="11"/>
        <v/>
      </c>
      <c r="L22" s="5" t="str">
        <f t="shared" si="12"/>
        <v/>
      </c>
      <c r="M22" s="24">
        <f t="shared" si="7"/>
        <v>-4.0990351315945485E+17</v>
      </c>
      <c r="N22" s="24">
        <f t="shared" si="8"/>
        <v>7.5514077996746032</v>
      </c>
      <c r="O22" s="24">
        <f t="shared" si="9"/>
        <v>673365998324568.87</v>
      </c>
      <c r="P22" s="24">
        <f t="shared" si="10"/>
        <v>1.7142218107131374E-5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1.7138745694242559</v>
      </c>
      <c r="V22" s="24">
        <f t="shared" si="13"/>
        <v>34.076794214277058</v>
      </c>
      <c r="W22" s="63">
        <f>B22+([1]User!D$6-25)*[1]User!C$6*[1]Calc!V$6</f>
        <v>0.60985931559999995</v>
      </c>
      <c r="AH22" s="24"/>
    </row>
    <row r="23" spans="1:34">
      <c r="A23" s="5">
        <v>2.1082000000000002E-3</v>
      </c>
      <c r="B23" s="59">
        <v>0.60659799999999997</v>
      </c>
      <c r="C23" s="64">
        <v>0.61926400000000004</v>
      </c>
      <c r="D23" s="61">
        <f t="shared" si="0"/>
        <v>7.3116317139555544</v>
      </c>
      <c r="E23" s="49">
        <f t="shared" si="1"/>
        <v>0.86401430791382305</v>
      </c>
      <c r="F23" s="49">
        <f t="shared" si="2"/>
        <v>0.86401430791382305</v>
      </c>
      <c r="G23" s="49">
        <f t="shared" si="3"/>
        <v>7.3853392311365811</v>
      </c>
      <c r="H23" s="5" t="str">
        <f t="shared" si="6"/>
        <v/>
      </c>
      <c r="I23" s="24">
        <f t="shared" si="4"/>
        <v>-0.15963348077841455</v>
      </c>
      <c r="J23" s="24">
        <f t="shared" si="5"/>
        <v>-9.6877459394246079E-2</v>
      </c>
      <c r="K23" s="5" t="str">
        <f t="shared" si="11"/>
        <v/>
      </c>
      <c r="L23" s="5" t="str">
        <f t="shared" si="12"/>
        <v/>
      </c>
      <c r="M23" s="24">
        <f t="shared" si="7"/>
        <v>-3.8341405108732013E+17</v>
      </c>
      <c r="N23" s="24">
        <f t="shared" si="8"/>
        <v>7.3853392311365811</v>
      </c>
      <c r="O23" s="24">
        <f t="shared" si="9"/>
        <v>615447568436059.37</v>
      </c>
      <c r="P23" s="24">
        <f t="shared" si="10"/>
        <v>1.6020068524048007E-5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1.5430406427385472</v>
      </c>
      <c r="V23" s="24">
        <f t="shared" si="13"/>
        <v>37.911342850511197</v>
      </c>
      <c r="W23" s="63">
        <f>B23+([1]User!D$6-25)*[1]User!C$6*[1]Calc!V$6</f>
        <v>0.60687431559999994</v>
      </c>
      <c r="AH23" s="24"/>
    </row>
    <row r="24" spans="1:34">
      <c r="A24" s="5">
        <v>2.2536000000000001E-3</v>
      </c>
      <c r="B24" s="59">
        <v>0.60361799999999999</v>
      </c>
      <c r="C24" s="64">
        <v>0.60314800000000002</v>
      </c>
      <c r="D24" s="61">
        <f t="shared" si="0"/>
        <v>7.121350579088829</v>
      </c>
      <c r="E24" s="49">
        <f t="shared" si="1"/>
        <v>0.85256236630848659</v>
      </c>
      <c r="F24" s="49">
        <f t="shared" si="2"/>
        <v>0.85256236630848659</v>
      </c>
      <c r="G24" s="49">
        <f t="shared" si="3"/>
        <v>7.1894898185046543</v>
      </c>
      <c r="H24" s="5" t="str">
        <f t="shared" si="6"/>
        <v/>
      </c>
      <c r="I24" s="24">
        <f t="shared" si="4"/>
        <v>-0.15473724546261639</v>
      </c>
      <c r="J24" s="24">
        <f t="shared" si="5"/>
        <v>-9.3444942946475915E-2</v>
      </c>
      <c r="K24" s="5" t="str">
        <f t="shared" si="11"/>
        <v/>
      </c>
      <c r="L24" s="5" t="str">
        <f t="shared" si="12"/>
        <v/>
      </c>
      <c r="M24" s="24">
        <f t="shared" si="7"/>
        <v>-3.5444881094374522E+17</v>
      </c>
      <c r="N24" s="24">
        <f t="shared" si="8"/>
        <v>7.1894898185046543</v>
      </c>
      <c r="O24" s="24">
        <f t="shared" si="9"/>
        <v>561868551580555.87</v>
      </c>
      <c r="P24" s="24">
        <f t="shared" si="10"/>
        <v>1.5023821311748078E-5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1.3901789656923673</v>
      </c>
      <c r="V24" s="24">
        <f t="shared" si="13"/>
        <v>41.463035950443057</v>
      </c>
      <c r="W24" s="63">
        <f>B24+([1]User!D$6-25)*[1]User!C$6*[1]Calc!V$6</f>
        <v>0.60389431559999995</v>
      </c>
      <c r="X24" s="69"/>
      <c r="AH24" s="24"/>
    </row>
    <row r="25" spans="1:34">
      <c r="A25" s="5">
        <v>2.3990000000000001E-3</v>
      </c>
      <c r="B25" s="59">
        <v>0.60064799999999996</v>
      </c>
      <c r="C25" s="64">
        <v>0.58359700000000003</v>
      </c>
      <c r="D25" s="61">
        <f t="shared" si="0"/>
        <v>6.8905125009193489</v>
      </c>
      <c r="E25" s="49">
        <f t="shared" si="1"/>
        <v>0.83825152496186006</v>
      </c>
      <c r="F25" s="49">
        <f t="shared" si="2"/>
        <v>0.83825152496186006</v>
      </c>
      <c r="G25" s="49">
        <f t="shared" si="3"/>
        <v>6.9533201602423338</v>
      </c>
      <c r="H25" s="5" t="str">
        <f t="shared" si="6"/>
        <v/>
      </c>
      <c r="I25" s="24">
        <f t="shared" si="4"/>
        <v>-0.14883300400605837</v>
      </c>
      <c r="J25" s="24">
        <f t="shared" si="5"/>
        <v>-8.9437371071032667E-2</v>
      </c>
      <c r="K25" s="5" t="str">
        <f t="shared" si="11"/>
        <v/>
      </c>
      <c r="L25" s="5" t="str">
        <f t="shared" si="12"/>
        <v/>
      </c>
      <c r="M25" s="24">
        <f t="shared" si="7"/>
        <v>-3.2671483210042176E+17</v>
      </c>
      <c r="N25" s="24">
        <f t="shared" si="8"/>
        <v>6.9533201602423338</v>
      </c>
      <c r="O25" s="24">
        <f t="shared" si="9"/>
        <v>512450635979052.62</v>
      </c>
      <c r="P25" s="24">
        <f t="shared" si="10"/>
        <v>1.4167837520828282E-5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1.2535491708035218</v>
      </c>
      <c r="V25" s="24">
        <f t="shared" si="13"/>
        <v>44.417332562624665</v>
      </c>
      <c r="W25" s="63">
        <f>B25+([1]User!D$6-25)*[1]User!C$6*[1]Calc!V$6</f>
        <v>0.60092431559999993</v>
      </c>
      <c r="AH25" s="24"/>
    </row>
    <row r="26" spans="1:34">
      <c r="A26" s="5">
        <v>2.5444E-3</v>
      </c>
      <c r="B26" s="59">
        <v>0.59767599999999999</v>
      </c>
      <c r="C26" s="64">
        <v>0.55964499999999995</v>
      </c>
      <c r="D26" s="61">
        <f t="shared" si="0"/>
        <v>6.6077119460466864</v>
      </c>
      <c r="E26" s="49">
        <f t="shared" si="1"/>
        <v>0.82005110226493483</v>
      </c>
      <c r="F26" s="49">
        <f t="shared" si="2"/>
        <v>0.82005110226493483</v>
      </c>
      <c r="G26" s="49">
        <f t="shared" si="3"/>
        <v>6.6657462173481052</v>
      </c>
      <c r="H26" s="5" t="str">
        <f t="shared" si="6"/>
        <v/>
      </c>
      <c r="I26" s="24">
        <f t="shared" si="4"/>
        <v>-0.14164365543370264</v>
      </c>
      <c r="J26" s="24">
        <f t="shared" si="5"/>
        <v>-8.4696151756631005E-2</v>
      </c>
      <c r="K26" s="5" t="str">
        <f t="shared" si="11"/>
        <v/>
      </c>
      <c r="L26" s="5" t="str">
        <f t="shared" si="12"/>
        <v/>
      </c>
      <c r="M26" s="24">
        <f t="shared" si="7"/>
        <v>-3.018844741022624E+17</v>
      </c>
      <c r="N26" s="24">
        <f t="shared" si="8"/>
        <v>6.6657462173481052</v>
      </c>
      <c r="O26" s="24">
        <f t="shared" si="9"/>
        <v>466751232055065.62</v>
      </c>
      <c r="P26" s="24">
        <f t="shared" si="10"/>
        <v>1.3461097066183118E-5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1.1308756746358835</v>
      </c>
      <c r="V26" s="24">
        <f t="shared" si="13"/>
        <v>46.427907149079275</v>
      </c>
      <c r="W26" s="63">
        <f>B26+([1]User!D$6-25)*[1]User!C$6*[1]Calc!V$6</f>
        <v>0.59795231559999995</v>
      </c>
      <c r="AH26" s="24"/>
    </row>
    <row r="27" spans="1:34">
      <c r="A27" s="5">
        <v>2.6898E-3</v>
      </c>
      <c r="B27" s="59">
        <v>0.59468900000000002</v>
      </c>
      <c r="C27" s="64">
        <v>0.53051199999999998</v>
      </c>
      <c r="D27" s="61">
        <f t="shared" si="0"/>
        <v>6.2637394775636697</v>
      </c>
      <c r="E27" s="49">
        <f t="shared" si="1"/>
        <v>0.79683368618120598</v>
      </c>
      <c r="F27" s="49">
        <f t="shared" si="2"/>
        <v>0.79683368618120598</v>
      </c>
      <c r="G27" s="49">
        <f t="shared" si="3"/>
        <v>6.3174894670149051</v>
      </c>
      <c r="H27" s="5" t="str">
        <f t="shared" si="6"/>
        <v/>
      </c>
      <c r="I27" s="24">
        <f t="shared" si="4"/>
        <v>-0.13293723667537263</v>
      </c>
      <c r="J27" s="24">
        <f t="shared" si="5"/>
        <v>-7.9093044973554974E-2</v>
      </c>
      <c r="K27" s="5" t="str">
        <f t="shared" si="11"/>
        <v/>
      </c>
      <c r="L27" s="5" t="str">
        <f t="shared" si="12"/>
        <v/>
      </c>
      <c r="M27" s="24">
        <f t="shared" si="7"/>
        <v>-2.7959836377047242E+17</v>
      </c>
      <c r="N27" s="24">
        <f t="shared" si="8"/>
        <v>6.3174894670149051</v>
      </c>
      <c r="O27" s="24">
        <f t="shared" si="9"/>
        <v>424382218453517.12</v>
      </c>
      <c r="P27" s="24">
        <f t="shared" si="10"/>
        <v>1.2913869995584376E-5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1.020247622648804</v>
      </c>
      <c r="V27" s="24">
        <f t="shared" si="13"/>
        <v>47.138205488547214</v>
      </c>
      <c r="W27" s="63">
        <f>B27+([1]User!D$6-25)*[1]User!C$6*[1]Calc!V$6</f>
        <v>0.59496531559999999</v>
      </c>
      <c r="AH27" s="24"/>
    </row>
    <row r="28" spans="1:34">
      <c r="A28" s="5">
        <v>2.8352E-3</v>
      </c>
      <c r="B28" s="59">
        <v>0.591696</v>
      </c>
      <c r="C28" s="64">
        <v>0.49746000000000001</v>
      </c>
      <c r="D28" s="61">
        <f t="shared" si="0"/>
        <v>5.8734954921072919</v>
      </c>
      <c r="E28" s="49">
        <f t="shared" si="1"/>
        <v>0.76889663976871936</v>
      </c>
      <c r="F28" s="49">
        <f t="shared" si="2"/>
        <v>0.76889663976871936</v>
      </c>
      <c r="G28" s="49">
        <f t="shared" si="3"/>
        <v>5.9230370071530585</v>
      </c>
      <c r="H28" s="5" t="str">
        <f t="shared" si="6"/>
        <v/>
      </c>
      <c r="I28" s="24">
        <f t="shared" si="4"/>
        <v>-0.12307592517882648</v>
      </c>
      <c r="J28" s="24">
        <f t="shared" si="5"/>
        <v>-7.2857540422722258E-2</v>
      </c>
      <c r="K28" s="5" t="str">
        <f t="shared" si="11"/>
        <v/>
      </c>
      <c r="L28" s="5" t="str">
        <f t="shared" si="12"/>
        <v/>
      </c>
      <c r="M28" s="24">
        <f t="shared" si="7"/>
        <v>-2.5770659095800163E+17</v>
      </c>
      <c r="N28" s="24">
        <f t="shared" si="8"/>
        <v>5.9230370071530585</v>
      </c>
      <c r="O28" s="24">
        <f t="shared" si="9"/>
        <v>385294525306301.12</v>
      </c>
      <c r="P28" s="24">
        <f t="shared" si="10"/>
        <v>1.2505243417428015E-5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0.92078652040131126</v>
      </c>
      <c r="V28" s="24">
        <f t="shared" si="13"/>
        <v>46.574795010342164</v>
      </c>
      <c r="W28" s="63">
        <f>B28+([1]User!D$6-25)*[1]User!C$6*[1]Calc!V$6</f>
        <v>0.59197231559999997</v>
      </c>
      <c r="AH28" s="24"/>
    </row>
    <row r="29" spans="1:34">
      <c r="A29" s="5">
        <v>2.9805999999999999E-3</v>
      </c>
      <c r="B29" s="59">
        <v>0.58871799999999996</v>
      </c>
      <c r="C29" s="64">
        <v>0.46337200000000001</v>
      </c>
      <c r="D29" s="61">
        <f t="shared" si="0"/>
        <v>5.4710194853229206</v>
      </c>
      <c r="E29" s="49">
        <f t="shared" si="1"/>
        <v>0.73806826154280525</v>
      </c>
      <c r="F29" s="49">
        <f t="shared" si="2"/>
        <v>0.73806826154280525</v>
      </c>
      <c r="G29" s="49">
        <f t="shared" si="3"/>
        <v>5.5163056436411972</v>
      </c>
      <c r="H29" s="5" t="str">
        <f t="shared" si="6"/>
        <v/>
      </c>
      <c r="I29" s="24">
        <f t="shared" si="4"/>
        <v>-0.11290764109102994</v>
      </c>
      <c r="J29" s="24">
        <f t="shared" si="5"/>
        <v>-6.6501958790421603E-2</v>
      </c>
      <c r="K29" s="5" t="str">
        <f t="shared" si="11"/>
        <v/>
      </c>
      <c r="L29" s="5" t="str">
        <f t="shared" si="12"/>
        <v/>
      </c>
      <c r="M29" s="24">
        <f t="shared" si="7"/>
        <v>-2.3557094422740461E+17</v>
      </c>
      <c r="N29" s="24">
        <f t="shared" si="8"/>
        <v>5.5163056436411972</v>
      </c>
      <c r="O29" s="24">
        <f t="shared" si="9"/>
        <v>349541669285536.12</v>
      </c>
      <c r="P29" s="24">
        <f t="shared" si="10"/>
        <v>1.2181321131273804E-5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0.83194459098914908</v>
      </c>
      <c r="V29" s="24">
        <f t="shared" si="13"/>
        <v>45.204883587954676</v>
      </c>
      <c r="W29" s="63">
        <f>B29+([1]User!D$6-25)*[1]User!C$6*[1]Calc!V$6</f>
        <v>0.58899431559999993</v>
      </c>
      <c r="AH29" s="24"/>
    </row>
    <row r="30" spans="1:34">
      <c r="A30" s="5">
        <v>3.1259999999999999E-3</v>
      </c>
      <c r="B30" s="59">
        <v>0.58578600000000003</v>
      </c>
      <c r="C30" s="64">
        <v>0.430784</v>
      </c>
      <c r="D30" s="61">
        <f t="shared" si="0"/>
        <v>5.0862539341292718</v>
      </c>
      <c r="E30" s="49">
        <f t="shared" si="1"/>
        <v>0.70639803878072693</v>
      </c>
      <c r="F30" s="49">
        <f t="shared" si="2"/>
        <v>0.70639803878072693</v>
      </c>
      <c r="G30" s="49">
        <f t="shared" si="3"/>
        <v>5.1272027274484921</v>
      </c>
      <c r="H30" s="5" t="str">
        <f t="shared" si="6"/>
        <v/>
      </c>
      <c r="I30" s="24">
        <f t="shared" si="4"/>
        <v>-0.10318006818621231</v>
      </c>
      <c r="J30" s="24">
        <f t="shared" si="5"/>
        <v>-6.046994968497748E-2</v>
      </c>
      <c r="K30" s="5" t="str">
        <f t="shared" si="11"/>
        <v/>
      </c>
      <c r="L30" s="5" t="str">
        <f t="shared" si="12"/>
        <v/>
      </c>
      <c r="M30" s="24">
        <f t="shared" si="7"/>
        <v>-2.130087043238665E+17</v>
      </c>
      <c r="N30" s="24">
        <f t="shared" si="8"/>
        <v>5.1272027274484921</v>
      </c>
      <c r="O30" s="24">
        <f t="shared" si="9"/>
        <v>317207868422870.37</v>
      </c>
      <c r="P30" s="24">
        <f t="shared" si="10"/>
        <v>1.1893432709254073E-5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0.75330432235965195</v>
      </c>
      <c r="V30" s="24">
        <f t="shared" si="13"/>
        <v>43.525719388980079</v>
      </c>
      <c r="W30" s="63">
        <f>B30+([1]User!D$6-25)*[1]User!C$6*[1]Calc!V$6</f>
        <v>0.58606231559999999</v>
      </c>
      <c r="AH30" s="24"/>
    </row>
    <row r="31" spans="1:34">
      <c r="A31" s="5">
        <v>3.2713999999999998E-3</v>
      </c>
      <c r="B31" s="59">
        <v>0.58286499999999997</v>
      </c>
      <c r="C31" s="64">
        <v>0.40034399999999998</v>
      </c>
      <c r="D31" s="61">
        <f t="shared" si="0"/>
        <v>4.7268497553415374</v>
      </c>
      <c r="E31" s="49">
        <f t="shared" si="1"/>
        <v>0.67457179831241265</v>
      </c>
      <c r="F31" s="49">
        <f t="shared" si="2"/>
        <v>0.67457179831241265</v>
      </c>
      <c r="G31" s="49">
        <f t="shared" si="3"/>
        <v>4.7642678121262128</v>
      </c>
      <c r="H31" s="5" t="str">
        <f t="shared" si="6"/>
        <v/>
      </c>
      <c r="I31" s="24">
        <f t="shared" si="4"/>
        <v>-9.4106695303155324E-2</v>
      </c>
      <c r="J31" s="24">
        <f t="shared" si="5"/>
        <v>-5.487750210585033E-2</v>
      </c>
      <c r="K31" s="5" t="str">
        <f t="shared" si="11"/>
        <v/>
      </c>
      <c r="L31" s="5" t="str">
        <f t="shared" si="12"/>
        <v/>
      </c>
      <c r="M31" s="24">
        <f t="shared" si="7"/>
        <v>-1.9464240940842502E+17</v>
      </c>
      <c r="N31" s="24">
        <f t="shared" si="8"/>
        <v>4.7642678121262128</v>
      </c>
      <c r="O31" s="24">
        <f t="shared" si="9"/>
        <v>287642567544727.5</v>
      </c>
      <c r="P31" s="24">
        <f t="shared" si="10"/>
        <v>1.1606485899901698E-5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0.68276660197050554</v>
      </c>
      <c r="V31" s="24">
        <f t="shared" si="13"/>
        <v>41.816398402508625</v>
      </c>
      <c r="W31" s="63">
        <f>B31+([1]User!D$6-25)*[1]User!C$6*[1]Calc!V$6</f>
        <v>0.58314131559999993</v>
      </c>
      <c r="AH31" s="24"/>
    </row>
    <row r="32" spans="1:34">
      <c r="A32" s="5">
        <v>3.4167999999999998E-3</v>
      </c>
      <c r="B32" s="59">
        <v>0.57994599999999996</v>
      </c>
      <c r="C32" s="64">
        <v>0.37214900000000001</v>
      </c>
      <c r="D32" s="61">
        <f t="shared" si="0"/>
        <v>4.3939522250879195</v>
      </c>
      <c r="E32" s="49">
        <f t="shared" si="1"/>
        <v>0.64285533057869115</v>
      </c>
      <c r="F32" s="49">
        <f t="shared" si="2"/>
        <v>0.64285533057869115</v>
      </c>
      <c r="G32" s="49">
        <f t="shared" si="3"/>
        <v>4.4281962435450453</v>
      </c>
      <c r="H32" s="5" t="str">
        <f t="shared" si="6"/>
        <v/>
      </c>
      <c r="I32" s="24">
        <f t="shared" si="4"/>
        <v>-8.5704906088626132E-2</v>
      </c>
      <c r="J32" s="24">
        <f t="shared" si="5"/>
        <v>-4.9727899069023189E-2</v>
      </c>
      <c r="K32" s="5" t="str">
        <f t="shared" si="11"/>
        <v/>
      </c>
      <c r="L32" s="5" t="str">
        <f t="shared" si="12"/>
        <v/>
      </c>
      <c r="M32" s="24">
        <f t="shared" si="7"/>
        <v>-1.7813159829965674E+17</v>
      </c>
      <c r="N32" s="24">
        <f t="shared" si="8"/>
        <v>4.4281962435450453</v>
      </c>
      <c r="O32" s="24">
        <f t="shared" si="9"/>
        <v>260563984794667.25</v>
      </c>
      <c r="P32" s="24">
        <f t="shared" si="10"/>
        <v>1.131178874692916E-5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0.61926110944400525</v>
      </c>
      <c r="V32" s="24">
        <f t="shared" si="13"/>
        <v>40.15248066845863</v>
      </c>
      <c r="W32" s="63">
        <f>B32+([1]User!D$6-25)*[1]User!C$6*[1]Calc!V$6</f>
        <v>0.58022231559999993</v>
      </c>
      <c r="AH32" s="24"/>
    </row>
    <row r="33" spans="1:34">
      <c r="A33" s="5">
        <v>3.5622000000000002E-3</v>
      </c>
      <c r="B33" s="59">
        <v>0.57708099999999996</v>
      </c>
      <c r="C33" s="64">
        <v>0.34607700000000002</v>
      </c>
      <c r="D33" s="61">
        <f t="shared" si="0"/>
        <v>4.0861208929803707</v>
      </c>
      <c r="E33" s="49">
        <f t="shared" si="1"/>
        <v>0.61131121163014945</v>
      </c>
      <c r="F33" s="49">
        <f t="shared" si="2"/>
        <v>0.61131121163014945</v>
      </c>
      <c r="G33" s="49">
        <f t="shared" si="3"/>
        <v>4.1169039961919411</v>
      </c>
      <c r="H33" s="5" t="str">
        <f t="shared" si="6"/>
        <v/>
      </c>
      <c r="I33" s="24">
        <f t="shared" si="4"/>
        <v>-7.7922599904798523E-2</v>
      </c>
      <c r="J33" s="24">
        <f t="shared" si="5"/>
        <v>-4.4989183105607282E-2</v>
      </c>
      <c r="K33" s="5" t="str">
        <f t="shared" si="11"/>
        <v/>
      </c>
      <c r="L33" s="5" t="str">
        <f t="shared" si="12"/>
        <v/>
      </c>
      <c r="M33" s="24">
        <f t="shared" si="7"/>
        <v>-1.6012850193284611E+17</v>
      </c>
      <c r="N33" s="24">
        <f t="shared" si="8"/>
        <v>4.1169039961919411</v>
      </c>
      <c r="O33" s="24">
        <f t="shared" si="9"/>
        <v>236223324689604</v>
      </c>
      <c r="P33" s="24">
        <f t="shared" si="10"/>
        <v>1.103051515904532E-5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0.5630274080700961</v>
      </c>
      <c r="V33" s="24">
        <f t="shared" si="13"/>
        <v>38.446267457085554</v>
      </c>
      <c r="W33" s="63">
        <f>B33+([1]User!D$6-25)*[1]User!C$6*[1]Calc!V$6</f>
        <v>0.57735731559999992</v>
      </c>
      <c r="AH33" s="24"/>
    </row>
    <row r="34" spans="1:34">
      <c r="A34" s="70">
        <v>3.7076000000000001E-3</v>
      </c>
      <c r="B34" s="59">
        <v>0.57420700000000002</v>
      </c>
      <c r="C34" s="64">
        <v>0.32195299999999999</v>
      </c>
      <c r="D34" s="61">
        <f t="shared" si="0"/>
        <v>3.8012895391999733</v>
      </c>
      <c r="E34" s="49">
        <f t="shared" si="1"/>
        <v>0.57993095049965615</v>
      </c>
      <c r="F34" s="49">
        <f t="shared" si="2"/>
        <v>0.57993095049965615</v>
      </c>
      <c r="G34" s="49">
        <f t="shared" si="3"/>
        <v>3.8295211544880554</v>
      </c>
      <c r="H34" s="5" t="str">
        <f t="shared" si="6"/>
        <v/>
      </c>
      <c r="I34" s="24">
        <f t="shared" si="4"/>
        <v>-7.0738028862201402E-2</v>
      </c>
      <c r="J34" s="24">
        <f t="shared" si="5"/>
        <v>-4.0637817359765953E-2</v>
      </c>
      <c r="K34" s="5" t="str">
        <f t="shared" si="11"/>
        <v/>
      </c>
      <c r="L34" s="5" t="str">
        <f t="shared" si="12"/>
        <v/>
      </c>
      <c r="M34" s="24">
        <f t="shared" si="7"/>
        <v>-1.4685609284270787E+17</v>
      </c>
      <c r="N34" s="24">
        <f t="shared" si="8"/>
        <v>3.8295211544880554</v>
      </c>
      <c r="O34" s="24">
        <f t="shared" si="9"/>
        <v>213879956259367.25</v>
      </c>
      <c r="P34" s="24">
        <f t="shared" si="10"/>
        <v>1.0736664228402031E-5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0.51207154421067436</v>
      </c>
      <c r="V34" s="24">
        <f t="shared" si="13"/>
        <v>36.834693620146695</v>
      </c>
      <c r="W34" s="63">
        <f>B34+([1]User!D$6-25)*[1]User!C$6*[1]Calc!V$6</f>
        <v>0.57448331559999999</v>
      </c>
      <c r="AH34" s="24"/>
    </row>
    <row r="35" spans="1:34">
      <c r="A35" s="70">
        <v>3.8530000000000001E-3</v>
      </c>
      <c r="B35" s="59">
        <v>0.57146399999999997</v>
      </c>
      <c r="C35" s="64">
        <v>0.29974200000000001</v>
      </c>
      <c r="D35" s="61">
        <f t="shared" si="0"/>
        <v>3.539044919782945</v>
      </c>
      <c r="E35" s="49">
        <f t="shared" si="1"/>
        <v>0.54888607501108211</v>
      </c>
      <c r="F35" s="49">
        <f t="shared" si="2"/>
        <v>0.54888607501108211</v>
      </c>
      <c r="G35" s="49">
        <f t="shared" si="3"/>
        <v>3.5637457569411009</v>
      </c>
      <c r="H35" s="5" t="str">
        <f t="shared" si="6"/>
        <v/>
      </c>
      <c r="I35" s="24">
        <f t="shared" si="4"/>
        <v>-6.4093643923527538E-2</v>
      </c>
      <c r="J35" s="24">
        <f t="shared" si="5"/>
        <v>-3.6644920204791653E-2</v>
      </c>
      <c r="K35" s="5" t="str">
        <f t="shared" si="11"/>
        <v/>
      </c>
      <c r="L35" s="5" t="str">
        <f t="shared" si="12"/>
        <v/>
      </c>
      <c r="M35" s="24">
        <f t="shared" si="7"/>
        <v>-1.2848958155511691E+17</v>
      </c>
      <c r="N35" s="24">
        <f t="shared" si="8"/>
        <v>3.5637457569411009</v>
      </c>
      <c r="O35" s="24">
        <f t="shared" si="9"/>
        <v>194358058950502.62</v>
      </c>
      <c r="P35" s="24">
        <f t="shared" si="10"/>
        <v>1.0484303819898489E-5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0.46802892066156881</v>
      </c>
      <c r="V35" s="24">
        <f t="shared" si="13"/>
        <v>35.093671214767902</v>
      </c>
      <c r="W35" s="63">
        <f>B35+([1]User!D$6-25)*[1]User!C$6*[1]Calc!V$6</f>
        <v>0.57174031559999994</v>
      </c>
      <c r="AH35" s="24"/>
    </row>
    <row r="36" spans="1:34">
      <c r="A36" s="70">
        <v>3.9984E-3</v>
      </c>
      <c r="B36" s="59">
        <v>0.56871499999999997</v>
      </c>
      <c r="C36" s="64">
        <v>0.27915499999999999</v>
      </c>
      <c r="D36" s="61">
        <f t="shared" si="0"/>
        <v>3.2959748202854717</v>
      </c>
      <c r="E36" s="49">
        <f t="shared" si="1"/>
        <v>0.51798388522991856</v>
      </c>
      <c r="F36" s="49">
        <f t="shared" si="2"/>
        <v>0.51798388522991856</v>
      </c>
      <c r="G36" s="49">
        <f t="shared" si="3"/>
        <v>3.3186339874146462</v>
      </c>
      <c r="H36" s="5" t="str">
        <f t="shared" si="6"/>
        <v/>
      </c>
      <c r="I36" s="24">
        <f t="shared" si="4"/>
        <v>-5.796584968536616E-2</v>
      </c>
      <c r="J36" s="24">
        <f t="shared" si="5"/>
        <v>-3.2982065072348334E-2</v>
      </c>
      <c r="K36" s="5" t="str">
        <f t="shared" si="11"/>
        <v/>
      </c>
      <c r="L36" s="5" t="str">
        <f t="shared" si="12"/>
        <v/>
      </c>
      <c r="M36" s="24">
        <f t="shared" si="7"/>
        <v>-1.1786915901567992E+17</v>
      </c>
      <c r="N36" s="24">
        <f t="shared" si="8"/>
        <v>3.3186339874146462</v>
      </c>
      <c r="O36" s="24">
        <f t="shared" si="9"/>
        <v>176436135199153.5</v>
      </c>
      <c r="P36" s="24">
        <f t="shared" si="10"/>
        <v>1.0220495167383269E-5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0.42794957901044822</v>
      </c>
      <c r="V36" s="24">
        <f t="shared" si="13"/>
        <v>33.464765896784158</v>
      </c>
      <c r="W36" s="63">
        <f>B36+([1]User!D$6-25)*[1]User!C$6*[1]Calc!V$6</f>
        <v>0.56899131559999994</v>
      </c>
      <c r="AH36" s="24"/>
    </row>
    <row r="37" spans="1:34">
      <c r="A37" s="70">
        <v>4.1437999999999996E-3</v>
      </c>
      <c r="B37" s="59">
        <v>0.56600200000000001</v>
      </c>
      <c r="C37" s="64">
        <v>0.26009300000000002</v>
      </c>
      <c r="D37" s="61">
        <f t="shared" si="0"/>
        <v>3.0709103506385675</v>
      </c>
      <c r="E37" s="49">
        <f t="shared" si="1"/>
        <v>0.48726713823034473</v>
      </c>
      <c r="F37" s="49">
        <f t="shared" si="2"/>
        <v>0.48726713823034473</v>
      </c>
      <c r="G37" s="49">
        <f t="shared" si="3"/>
        <v>3.0913777663088688</v>
      </c>
      <c r="H37" s="5" t="str">
        <f t="shared" si="6"/>
        <v/>
      </c>
      <c r="I37" s="24">
        <f t="shared" si="4"/>
        <v>-5.2284444157721731E-2</v>
      </c>
      <c r="J37" s="24">
        <f t="shared" si="5"/>
        <v>-2.960754696971692E-2</v>
      </c>
      <c r="K37" s="5" t="str">
        <f t="shared" si="11"/>
        <v/>
      </c>
      <c r="L37" s="5" t="str">
        <f t="shared" si="12"/>
        <v/>
      </c>
      <c r="M37" s="24">
        <f t="shared" si="7"/>
        <v>-1.0646803823502586E+17</v>
      </c>
      <c r="N37" s="24">
        <f t="shared" si="8"/>
        <v>3.0913777663088688</v>
      </c>
      <c r="O37" s="24">
        <f t="shared" si="9"/>
        <v>160247104490658</v>
      </c>
      <c r="P37" s="24">
        <f t="shared" si="10"/>
        <v>9.9651047837050979E-6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0.39199925485518083</v>
      </c>
      <c r="V37" s="24">
        <f t="shared" si="13"/>
        <v>31.858209652101777</v>
      </c>
      <c r="W37" s="63">
        <f>B37+([1]User!D$6-25)*[1]User!C$6*[1]Calc!V$6</f>
        <v>0.56627831559999997</v>
      </c>
      <c r="AH37" s="24"/>
    </row>
    <row r="38" spans="1:34">
      <c r="A38" s="71">
        <v>4.2892E-3</v>
      </c>
      <c r="B38" s="59">
        <v>0.56343600000000005</v>
      </c>
      <c r="C38" s="64">
        <v>0.24249799999999999</v>
      </c>
      <c r="D38" s="61">
        <f t="shared" si="0"/>
        <v>2.8631667065593893</v>
      </c>
      <c r="E38" s="49">
        <f t="shared" si="1"/>
        <v>0.45684663535344572</v>
      </c>
      <c r="F38" s="49">
        <f t="shared" si="2"/>
        <v>0.45684663535344572</v>
      </c>
      <c r="G38" s="49">
        <f t="shared" si="3"/>
        <v>2.88095030463636</v>
      </c>
      <c r="H38" s="5" t="str">
        <f t="shared" si="6"/>
        <v/>
      </c>
      <c r="I38" s="24">
        <f t="shared" si="4"/>
        <v>-4.7023757615908997E-2</v>
      </c>
      <c r="J38" s="24">
        <f t="shared" si="5"/>
        <v>-2.6507871293877196E-2</v>
      </c>
      <c r="K38" s="5" t="str">
        <f t="shared" si="11"/>
        <v/>
      </c>
      <c r="L38" s="5" t="str">
        <f t="shared" si="12"/>
        <v/>
      </c>
      <c r="M38" s="24">
        <f t="shared" si="7"/>
        <v>-9.2507272560189296E+16</v>
      </c>
      <c r="N38" s="24">
        <f t="shared" si="8"/>
        <v>2.88095030463636</v>
      </c>
      <c r="O38" s="24">
        <f t="shared" si="9"/>
        <v>146207436113984.37</v>
      </c>
      <c r="P38" s="24">
        <f t="shared" si="10"/>
        <v>9.7561271616936364E-6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0.36098403466217244</v>
      </c>
      <c r="V38" s="24">
        <f t="shared" si="13"/>
        <v>30.149526474982107</v>
      </c>
      <c r="W38" s="63">
        <f>B38+([1]User!D$6-25)*[1]User!C$6*[1]Calc!V$6</f>
        <v>0.56371231560000001</v>
      </c>
      <c r="X38" s="72" t="s">
        <v>67</v>
      </c>
      <c r="AH38" s="24"/>
    </row>
    <row r="39" spans="1:34">
      <c r="A39" s="70">
        <v>4.4346000000000003E-3</v>
      </c>
      <c r="B39" s="59">
        <v>0.56083300000000003</v>
      </c>
      <c r="C39" s="64">
        <v>0.226187</v>
      </c>
      <c r="D39" s="61">
        <f t="shared" si="0"/>
        <v>2.6705832124658704</v>
      </c>
      <c r="E39" s="49">
        <f t="shared" si="1"/>
        <v>0.42660611465929416</v>
      </c>
      <c r="F39" s="49">
        <f t="shared" si="2"/>
        <v>0.42660611465929416</v>
      </c>
      <c r="G39" s="49">
        <f t="shared" si="3"/>
        <v>2.6871180432987134</v>
      </c>
      <c r="H39" s="5" t="str">
        <f t="shared" si="6"/>
        <v/>
      </c>
      <c r="I39" s="24">
        <f t="shared" si="4"/>
        <v>-4.2177951082467836E-2</v>
      </c>
      <c r="J39" s="24">
        <f t="shared" si="5"/>
        <v>-2.3666441265293808E-2</v>
      </c>
      <c r="K39" s="5" t="str">
        <f t="shared" si="11"/>
        <v/>
      </c>
      <c r="L39" s="5" t="str">
        <f t="shared" si="12"/>
        <v/>
      </c>
      <c r="M39" s="24">
        <f t="shared" si="7"/>
        <v>-8.6011396342295968E+16</v>
      </c>
      <c r="N39" s="24">
        <f t="shared" si="8"/>
        <v>2.6871180432987134</v>
      </c>
      <c r="O39" s="24">
        <f t="shared" si="9"/>
        <v>133138593910984.62</v>
      </c>
      <c r="P39" s="24">
        <f t="shared" si="10"/>
        <v>9.5249121478964592E-6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0.33221736186814438</v>
      </c>
      <c r="V39" s="24">
        <f t="shared" si="13"/>
        <v>28.608948786345181</v>
      </c>
      <c r="W39" s="63">
        <f>B39+([1]User!D$6-25)*[1]User!C$6*[1]Calc!V$6</f>
        <v>0.56110931559999999</v>
      </c>
      <c r="X39" s="9" t="s">
        <v>68</v>
      </c>
      <c r="AH39" s="24"/>
    </row>
    <row r="40" spans="1:34">
      <c r="A40" s="70">
        <v>4.5799999999999999E-3</v>
      </c>
      <c r="B40" s="59">
        <v>0.55832199999999998</v>
      </c>
      <c r="C40" s="64">
        <v>0.21095</v>
      </c>
      <c r="D40" s="61">
        <f t="shared" si="0"/>
        <v>2.4906804045753086</v>
      </c>
      <c r="E40" s="49">
        <f t="shared" si="1"/>
        <v>0.39631800395799355</v>
      </c>
      <c r="F40" s="49">
        <f t="shared" si="2"/>
        <v>0.39631800395799355</v>
      </c>
      <c r="G40" s="49">
        <f t="shared" si="3"/>
        <v>2.5053310188785871</v>
      </c>
      <c r="H40" s="5" t="str">
        <f t="shared" si="6"/>
        <v/>
      </c>
      <c r="I40" s="24">
        <f t="shared" si="4"/>
        <v>-3.7633275471964676E-2</v>
      </c>
      <c r="J40" s="24">
        <f t="shared" si="5"/>
        <v>-2.102188428915026E-2</v>
      </c>
      <c r="K40" s="5" t="str">
        <f t="shared" si="11"/>
        <v/>
      </c>
      <c r="L40" s="5" t="str">
        <f t="shared" si="12"/>
        <v/>
      </c>
      <c r="M40" s="24">
        <f t="shared" si="7"/>
        <v>-7.6210020304195808E+16</v>
      </c>
      <c r="N40" s="24">
        <f t="shared" si="8"/>
        <v>2.5053310188785871</v>
      </c>
      <c r="O40" s="24">
        <f t="shared" si="9"/>
        <v>121571561101492.87</v>
      </c>
      <c r="P40" s="24">
        <f t="shared" si="10"/>
        <v>9.3284746526676776E-6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0.30681132743801109</v>
      </c>
      <c r="V40" s="24">
        <f t="shared" si="13"/>
        <v>27.000286015404463</v>
      </c>
      <c r="W40" s="63">
        <f>B40+([1]User!D$6-25)*[1]User!C$6*[1]Calc!V$6</f>
        <v>0.55859831559999995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0.55586599999999997</v>
      </c>
      <c r="C41" s="64">
        <v>0.19694200000000001</v>
      </c>
      <c r="D41" s="61">
        <f t="shared" si="0"/>
        <v>2.3252883632987462</v>
      </c>
      <c r="E41" s="49">
        <f t="shared" si="1"/>
        <v>0.36647681822546591</v>
      </c>
      <c r="F41" s="49">
        <f t="shared" si="2"/>
        <v>0.36647681822546591</v>
      </c>
      <c r="G41" s="49">
        <f t="shared" si="3"/>
        <v>2.3384634113911553</v>
      </c>
      <c r="H41" s="5" t="str">
        <f t="shared" si="6"/>
        <v/>
      </c>
      <c r="I41" s="24">
        <f t="shared" si="4"/>
        <v>-3.3461585284778883E-2</v>
      </c>
      <c r="J41" s="24">
        <f t="shared" si="5"/>
        <v>-1.8609403523923811E-2</v>
      </c>
      <c r="K41" s="5" t="str">
        <f t="shared" si="11"/>
        <v/>
      </c>
      <c r="L41" s="5" t="str">
        <f t="shared" si="12"/>
        <v/>
      </c>
      <c r="M41" s="24">
        <f t="shared" si="7"/>
        <v>-6.8534374180239184E+16</v>
      </c>
      <c r="N41" s="24">
        <f t="shared" si="8"/>
        <v>2.3384634113911553</v>
      </c>
      <c r="O41" s="24">
        <f t="shared" si="9"/>
        <v>111174830906439.87</v>
      </c>
      <c r="P41" s="24">
        <f t="shared" si="10"/>
        <v>9.1394414765461789E-6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0.28399351904186315</v>
      </c>
      <c r="V41" s="24">
        <f t="shared" si="13"/>
        <v>25.472417709752989</v>
      </c>
      <c r="W41" s="63">
        <f>B41+([1]User!D$6-25)*[1]User!C$6*[1]Calc!V$6</f>
        <v>0.55614231559999994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0.55339899999999997</v>
      </c>
      <c r="C42" s="64">
        <v>0.18390899999999999</v>
      </c>
      <c r="D42" s="61">
        <f t="shared" si="0"/>
        <v>2.1714081181561529</v>
      </c>
      <c r="E42" s="49">
        <f t="shared" si="1"/>
        <v>0.33674145717418147</v>
      </c>
      <c r="F42" s="49">
        <f t="shared" si="2"/>
        <v>0.33674145717418147</v>
      </c>
      <c r="G42" s="49">
        <f t="shared" si="3"/>
        <v>2.1835612096129875</v>
      </c>
      <c r="H42" s="5" t="str">
        <f t="shared" si="6"/>
        <v/>
      </c>
      <c r="I42" s="24">
        <f t="shared" si="4"/>
        <v>-2.9589030240324686E-2</v>
      </c>
      <c r="J42" s="24">
        <f t="shared" si="5"/>
        <v>-1.6382715656609714E-2</v>
      </c>
      <c r="K42" s="5" t="str">
        <f t="shared" si="11"/>
        <v/>
      </c>
      <c r="L42" s="5" t="str">
        <f t="shared" si="12"/>
        <v/>
      </c>
      <c r="M42" s="24">
        <f t="shared" si="7"/>
        <v>-6.3218328427145896E+16</v>
      </c>
      <c r="N42" s="24">
        <f t="shared" si="8"/>
        <v>2.1835612096129875</v>
      </c>
      <c r="O42" s="24">
        <f t="shared" si="9"/>
        <v>101578742736633.87</v>
      </c>
      <c r="P42" s="24">
        <f t="shared" si="10"/>
        <v>8.9429586025442959E-6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0.26292276250970542</v>
      </c>
      <c r="V42" s="24">
        <f t="shared" si="13"/>
        <v>24.045958018522445</v>
      </c>
      <c r="W42" s="63">
        <f>B42+([1]User!D$6-25)*[1]User!C$6*[1]Calc!V$6</f>
        <v>0.55367531559999994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0.55102200000000001</v>
      </c>
      <c r="C43" s="64">
        <v>0.171817</v>
      </c>
      <c r="D43" s="61">
        <f t="shared" si="0"/>
        <v>2.0286382321541399</v>
      </c>
      <c r="E43" s="49">
        <f t="shared" si="1"/>
        <v>0.30720460603411726</v>
      </c>
      <c r="F43" s="49">
        <f t="shared" si="2"/>
        <v>0.30720460603411726</v>
      </c>
      <c r="G43" s="49">
        <f t="shared" si="3"/>
        <v>2.0394169926063963</v>
      </c>
      <c r="H43" s="5" t="str">
        <f t="shared" si="6"/>
        <v/>
      </c>
      <c r="I43" s="24">
        <f t="shared" si="4"/>
        <v>-2.5985424815159912E-2</v>
      </c>
      <c r="J43" s="24">
        <f t="shared" si="5"/>
        <v>-1.43257209307481E-2</v>
      </c>
      <c r="K43" s="5" t="str">
        <f t="shared" si="11"/>
        <v/>
      </c>
      <c r="L43" s="5" t="str">
        <f t="shared" si="12"/>
        <v/>
      </c>
      <c r="M43" s="24">
        <f t="shared" si="7"/>
        <v>-5.6069290742075864E+16</v>
      </c>
      <c r="N43" s="24">
        <f t="shared" si="8"/>
        <v>2.0394169926063963</v>
      </c>
      <c r="O43" s="24">
        <f t="shared" si="9"/>
        <v>93078105732597.625</v>
      </c>
      <c r="P43" s="24">
        <f t="shared" si="10"/>
        <v>8.7737501015752022E-6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0.24422649198107679</v>
      </c>
      <c r="V43" s="24">
        <f t="shared" si="13"/>
        <v>22.615560011690377</v>
      </c>
      <c r="W43" s="63">
        <f>B43+([1]User!D$6-25)*[1]User!C$6*[1]Calc!V$6</f>
        <v>0.55129831559999998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0.548709</v>
      </c>
      <c r="C44" s="64">
        <v>0.16053400000000001</v>
      </c>
      <c r="D44" s="61">
        <f t="shared" si="0"/>
        <v>1.8954201852007238</v>
      </c>
      <c r="E44" s="49">
        <f t="shared" si="1"/>
        <v>0.27770550131496752</v>
      </c>
      <c r="F44" s="49">
        <f t="shared" si="2"/>
        <v>0.27770550131496752</v>
      </c>
      <c r="G44" s="49">
        <f t="shared" si="3"/>
        <v>1.9050900129634489</v>
      </c>
      <c r="H44" s="5" t="str">
        <f t="shared" si="6"/>
        <v/>
      </c>
      <c r="I44" s="24">
        <f t="shared" si="4"/>
        <v>-2.2627250324086225E-2</v>
      </c>
      <c r="J44" s="24">
        <f t="shared" si="5"/>
        <v>-1.2422028160328677E-2</v>
      </c>
      <c r="K44" s="5" t="str">
        <f t="shared" si="11"/>
        <v/>
      </c>
      <c r="L44" s="5" t="str">
        <f t="shared" si="12"/>
        <v/>
      </c>
      <c r="M44" s="24">
        <f t="shared" si="7"/>
        <v>-5.0300810251379424E+16</v>
      </c>
      <c r="N44" s="24">
        <f t="shared" si="8"/>
        <v>1.9050900129634489</v>
      </c>
      <c r="O44" s="24">
        <f t="shared" si="9"/>
        <v>85458133969290.125</v>
      </c>
      <c r="P44" s="24">
        <f t="shared" si="10"/>
        <v>8.6234621789346012E-6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0.22742200812925009</v>
      </c>
      <c r="V44" s="24">
        <f t="shared" si="13"/>
        <v>21.210875210321674</v>
      </c>
      <c r="W44" s="63">
        <f>B44+([1]User!D$6-25)*[1]User!C$6*[1]Calc!V$6</f>
        <v>0.54898531559999997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0.54638600000000004</v>
      </c>
      <c r="C45" s="64">
        <v>0.15</v>
      </c>
      <c r="D45" s="61">
        <f t="shared" si="0"/>
        <v>1.7710455590722745</v>
      </c>
      <c r="E45" s="49">
        <f t="shared" si="1"/>
        <v>0.248229733295775</v>
      </c>
      <c r="F45" s="49">
        <f t="shared" si="2"/>
        <v>0.248229733295775</v>
      </c>
      <c r="G45" s="49">
        <f t="shared" si="3"/>
        <v>1.7799904165230207</v>
      </c>
      <c r="H45" s="5" t="str">
        <f t="shared" si="6"/>
        <v/>
      </c>
      <c r="I45" s="24">
        <f t="shared" si="4"/>
        <v>-1.9499760413075516E-2</v>
      </c>
      <c r="J45" s="24">
        <f t="shared" si="5"/>
        <v>-1.0659784181057074E-2</v>
      </c>
      <c r="K45" s="5" t="str">
        <f t="shared" si="11"/>
        <v/>
      </c>
      <c r="L45" s="5" t="str">
        <f t="shared" si="12"/>
        <v/>
      </c>
      <c r="M45" s="24">
        <f t="shared" si="7"/>
        <v>-4.6529637176166552E+16</v>
      </c>
      <c r="N45" s="24">
        <f t="shared" si="8"/>
        <v>1.7799904165230207</v>
      </c>
      <c r="O45" s="24">
        <f t="shared" si="9"/>
        <v>78405992218567.875</v>
      </c>
      <c r="P45" s="24">
        <f t="shared" si="10"/>
        <v>8.4678927505352376E-6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0.21181234138477981</v>
      </c>
      <c r="V45" s="24">
        <f t="shared" si="13"/>
        <v>19.89841705403672</v>
      </c>
      <c r="W45" s="63">
        <f>B45+([1]User!D$6-25)*[1]User!C$6*[1]Calc!V$6</f>
        <v>0.5466623156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0.54410499999999995</v>
      </c>
      <c r="C46" s="64">
        <v>0.140288</v>
      </c>
      <c r="D46" s="61">
        <f t="shared" si="0"/>
        <v>1.6563762626075416</v>
      </c>
      <c r="E46" s="49">
        <f t="shared" si="1"/>
        <v>0.21915899803631247</v>
      </c>
      <c r="F46" s="49">
        <f t="shared" si="2"/>
        <v>0.21915899803631247</v>
      </c>
      <c r="G46" s="49">
        <f t="shared" si="3"/>
        <v>1.6644733345382394</v>
      </c>
      <c r="H46" s="5" t="str">
        <f t="shared" si="6"/>
        <v/>
      </c>
      <c r="I46" s="24">
        <f t="shared" si="4"/>
        <v>-1.6611833363455987E-2</v>
      </c>
      <c r="J46" s="24">
        <f t="shared" si="5"/>
        <v>-9.0431717009261409E-3</v>
      </c>
      <c r="K46" s="5" t="str">
        <f t="shared" si="11"/>
        <v/>
      </c>
      <c r="L46" s="5" t="str">
        <f t="shared" si="12"/>
        <v/>
      </c>
      <c r="M46" s="24">
        <f t="shared" si="7"/>
        <v>-4.2119600138878112E+16</v>
      </c>
      <c r="N46" s="24">
        <f t="shared" si="8"/>
        <v>1.6644733345382394</v>
      </c>
      <c r="O46" s="24">
        <f t="shared" si="9"/>
        <v>72025234977586</v>
      </c>
      <c r="P46" s="24">
        <f t="shared" si="10"/>
        <v>8.3186260090687139E-6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0.19762304124761323</v>
      </c>
      <c r="V46" s="24">
        <f t="shared" si="13"/>
        <v>18.660060193310045</v>
      </c>
      <c r="W46" s="63">
        <f>B46+([1]User!D$6-25)*[1]User!C$6*[1]Calc!V$6</f>
        <v>0.54438131559999992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0.54186999999999996</v>
      </c>
      <c r="C47" s="64">
        <v>0.13126199999999999</v>
      </c>
      <c r="D47" s="61">
        <f t="shared" si="0"/>
        <v>1.5498065478329659</v>
      </c>
      <c r="E47" s="49">
        <f t="shared" si="1"/>
        <v>0.19027749142708492</v>
      </c>
      <c r="F47" s="49">
        <f t="shared" si="2"/>
        <v>0.19027749142708492</v>
      </c>
      <c r="G47" s="49">
        <f t="shared" si="3"/>
        <v>1.557128821593901</v>
      </c>
      <c r="H47" s="5" t="str">
        <f t="shared" si="6"/>
        <v/>
      </c>
      <c r="I47" s="24">
        <f t="shared" si="4"/>
        <v>-1.3928220539847526E-2</v>
      </c>
      <c r="J47" s="24">
        <f t="shared" si="5"/>
        <v>-7.5511334485425779E-3</v>
      </c>
      <c r="K47" s="5" t="str">
        <f t="shared" si="11"/>
        <v/>
      </c>
      <c r="L47" s="5" t="str">
        <f t="shared" si="12"/>
        <v/>
      </c>
      <c r="M47" s="24">
        <f t="shared" si="7"/>
        <v>-3.8089230966162376E+16</v>
      </c>
      <c r="N47" s="24">
        <f t="shared" si="8"/>
        <v>1.557128821593901</v>
      </c>
      <c r="O47" s="24">
        <f t="shared" si="9"/>
        <v>66258348570366.625</v>
      </c>
      <c r="P47" s="24">
        <f t="shared" si="10"/>
        <v>8.180122769886806E-6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0.18472837112145002</v>
      </c>
      <c r="V47" s="24">
        <f t="shared" si="13"/>
        <v>17.474595753612395</v>
      </c>
      <c r="W47" s="63">
        <f>B47+([1]User!D$6-25)*[1]User!C$6*[1]Calc!V$6</f>
        <v>0.54214631559999993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0.53966199999999998</v>
      </c>
      <c r="C48" s="64">
        <v>0.122873</v>
      </c>
      <c r="D48" s="61">
        <f t="shared" si="0"/>
        <v>1.4507578731992505</v>
      </c>
      <c r="E48" s="49">
        <f t="shared" si="1"/>
        <v>0.16159493614003947</v>
      </c>
      <c r="F48" s="49">
        <f t="shared" si="2"/>
        <v>0.16159493614003947</v>
      </c>
      <c r="G48" s="49">
        <f t="shared" si="3"/>
        <v>1.4574374355448776</v>
      </c>
      <c r="H48" s="5" t="str">
        <f t="shared" si="6"/>
        <v/>
      </c>
      <c r="I48" s="24">
        <f t="shared" si="4"/>
        <v>-1.1435935888621941E-2</v>
      </c>
      <c r="J48" s="24">
        <f t="shared" si="5"/>
        <v>-6.1746999610121193E-3</v>
      </c>
      <c r="K48" s="5" t="str">
        <f t="shared" si="11"/>
        <v/>
      </c>
      <c r="L48" s="5" t="str">
        <f t="shared" si="12"/>
        <v/>
      </c>
      <c r="M48" s="24">
        <f t="shared" si="7"/>
        <v>-3.4745954773341448E+16</v>
      </c>
      <c r="N48" s="24">
        <f t="shared" si="8"/>
        <v>1.4574374355448776</v>
      </c>
      <c r="O48" s="24">
        <f t="shared" si="9"/>
        <v>60998985450315.25</v>
      </c>
      <c r="P48" s="24">
        <f t="shared" si="10"/>
        <v>8.045933689485992E-6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0.17289461804483591</v>
      </c>
      <c r="V48" s="24">
        <f t="shared" si="13"/>
        <v>16.356663924600888</v>
      </c>
      <c r="W48" s="63">
        <f>B48+([1]User!D$6-25)*[1]User!C$6*[1]Calc!V$6</f>
        <v>0.53993831559999994</v>
      </c>
      <c r="AH48" s="24"/>
    </row>
    <row r="49" spans="1:34">
      <c r="A49" s="64">
        <v>5.8885999999999999E-3</v>
      </c>
      <c r="B49" s="59">
        <v>0.53753300000000004</v>
      </c>
      <c r="C49" s="64">
        <v>0.115035</v>
      </c>
      <c r="D49" s="61">
        <f t="shared" si="0"/>
        <v>1.3582148392525273</v>
      </c>
      <c r="E49" s="49">
        <f t="shared" si="1"/>
        <v>0.13296847106540677</v>
      </c>
      <c r="F49" s="49">
        <f t="shared" si="2"/>
        <v>0.13296847106540677</v>
      </c>
      <c r="G49" s="49">
        <f t="shared" si="3"/>
        <v>1.364176417127934</v>
      </c>
      <c r="H49" s="5" t="str">
        <f t="shared" si="6"/>
        <v/>
      </c>
      <c r="I49" s="24">
        <f t="shared" si="4"/>
        <v>-9.1044104281983521E-3</v>
      </c>
      <c r="J49" s="24">
        <f t="shared" si="5"/>
        <v>-4.8964367413308583E-3</v>
      </c>
      <c r="K49" s="5" t="str">
        <f t="shared" si="11"/>
        <v/>
      </c>
      <c r="L49" s="5" t="str">
        <f t="shared" si="12"/>
        <v/>
      </c>
      <c r="M49" s="24">
        <f t="shared" si="7"/>
        <v>-3.1011120866659608E+16</v>
      </c>
      <c r="N49" s="24">
        <f t="shared" si="8"/>
        <v>1.364176417127934</v>
      </c>
      <c r="O49" s="24">
        <f t="shared" si="9"/>
        <v>56310750880616.375</v>
      </c>
      <c r="P49" s="24">
        <f t="shared" si="10"/>
        <v>7.9353217174655894E-6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0.16227258047831858</v>
      </c>
      <c r="V49" s="24">
        <f t="shared" si="13"/>
        <v>15.257147166182275</v>
      </c>
      <c r="W49" s="63">
        <f>B49+([1]User!D$6-25)*[1]User!C$6*[1]Calc!V$6</f>
        <v>0.5378093156</v>
      </c>
      <c r="AH49" s="24"/>
    </row>
    <row r="50" spans="1:34">
      <c r="A50" s="64">
        <v>6.0340000000000003E-3</v>
      </c>
      <c r="B50" s="59">
        <v>0.53535999999999995</v>
      </c>
      <c r="C50" s="64">
        <v>0.10771699999999999</v>
      </c>
      <c r="D50" s="61">
        <f t="shared" si="0"/>
        <v>1.271811429910588</v>
      </c>
      <c r="E50" s="49">
        <f t="shared" si="1"/>
        <v>0.10442272371788182</v>
      </c>
      <c r="F50" s="49">
        <f t="shared" si="2"/>
        <v>0.10442272371788182</v>
      </c>
      <c r="G50" s="49">
        <f t="shared" si="3"/>
        <v>1.2774324418258149</v>
      </c>
      <c r="H50" s="5" t="str">
        <f t="shared" si="6"/>
        <v/>
      </c>
      <c r="I50" s="24">
        <f t="shared" si="4"/>
        <v>-6.9358110456453764E-3</v>
      </c>
      <c r="J50" s="24">
        <f t="shared" si="5"/>
        <v>-3.7150722741872721E-3</v>
      </c>
      <c r="K50" s="5" t="str">
        <f t="shared" si="11"/>
        <v/>
      </c>
      <c r="L50" s="5" t="str">
        <f t="shared" si="12"/>
        <v/>
      </c>
      <c r="M50" s="24">
        <f t="shared" si="7"/>
        <v>-2.9239554282287116E+16</v>
      </c>
      <c r="N50" s="24">
        <f t="shared" si="8"/>
        <v>1.2774324418258149</v>
      </c>
      <c r="O50" s="24">
        <f t="shared" si="9"/>
        <v>51885869076413.875</v>
      </c>
      <c r="P50" s="24">
        <f t="shared" si="10"/>
        <v>7.8082716116034617E-6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0.15217027125626692</v>
      </c>
      <c r="V50" s="24">
        <f t="shared" si="13"/>
        <v>14.261219281690929</v>
      </c>
      <c r="W50" s="63">
        <f>B50+([1]User!D$6-25)*[1]User!C$6*[1]Calc!V$6</f>
        <v>0.53563631559999991</v>
      </c>
      <c r="AH50" s="24"/>
    </row>
    <row r="51" spans="1:34">
      <c r="A51" s="64">
        <v>6.1793999999999998E-3</v>
      </c>
      <c r="B51" s="59">
        <v>0.53325299999999998</v>
      </c>
      <c r="C51" s="64">
        <v>0.100914</v>
      </c>
      <c r="D51" s="61">
        <f t="shared" si="0"/>
        <v>1.1914886103214635</v>
      </c>
      <c r="E51" s="49">
        <f t="shared" si="1"/>
        <v>7.6089895194282581E-2</v>
      </c>
      <c r="F51" s="49">
        <f t="shared" si="2"/>
        <v>7.6089895194282581E-2</v>
      </c>
      <c r="G51" s="49">
        <f t="shared" si="3"/>
        <v>1.1965337919599108</v>
      </c>
      <c r="H51" s="5" t="str">
        <f t="shared" si="6"/>
        <v/>
      </c>
      <c r="I51" s="24">
        <f t="shared" si="4"/>
        <v>-4.9133447989977708E-3</v>
      </c>
      <c r="J51" s="24">
        <f t="shared" si="5"/>
        <v>-2.6214134879160998E-3</v>
      </c>
      <c r="K51" s="5" t="str">
        <f t="shared" si="11"/>
        <v/>
      </c>
      <c r="L51" s="5" t="str">
        <f t="shared" si="12"/>
        <v/>
      </c>
      <c r="M51" s="24">
        <f t="shared" si="7"/>
        <v>-2.6244182472156264E+16</v>
      </c>
      <c r="N51" s="24">
        <f t="shared" si="8"/>
        <v>1.1965337919599108</v>
      </c>
      <c r="O51" s="24">
        <f t="shared" si="9"/>
        <v>47918410666507.375</v>
      </c>
      <c r="P51" s="24">
        <f t="shared" si="10"/>
        <v>7.6987673297888895E-6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0.14303629264500342</v>
      </c>
      <c r="V51" s="24">
        <f t="shared" si="13"/>
        <v>13.298412734048826</v>
      </c>
      <c r="W51" s="63">
        <f>B51+([1]User!D$6-25)*[1]User!C$6*[1]Calc!V$6</f>
        <v>0.53352931559999994</v>
      </c>
      <c r="AH51" s="24"/>
    </row>
    <row r="52" spans="1:34">
      <c r="A52" s="64">
        <v>6.3248000000000002E-3</v>
      </c>
      <c r="B52" s="59">
        <v>0.53115699999999999</v>
      </c>
      <c r="C52" s="64">
        <v>9.4480099999999997E-2</v>
      </c>
      <c r="D52" s="61">
        <f t="shared" si="0"/>
        <v>1.1155237435046961</v>
      </c>
      <c r="E52" s="49">
        <f t="shared" si="1"/>
        <v>4.7478818513473499E-2</v>
      </c>
      <c r="F52" s="49">
        <f t="shared" si="2"/>
        <v>4.7478818513473499E-2</v>
      </c>
      <c r="G52" s="49">
        <f t="shared" si="3"/>
        <v>1.1201698778933096</v>
      </c>
      <c r="H52" s="5" t="str">
        <f t="shared" si="6"/>
        <v/>
      </c>
      <c r="I52" s="24">
        <f t="shared" si="4"/>
        <v>-3.0042469473327386E-3</v>
      </c>
      <c r="J52" s="24">
        <f t="shared" si="5"/>
        <v>-1.5965569161022158E-3</v>
      </c>
      <c r="K52" s="5" t="str">
        <f t="shared" si="11"/>
        <v/>
      </c>
      <c r="L52" s="5" t="str">
        <f t="shared" si="12"/>
        <v/>
      </c>
      <c r="M52" s="24">
        <f t="shared" si="7"/>
        <v>-2.4168406099737064E+16</v>
      </c>
      <c r="N52" s="24">
        <f t="shared" si="8"/>
        <v>1.1201698778933096</v>
      </c>
      <c r="O52" s="24">
        <f t="shared" si="9"/>
        <v>44264895694706.375</v>
      </c>
      <c r="P52" s="24">
        <f t="shared" si="10"/>
        <v>7.5966009408805389E-6</v>
      </c>
      <c r="Q52" s="5">
        <f t="shared" si="15"/>
        <v>0.53143331559999996</v>
      </c>
      <c r="R52" s="5" t="str">
        <f t="shared" si="16"/>
        <v/>
      </c>
      <c r="S52" s="5">
        <f t="shared" si="17"/>
        <v>4.9283890024734649E-2</v>
      </c>
      <c r="T52" s="5" t="str">
        <f t="shared" si="17"/>
        <v/>
      </c>
      <c r="U52" s="24">
        <f t="shared" si="14"/>
        <v>0.13454978767206777</v>
      </c>
      <c r="V52" s="24">
        <f t="shared" si="13"/>
        <v>12.374142486190372</v>
      </c>
      <c r="W52" s="63">
        <f>B52+([1]User!D$6-25)*[1]User!C$6*[1]Calc!V$6</f>
        <v>0.53143331559999996</v>
      </c>
      <c r="AH52" s="24"/>
    </row>
    <row r="53" spans="1:34">
      <c r="A53" s="64">
        <v>6.4701999999999997E-3</v>
      </c>
      <c r="B53" s="59">
        <v>0.52912899999999996</v>
      </c>
      <c r="C53" s="64">
        <v>8.8484300000000002E-2</v>
      </c>
      <c r="D53" s="61">
        <f t="shared" si="0"/>
        <v>1.044731510417459</v>
      </c>
      <c r="E53" s="49">
        <f t="shared" si="1"/>
        <v>1.9004693771417232E-2</v>
      </c>
      <c r="F53" s="49">
        <f t="shared" si="2"/>
        <v>1.9004693771417232E-2</v>
      </c>
      <c r="G53" s="49">
        <f t="shared" si="3"/>
        <v>1.0489022704724182</v>
      </c>
      <c r="H53" s="5">
        <f t="shared" si="6"/>
        <v>-1.2225567618104546E-3</v>
      </c>
      <c r="I53" s="24">
        <f t="shared" si="4"/>
        <v>-1.2225567618104546E-3</v>
      </c>
      <c r="J53" s="24">
        <f t="shared" si="5"/>
        <v>-6.4722804832517764E-4</v>
      </c>
      <c r="K53" s="5">
        <f t="shared" si="11"/>
        <v>0.52940531559999993</v>
      </c>
      <c r="L53" s="5" t="str">
        <f t="shared" si="12"/>
        <v/>
      </c>
      <c r="M53" s="24">
        <f t="shared" si="7"/>
        <v>-2.1695589133163076E+16</v>
      </c>
      <c r="N53" s="24">
        <f t="shared" si="8"/>
        <v>1.0489022704724182</v>
      </c>
      <c r="O53" s="24">
        <f t="shared" si="9"/>
        <v>40988867962454.875</v>
      </c>
      <c r="P53" s="24">
        <f t="shared" si="10"/>
        <v>7.512329984330533E-6</v>
      </c>
      <c r="Q53" s="5">
        <f t="shared" si="15"/>
        <v>0.52940531559999993</v>
      </c>
      <c r="R53" s="5" t="str">
        <f t="shared" si="16"/>
        <v/>
      </c>
      <c r="S53" s="5">
        <f t="shared" si="17"/>
        <v>2.0735025494054784E-2</v>
      </c>
      <c r="T53" s="5" t="str">
        <f t="shared" si="17"/>
        <v/>
      </c>
      <c r="U53" s="24">
        <f t="shared" si="14"/>
        <v>0.12686815883166347</v>
      </c>
      <c r="V53" s="24">
        <f t="shared" si="13"/>
        <v>11.484719024808713</v>
      </c>
      <c r="W53" s="63">
        <f>B53+([1]User!D$6-25)*[1]User!C$6*[1]Calc!V$6</f>
        <v>0.52940531559999993</v>
      </c>
      <c r="AH53" s="24"/>
    </row>
    <row r="54" spans="1:34">
      <c r="A54" s="64">
        <v>6.6156000000000001E-3</v>
      </c>
      <c r="B54" s="59">
        <v>0.52713299999999996</v>
      </c>
      <c r="C54" s="64">
        <v>8.2918500000000006E-2</v>
      </c>
      <c r="D54" s="61">
        <f t="shared" si="0"/>
        <v>0.97901627459956275</v>
      </c>
      <c r="E54" s="49">
        <f t="shared" si="1"/>
        <v>-9.2100886769050216E-3</v>
      </c>
      <c r="F54" s="49">
        <f t="shared" si="2"/>
        <v>-9.2100886769050216E-3</v>
      </c>
      <c r="G54" s="49">
        <f t="shared" si="3"/>
        <v>0.98282826888871633</v>
      </c>
      <c r="H54" s="5">
        <f t="shared" si="6"/>
        <v>4.292932777820932E-4</v>
      </c>
      <c r="I54" s="24">
        <f t="shared" si="4"/>
        <v>4.292932777820932E-4</v>
      </c>
      <c r="J54" s="24">
        <f t="shared" si="5"/>
        <v>2.2641327382673441E-4</v>
      </c>
      <c r="K54" s="5">
        <f t="shared" si="11"/>
        <v>0.52740931559999993</v>
      </c>
      <c r="L54" s="5" t="str">
        <f t="shared" si="12"/>
        <v/>
      </c>
      <c r="M54" s="24">
        <f t="shared" si="7"/>
        <v>-1.9829350234881056E+16</v>
      </c>
      <c r="N54" s="24">
        <f t="shared" si="8"/>
        <v>0.98282826888871633</v>
      </c>
      <c r="O54" s="24">
        <f t="shared" si="9"/>
        <v>37996035744837.875</v>
      </c>
      <c r="P54" s="24">
        <f t="shared" si="10"/>
        <v>7.4319778366231442E-6</v>
      </c>
      <c r="Q54" s="5">
        <f t="shared" si="15"/>
        <v>0.52740931559999993</v>
      </c>
      <c r="R54" s="5" t="str">
        <f t="shared" si="16"/>
        <v/>
      </c>
      <c r="S54" s="5">
        <f t="shared" si="17"/>
        <v>-7.5223604888466017E-3</v>
      </c>
      <c r="T54" s="5" t="str">
        <f t="shared" si="17"/>
        <v/>
      </c>
      <c r="U54" s="24">
        <f t="shared" si="14"/>
        <v>0.11978141427802669</v>
      </c>
      <c r="V54" s="24">
        <f t="shared" si="13"/>
        <v>10.657573743826408</v>
      </c>
      <c r="W54" s="63">
        <f>B54+([1]User!D$6-25)*[1]User!C$6*[1]Calc!V$6</f>
        <v>0.52740931559999993</v>
      </c>
      <c r="AH54" s="24"/>
    </row>
    <row r="55" spans="1:34">
      <c r="A55" s="64">
        <v>6.7609999999999996E-3</v>
      </c>
      <c r="B55" s="59">
        <v>0.52521600000000002</v>
      </c>
      <c r="C55" s="64">
        <v>7.7690400000000007E-2</v>
      </c>
      <c r="D55" s="61">
        <f t="shared" si="0"/>
        <v>0.91728825268365766</v>
      </c>
      <c r="E55" s="49">
        <f t="shared" si="1"/>
        <v>-3.7494168279531365E-2</v>
      </c>
      <c r="F55" s="49">
        <f t="shared" si="2"/>
        <v>-3.7494168279531365E-2</v>
      </c>
      <c r="G55" s="49">
        <f t="shared" si="3"/>
        <v>0.92069727006112956</v>
      </c>
      <c r="H55" s="5">
        <f t="shared" si="6"/>
        <v>1.9825682484717611E-3</v>
      </c>
      <c r="I55" s="24">
        <f t="shared" si="4"/>
        <v>1.9825682484717611E-3</v>
      </c>
      <c r="J55" s="24">
        <f t="shared" si="5"/>
        <v>1.0418243797244617E-3</v>
      </c>
      <c r="K55" s="5">
        <f t="shared" si="11"/>
        <v>0.52549231559999998</v>
      </c>
      <c r="L55" s="5" t="str">
        <f t="shared" si="12"/>
        <v/>
      </c>
      <c r="M55" s="24">
        <f t="shared" si="7"/>
        <v>-1.7733132425467814E+16</v>
      </c>
      <c r="N55" s="24">
        <f t="shared" si="8"/>
        <v>0.92069727006112956</v>
      </c>
      <c r="O55" s="24">
        <f t="shared" si="9"/>
        <v>35323241428913.25</v>
      </c>
      <c r="P55" s="24">
        <f t="shared" si="10"/>
        <v>7.3754318092454255E-6</v>
      </c>
      <c r="Q55" s="5">
        <f t="shared" si="15"/>
        <v>0.52549231559999998</v>
      </c>
      <c r="R55" s="5" t="str">
        <f t="shared" si="16"/>
        <v/>
      </c>
      <c r="S55" s="5">
        <f t="shared" si="17"/>
        <v>-3.5883144563454754E-2</v>
      </c>
      <c r="T55" s="5" t="str">
        <f t="shared" si="17"/>
        <v/>
      </c>
      <c r="U55" s="24">
        <f t="shared" si="14"/>
        <v>0.11338814909521568</v>
      </c>
      <c r="V55" s="24">
        <f t="shared" si="13"/>
        <v>9.8512442488079888</v>
      </c>
      <c r="W55" s="63">
        <f>B55+([1]User!D$6-25)*[1]User!C$6*[1]Calc!V$6</f>
        <v>0.52549231559999998</v>
      </c>
      <c r="X55" s="74" t="s">
        <v>77</v>
      </c>
      <c r="Y55" s="66"/>
      <c r="AH55" s="24"/>
    </row>
    <row r="56" spans="1:34">
      <c r="A56" s="64">
        <v>6.9064E-3</v>
      </c>
      <c r="B56" s="59">
        <v>0.52330500000000002</v>
      </c>
      <c r="C56" s="64">
        <v>7.2827100000000006E-2</v>
      </c>
      <c r="D56" s="61">
        <f t="shared" si="0"/>
        <v>0.85986741356741636</v>
      </c>
      <c r="E56" s="49">
        <f t="shared" si="1"/>
        <v>-6.5568509215949269E-2</v>
      </c>
      <c r="F56" s="49">
        <f t="shared" si="2"/>
        <v>-6.5568509215949269E-2</v>
      </c>
      <c r="G56" s="49">
        <f t="shared" si="3"/>
        <v>0.86303178124536473</v>
      </c>
      <c r="H56" s="5">
        <f t="shared" si="6"/>
        <v>3.4242054688658832E-3</v>
      </c>
      <c r="I56" s="24">
        <f t="shared" si="4"/>
        <v>3.4242054688658832E-3</v>
      </c>
      <c r="J56" s="24">
        <f t="shared" si="5"/>
        <v>1.792850004273514E-3</v>
      </c>
      <c r="K56" s="5">
        <f t="shared" si="11"/>
        <v>0.52358131559999999</v>
      </c>
      <c r="L56" s="5" t="str">
        <f t="shared" si="12"/>
        <v/>
      </c>
      <c r="M56" s="24">
        <f t="shared" si="7"/>
        <v>-1.6460506023451988E+16</v>
      </c>
      <c r="N56" s="24">
        <f t="shared" si="8"/>
        <v>0.86303178124536473</v>
      </c>
      <c r="O56" s="24">
        <f t="shared" si="9"/>
        <v>32842275301574.25</v>
      </c>
      <c r="P56" s="24">
        <f t="shared" si="10"/>
        <v>7.3156042931165713E-6</v>
      </c>
      <c r="Q56" s="5">
        <f t="shared" si="15"/>
        <v>0.52358131559999999</v>
      </c>
      <c r="R56" s="5" t="str">
        <f t="shared" si="16"/>
        <v/>
      </c>
      <c r="S56" s="5">
        <f t="shared" si="17"/>
        <v>-6.3973211045683862E-2</v>
      </c>
      <c r="T56" s="5" t="str">
        <f t="shared" si="17"/>
        <v/>
      </c>
      <c r="U56" s="24">
        <f t="shared" si="14"/>
        <v>0.1073914959586918</v>
      </c>
      <c r="V56" s="24">
        <f t="shared" si="13"/>
        <v>9.1125379344115434</v>
      </c>
      <c r="W56" s="63">
        <f>B56+([1]User!D$6-25)*[1]User!C$6*[1]Calc!V$6</f>
        <v>0.52358131559999999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0.52149900000000005</v>
      </c>
      <c r="C57" s="64">
        <v>6.8245899999999998E-2</v>
      </c>
      <c r="D57" s="61">
        <f t="shared" si="0"/>
        <v>0.80577732079927022</v>
      </c>
      <c r="E57" s="49">
        <f t="shared" si="1"/>
        <v>-9.3784960316143973E-2</v>
      </c>
      <c r="F57" s="49">
        <f t="shared" si="2"/>
        <v>-9.3784960316143973E-2</v>
      </c>
      <c r="G57" s="49">
        <f t="shared" si="3"/>
        <v>0.8085723407882196</v>
      </c>
      <c r="H57" s="5" t="str">
        <f t="shared" si="6"/>
        <v/>
      </c>
      <c r="I57" s="24">
        <f t="shared" si="4"/>
        <v>4.7856914802945107E-3</v>
      </c>
      <c r="J57" s="24">
        <f t="shared" si="5"/>
        <v>2.4970556824948993E-3</v>
      </c>
      <c r="K57" s="5" t="str">
        <f t="shared" si="11"/>
        <v/>
      </c>
      <c r="L57" s="5" t="str">
        <f t="shared" si="12"/>
        <v/>
      </c>
      <c r="M57" s="24">
        <f t="shared" si="7"/>
        <v>-1.4539221748592274E+16</v>
      </c>
      <c r="N57" s="24">
        <f t="shared" si="8"/>
        <v>0.8085723407882196</v>
      </c>
      <c r="O57" s="24">
        <f t="shared" si="9"/>
        <v>30655030762472.125</v>
      </c>
      <c r="P57" s="24">
        <f t="shared" si="10"/>
        <v>7.2883065824795033E-6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0.10204825689111373</v>
      </c>
      <c r="V57" s="24">
        <f t="shared" si="13"/>
        <v>8.3835389250752392</v>
      </c>
      <c r="W57" s="63">
        <f>B57+([1]User!D$6-25)*[1]User!C$6*[1]Calc!V$6</f>
        <v>0.52177531560000001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0.51965600000000001</v>
      </c>
      <c r="C58" s="64">
        <v>6.3993700000000001E-2</v>
      </c>
      <c r="D58" s="61">
        <f t="shared" si="0"/>
        <v>0.7555717212906895</v>
      </c>
      <c r="E58" s="49">
        <f t="shared" si="1"/>
        <v>-0.1217243047433635</v>
      </c>
      <c r="F58" s="49">
        <f t="shared" si="2"/>
        <v>-0.1217243047433635</v>
      </c>
      <c r="G58" s="49">
        <f t="shared" si="3"/>
        <v>0.75823340284626528</v>
      </c>
      <c r="H58" s="5" t="str">
        <f t="shared" si="6"/>
        <v/>
      </c>
      <c r="I58" s="24">
        <f t="shared" si="4"/>
        <v>6.044164928843368E-3</v>
      </c>
      <c r="J58" s="24">
        <f t="shared" si="5"/>
        <v>3.1425566673218414E-3</v>
      </c>
      <c r="K58" s="5" t="str">
        <f t="shared" si="11"/>
        <v/>
      </c>
      <c r="L58" s="5" t="str">
        <f t="shared" si="12"/>
        <v/>
      </c>
      <c r="M58" s="24">
        <f t="shared" si="7"/>
        <v>-1.384561774644056E+16</v>
      </c>
      <c r="N58" s="24">
        <f t="shared" si="8"/>
        <v>0.75823340284626528</v>
      </c>
      <c r="O58" s="24">
        <f t="shared" si="9"/>
        <v>28570487472952.625</v>
      </c>
      <c r="P58" s="24">
        <f t="shared" si="10"/>
        <v>7.2436673076957748E-6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9.6900054549998824E-2</v>
      </c>
      <c r="V58" s="24">
        <f t="shared" si="13"/>
        <v>7.7356330290194926</v>
      </c>
      <c r="W58" s="63">
        <f>B58+([1]User!D$6-25)*[1]User!C$6*[1]Calc!V$6</f>
        <v>0.51993231559999997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0.51786699999999997</v>
      </c>
      <c r="C59" s="64">
        <v>5.9999499999999997E-2</v>
      </c>
      <c r="D59" s="61">
        <f t="shared" si="0"/>
        <v>0.70841232014371291</v>
      </c>
      <c r="E59" s="49">
        <f t="shared" si="1"/>
        <v>-0.14971389451202488</v>
      </c>
      <c r="F59" s="49">
        <f t="shared" si="2"/>
        <v>-0.14971389451202488</v>
      </c>
      <c r="G59" s="49">
        <f t="shared" si="3"/>
        <v>0.71082786871562453</v>
      </c>
      <c r="H59" s="5" t="str">
        <f t="shared" si="6"/>
        <v/>
      </c>
      <c r="I59" s="24">
        <f t="shared" si="4"/>
        <v>7.2293032821093874E-3</v>
      </c>
      <c r="J59" s="24">
        <f t="shared" si="5"/>
        <v>3.7458151720701194E-3</v>
      </c>
      <c r="K59" s="5" t="str">
        <f t="shared" si="11"/>
        <v/>
      </c>
      <c r="L59" s="5" t="str">
        <f t="shared" si="12"/>
        <v/>
      </c>
      <c r="M59" s="24">
        <f t="shared" si="7"/>
        <v>-1.256527555093415E+16</v>
      </c>
      <c r="N59" s="24">
        <f t="shared" si="8"/>
        <v>0.71082786871562453</v>
      </c>
      <c r="O59" s="24">
        <f t="shared" si="9"/>
        <v>26680496449943.875</v>
      </c>
      <c r="P59" s="24">
        <f t="shared" si="10"/>
        <v>7.2156127570022908E-6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9.2179207461610263E-2</v>
      </c>
      <c r="V59" s="24">
        <f t="shared" si="13"/>
        <v>7.1159718242985548</v>
      </c>
      <c r="W59" s="63">
        <f>B59+([1]User!D$6-25)*[1]User!C$6*[1]Calc!V$6</f>
        <v>0.51814331559999993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0.516123</v>
      </c>
      <c r="C60" s="64">
        <v>5.6274600000000001E-2</v>
      </c>
      <c r="D60" s="61">
        <f t="shared" si="0"/>
        <v>0.66443253612379083</v>
      </c>
      <c r="E60" s="49">
        <f t="shared" si="1"/>
        <v>-0.17754910904266008</v>
      </c>
      <c r="F60" s="49">
        <f t="shared" si="2"/>
        <v>-0.17754910904266008</v>
      </c>
      <c r="G60" s="49">
        <f t="shared" si="3"/>
        <v>0.66663749317177889</v>
      </c>
      <c r="H60" s="5" t="str">
        <f t="shared" si="6"/>
        <v/>
      </c>
      <c r="I60" s="24">
        <f t="shared" si="4"/>
        <v>8.334062670705529E-3</v>
      </c>
      <c r="J60" s="24">
        <f t="shared" si="5"/>
        <v>4.3037042593198427E-3</v>
      </c>
      <c r="K60" s="5" t="str">
        <f t="shared" si="11"/>
        <v/>
      </c>
      <c r="L60" s="5" t="str">
        <f t="shared" si="12"/>
        <v/>
      </c>
      <c r="M60" s="24">
        <f t="shared" si="7"/>
        <v>-1.1469814024074288E+16</v>
      </c>
      <c r="N60" s="24">
        <f t="shared" si="8"/>
        <v>0.66663749317177889</v>
      </c>
      <c r="O60" s="24">
        <f t="shared" si="9"/>
        <v>24956632375273.25</v>
      </c>
      <c r="P60" s="24">
        <f t="shared" si="10"/>
        <v>7.1968094458591596E-6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8.7823771972770442E-2</v>
      </c>
      <c r="V60" s="24">
        <f t="shared" si="13"/>
        <v>6.5379950070313182</v>
      </c>
      <c r="W60" s="63">
        <f>B60+([1]User!D$6-25)*[1]User!C$6*[1]Calc!V$6</f>
        <v>0.51639931559999996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0.51431099999999996</v>
      </c>
      <c r="C61" s="64">
        <v>5.2731699999999999E-2</v>
      </c>
      <c r="D61" s="61">
        <f t="shared" si="0"/>
        <v>0.62260162071554304</v>
      </c>
      <c r="E61" s="49">
        <f t="shared" si="1"/>
        <v>-0.20578975312523345</v>
      </c>
      <c r="F61" s="49">
        <f t="shared" si="2"/>
        <v>-0.20578975312523345</v>
      </c>
      <c r="G61" s="49">
        <f t="shared" si="3"/>
        <v>0.62474099217252721</v>
      </c>
      <c r="H61" s="5" t="str">
        <f t="shared" si="6"/>
        <v/>
      </c>
      <c r="I61" s="24">
        <f t="shared" si="4"/>
        <v>9.3814751956868211E-3</v>
      </c>
      <c r="J61" s="24">
        <f t="shared" si="5"/>
        <v>4.8275881373164653E-3</v>
      </c>
      <c r="K61" s="5" t="str">
        <f t="shared" si="11"/>
        <v/>
      </c>
      <c r="L61" s="5" t="str">
        <f t="shared" si="12"/>
        <v/>
      </c>
      <c r="M61" s="24">
        <f t="shared" si="7"/>
        <v>-1.1128648860716784E+16</v>
      </c>
      <c r="N61" s="24">
        <f t="shared" si="8"/>
        <v>0.62474099217252721</v>
      </c>
      <c r="O61" s="24">
        <f t="shared" si="9"/>
        <v>23281756382776.75</v>
      </c>
      <c r="P61" s="24">
        <f t="shared" si="10"/>
        <v>7.1640646333464954E-6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8.3541316445414376E-2</v>
      </c>
      <c r="V61" s="24">
        <f t="shared" si="13"/>
        <v>6.0088695470308311</v>
      </c>
      <c r="W61" s="63">
        <f>B61+([1]User!D$6-25)*[1]User!C$6*[1]Calc!V$6</f>
        <v>0.51458731559999993</v>
      </c>
      <c r="X61" s="75"/>
      <c r="Y61" s="66"/>
      <c r="AH61" s="24"/>
    </row>
    <row r="62" spans="1:34">
      <c r="A62" s="64">
        <v>7.7787999999999998E-3</v>
      </c>
      <c r="B62" s="59">
        <v>0.51256100000000004</v>
      </c>
      <c r="C62" s="64">
        <v>4.9415800000000003E-2</v>
      </c>
      <c r="D62" s="61">
        <f t="shared" si="0"/>
        <v>0.58345088758669139</v>
      </c>
      <c r="E62" s="49">
        <f t="shared" si="1"/>
        <v>-0.23399569514178231</v>
      </c>
      <c r="F62" s="49">
        <f t="shared" si="2"/>
        <v>-0.23399569514178231</v>
      </c>
      <c r="G62" s="49">
        <f t="shared" si="3"/>
        <v>0.58538464647978983</v>
      </c>
      <c r="H62" s="5" t="str">
        <f t="shared" si="6"/>
        <v/>
      </c>
      <c r="I62" s="24">
        <f t="shared" si="4"/>
        <v>1.0365383838005254E-2</v>
      </c>
      <c r="J62" s="24">
        <f t="shared" si="5"/>
        <v>5.3157556226462403E-3</v>
      </c>
      <c r="K62" s="5" t="str">
        <f t="shared" si="11"/>
        <v/>
      </c>
      <c r="L62" s="5" t="str">
        <f t="shared" si="12"/>
        <v/>
      </c>
      <c r="M62" s="24">
        <f t="shared" si="7"/>
        <v>-1.005908704275091E+16</v>
      </c>
      <c r="N62" s="24">
        <f t="shared" si="8"/>
        <v>0.58538464647978983</v>
      </c>
      <c r="O62" s="24">
        <f t="shared" si="9"/>
        <v>21769547401413.75</v>
      </c>
      <c r="P62" s="24">
        <f t="shared" si="10"/>
        <v>7.1491075442687798E-6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7.9626631512149521E-2</v>
      </c>
      <c r="V62" s="24">
        <f t="shared" si="13"/>
        <v>5.5056200735063436</v>
      </c>
      <c r="W62" s="63">
        <f>B62+([1]User!D$6-25)*[1]User!C$6*[1]Calc!V$6</f>
        <v>0.51283731560000001</v>
      </c>
      <c r="X62" s="75"/>
      <c r="Y62" s="66"/>
      <c r="AH62" s="24"/>
    </row>
    <row r="63" spans="1:34">
      <c r="A63" s="64">
        <v>7.9241999999999993E-3</v>
      </c>
      <c r="B63" s="59">
        <v>0.51080099999999995</v>
      </c>
      <c r="C63" s="64">
        <v>4.6337000000000003E-2</v>
      </c>
      <c r="D63" s="61">
        <f t="shared" si="0"/>
        <v>0.54709958713821327</v>
      </c>
      <c r="E63" s="49">
        <f t="shared" si="1"/>
        <v>-0.26193361295724726</v>
      </c>
      <c r="F63" s="49">
        <f t="shared" si="2"/>
        <v>-0.26193361295724726</v>
      </c>
      <c r="G63" s="49">
        <f t="shared" si="3"/>
        <v>0.54891885823938924</v>
      </c>
      <c r="H63" s="5" t="str">
        <f t="shared" si="6"/>
        <v/>
      </c>
      <c r="I63" s="24">
        <f t="shared" si="4"/>
        <v>1.127702854401527E-2</v>
      </c>
      <c r="J63" s="24">
        <f t="shared" si="5"/>
        <v>5.7634334762198995E-3</v>
      </c>
      <c r="K63" s="5" t="str">
        <f t="shared" si="11"/>
        <v/>
      </c>
      <c r="L63" s="5" t="str">
        <f t="shared" si="12"/>
        <v/>
      </c>
      <c r="M63" s="24">
        <f t="shared" si="7"/>
        <v>-9463540892509054</v>
      </c>
      <c r="N63" s="24">
        <f t="shared" si="8"/>
        <v>0.54891885823938924</v>
      </c>
      <c r="O63" s="24">
        <f t="shared" si="9"/>
        <v>20346511718449.25</v>
      </c>
      <c r="P63" s="24">
        <f t="shared" si="10"/>
        <v>7.1256677631739792E-6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7.5896099294660277E-2</v>
      </c>
      <c r="V63" s="24">
        <f t="shared" si="13"/>
        <v>5.0527016229844088</v>
      </c>
      <c r="W63" s="63">
        <f>B63+([1]User!D$6-25)*[1]User!C$6*[1]Calc!V$6</f>
        <v>0.51107731559999992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0.50906700000000005</v>
      </c>
      <c r="C64" s="64">
        <v>4.3457700000000002E-2</v>
      </c>
      <c r="D64" s="61">
        <f t="shared" si="0"/>
        <v>0.51310377728330125</v>
      </c>
      <c r="E64" s="49">
        <f t="shared" si="1"/>
        <v>-0.28979478821490151</v>
      </c>
      <c r="F64" s="49">
        <f t="shared" si="2"/>
        <v>-0.28979478821490151</v>
      </c>
      <c r="G64" s="49">
        <f t="shared" si="3"/>
        <v>0.51478194350721929</v>
      </c>
      <c r="H64" s="5" t="str">
        <f t="shared" si="6"/>
        <v/>
      </c>
      <c r="I64" s="24">
        <f t="shared" si="4"/>
        <v>1.2130451412319519E-2</v>
      </c>
      <c r="J64" s="24">
        <f t="shared" si="5"/>
        <v>6.1785643420755269E-3</v>
      </c>
      <c r="K64" s="5" t="str">
        <f t="shared" si="11"/>
        <v/>
      </c>
      <c r="L64" s="5" t="str">
        <f t="shared" si="12"/>
        <v/>
      </c>
      <c r="M64" s="24">
        <f t="shared" si="7"/>
        <v>-8729537161454593</v>
      </c>
      <c r="N64" s="24">
        <f t="shared" si="8"/>
        <v>0.51478194350721929</v>
      </c>
      <c r="O64" s="24">
        <f t="shared" si="9"/>
        <v>19034430997074.75</v>
      </c>
      <c r="P64" s="24">
        <f t="shared" si="10"/>
        <v>7.1082116632677374E-6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7.2411668417578845E-2</v>
      </c>
      <c r="V64" s="24">
        <f t="shared" si="13"/>
        <v>4.6317206130125799</v>
      </c>
      <c r="W64" s="63">
        <f>B64+([1]User!D$6-25)*[1]User!C$6*[1]Calc!V$6</f>
        <v>0.50934331560000001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0.50734999999999997</v>
      </c>
      <c r="C65" s="64">
        <v>4.0758999999999997E-2</v>
      </c>
      <c r="D65" s="61">
        <f t="shared" si="0"/>
        <v>0.48124030628151221</v>
      </c>
      <c r="E65" s="49">
        <f t="shared" si="1"/>
        <v>-0.31763800547481702</v>
      </c>
      <c r="F65" s="49">
        <f t="shared" si="2"/>
        <v>-0.31763800547481702</v>
      </c>
      <c r="G65" s="49">
        <f t="shared" si="3"/>
        <v>0.4827969672133241</v>
      </c>
      <c r="H65" s="5" t="str">
        <f t="shared" si="6"/>
        <v/>
      </c>
      <c r="I65" s="24">
        <f t="shared" si="4"/>
        <v>1.2930075819666898E-2</v>
      </c>
      <c r="J65" s="24">
        <f t="shared" si="5"/>
        <v>6.5636467487661561E-3</v>
      </c>
      <c r="K65" s="5" t="str">
        <f t="shared" si="11"/>
        <v/>
      </c>
      <c r="L65" s="5" t="str">
        <f t="shared" si="12"/>
        <v/>
      </c>
      <c r="M65" s="24">
        <f t="shared" si="7"/>
        <v>-8097487160902551</v>
      </c>
      <c r="N65" s="24">
        <f t="shared" si="8"/>
        <v>0.4827969672133241</v>
      </c>
      <c r="O65" s="24">
        <f t="shared" si="9"/>
        <v>17817685753622.875</v>
      </c>
      <c r="P65" s="24">
        <f t="shared" si="10"/>
        <v>7.0946425555382624E-6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6.9137638968467058E-2</v>
      </c>
      <c r="V65" s="24">
        <f t="shared" si="13"/>
        <v>4.2417994848480953</v>
      </c>
      <c r="W65" s="63">
        <f>B65+([1]User!D$6-25)*[1]User!C$6*[1]Calc!V$6</f>
        <v>0.50762631559999993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0.50551699999999999</v>
      </c>
      <c r="C66" s="64">
        <v>3.82095E-2</v>
      </c>
      <c r="D66" s="61">
        <f t="shared" si="0"/>
        <v>0.45113843526248049</v>
      </c>
      <c r="E66" s="49">
        <f t="shared" si="1"/>
        <v>-0.34569017110373274</v>
      </c>
      <c r="F66" s="49">
        <f t="shared" si="2"/>
        <v>-0.34569017110373274</v>
      </c>
      <c r="G66" s="49">
        <f t="shared" si="3"/>
        <v>0.45268818956656659</v>
      </c>
      <c r="H66" s="5" t="str">
        <f t="shared" si="6"/>
        <v/>
      </c>
      <c r="I66" s="24">
        <f t="shared" si="4"/>
        <v>1.3682795260835837E-2</v>
      </c>
      <c r="J66" s="24">
        <f t="shared" si="5"/>
        <v>6.9206663816541239E-3</v>
      </c>
      <c r="K66" s="5" t="str">
        <f t="shared" si="11"/>
        <v/>
      </c>
      <c r="L66" s="5" t="str">
        <f t="shared" si="12"/>
        <v/>
      </c>
      <c r="M66" s="24">
        <f t="shared" si="7"/>
        <v>-8061560050385619</v>
      </c>
      <c r="N66" s="24">
        <f t="shared" si="8"/>
        <v>0.45268818956656659</v>
      </c>
      <c r="O66" s="24">
        <f t="shared" si="9"/>
        <v>16603569239774.625</v>
      </c>
      <c r="P66" s="24">
        <f t="shared" si="10"/>
        <v>7.0509242878865015E-6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6.5824926756635732E-2</v>
      </c>
      <c r="V66" s="24">
        <f t="shared" si="13"/>
        <v>3.8967597514670405</v>
      </c>
      <c r="W66" s="63">
        <f>B66+([1]User!D$6-25)*[1]User!C$6*[1]Calc!V$6</f>
        <v>0.50579331559999996</v>
      </c>
      <c r="Y66" s="66"/>
      <c r="AH66" s="24"/>
    </row>
    <row r="67" spans="1:34">
      <c r="A67" s="64">
        <v>8.5058000000000009E-3</v>
      </c>
      <c r="B67" s="59">
        <v>0.50370599999999999</v>
      </c>
      <c r="C67" s="64">
        <v>3.5806400000000002E-2</v>
      </c>
      <c r="D67" s="61">
        <f t="shared" si="0"/>
        <v>0.42276510470910333</v>
      </c>
      <c r="E67" s="49">
        <f t="shared" si="1"/>
        <v>-0.37390086681803658</v>
      </c>
      <c r="F67" s="49">
        <f t="shared" si="2"/>
        <v>-0.37390086681803658</v>
      </c>
      <c r="G67" s="49">
        <f t="shared" si="3"/>
        <v>0.42419405316046649</v>
      </c>
      <c r="H67" s="5" t="str">
        <f t="shared" si="6"/>
        <v/>
      </c>
      <c r="I67" s="24">
        <f t="shared" si="4"/>
        <v>1.4395148670988338E-2</v>
      </c>
      <c r="J67" s="24">
        <f t="shared" si="5"/>
        <v>7.2549003606109646E-3</v>
      </c>
      <c r="K67" s="5" t="str">
        <f t="shared" si="11"/>
        <v/>
      </c>
      <c r="L67" s="5" t="str">
        <f t="shared" si="12"/>
        <v/>
      </c>
      <c r="M67" s="24">
        <f t="shared" si="7"/>
        <v>-7433148415330501</v>
      </c>
      <c r="N67" s="24">
        <f t="shared" si="8"/>
        <v>0.42419405316046649</v>
      </c>
      <c r="O67" s="24">
        <f t="shared" si="9"/>
        <v>15484514416874.25</v>
      </c>
      <c r="P67" s="24">
        <f t="shared" si="10"/>
        <v>7.0174087291455886E-6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6.2726407378359939E-2</v>
      </c>
      <c r="V67" s="24">
        <f t="shared" si="13"/>
        <v>3.5699939623347863</v>
      </c>
      <c r="W67" s="63">
        <f>B67+([1]User!D$6-25)*[1]User!C$6*[1]Calc!V$6</f>
        <v>0.50398231559999995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0.50186600000000003</v>
      </c>
      <c r="C68" s="64">
        <v>3.3526800000000002E-2</v>
      </c>
      <c r="D68" s="61">
        <f t="shared" si="0"/>
        <v>0.39584993499936227</v>
      </c>
      <c r="E68" s="49">
        <f t="shared" si="1"/>
        <v>-0.40246942203769742</v>
      </c>
      <c r="F68" s="49">
        <f t="shared" si="2"/>
        <v>-0.40246942203769742</v>
      </c>
      <c r="G68" s="49">
        <f t="shared" si="3"/>
        <v>0.39720322959070808</v>
      </c>
      <c r="H68" s="5" t="str">
        <f t="shared" si="6"/>
        <v/>
      </c>
      <c r="I68" s="24">
        <f t="shared" si="4"/>
        <v>1.5069919260232299E-2</v>
      </c>
      <c r="J68" s="24">
        <f t="shared" si="5"/>
        <v>7.5672441532380853E-3</v>
      </c>
      <c r="K68" s="5" t="str">
        <f t="shared" si="11"/>
        <v/>
      </c>
      <c r="L68" s="5" t="str">
        <f t="shared" si="12"/>
        <v/>
      </c>
      <c r="M68" s="24">
        <f t="shared" si="7"/>
        <v>-7039609817654092</v>
      </c>
      <c r="N68" s="24">
        <f t="shared" si="8"/>
        <v>0.39720322959070808</v>
      </c>
      <c r="O68" s="24">
        <f t="shared" si="9"/>
        <v>14424063145354.375</v>
      </c>
      <c r="P68" s="24">
        <f t="shared" si="10"/>
        <v>6.9810154915411881E-6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5.9745422166097101E-2</v>
      </c>
      <c r="V68" s="24">
        <f t="shared" si="13"/>
        <v>3.2667309062460821</v>
      </c>
      <c r="W68" s="63">
        <f>B68+([1]User!D$6-25)*[1]User!C$6*[1]Calc!V$6</f>
        <v>0.5021423156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0.5</v>
      </c>
      <c r="C69" s="64">
        <v>3.1346699999999998E-2</v>
      </c>
      <c r="D69" s="61">
        <f t="shared" si="0"/>
        <v>0.37010955884380575</v>
      </c>
      <c r="E69" s="49">
        <f t="shared" si="1"/>
        <v>-0.43166969820802487</v>
      </c>
      <c r="F69" s="49">
        <f t="shared" si="2"/>
        <v>-0.43166969820802487</v>
      </c>
      <c r="G69" s="49">
        <f t="shared" si="3"/>
        <v>0.37138744415137825</v>
      </c>
      <c r="H69" s="5" t="str">
        <f t="shared" si="6"/>
        <v/>
      </c>
      <c r="I69" s="24">
        <f t="shared" si="4"/>
        <v>1.5715313896215544E-2</v>
      </c>
      <c r="J69" s="24">
        <f t="shared" si="5"/>
        <v>7.8619993344961926E-3</v>
      </c>
      <c r="K69" s="5" t="str">
        <f t="shared" si="11"/>
        <v/>
      </c>
      <c r="L69" s="5" t="str">
        <f t="shared" si="12"/>
        <v/>
      </c>
      <c r="M69" s="24">
        <f t="shared" si="7"/>
        <v>-6647343464276425</v>
      </c>
      <c r="N69" s="24">
        <f t="shared" si="8"/>
        <v>0.37138744415137825</v>
      </c>
      <c r="O69" s="24">
        <f t="shared" si="9"/>
        <v>13422154215059</v>
      </c>
      <c r="P69" s="24">
        <f t="shared" si="10"/>
        <v>6.9476633282497751E-6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5.6884273677327173E-2</v>
      </c>
      <c r="V69" s="24">
        <f t="shared" si="13"/>
        <v>2.9801414177527166</v>
      </c>
      <c r="W69" s="63">
        <f>B69+([1]User!D$6-25)*[1]User!C$6*[1]Calc!V$6</f>
        <v>0.50027631559999997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0.49813200000000002</v>
      </c>
      <c r="C70" s="64">
        <v>2.9355300000000001E-2</v>
      </c>
      <c r="D70" s="61">
        <f t="shared" si="0"/>
        <v>0.34659715800156227</v>
      </c>
      <c r="E70" s="49">
        <f t="shared" si="1"/>
        <v>-0.46017500269913408</v>
      </c>
      <c r="F70" s="49">
        <f t="shared" si="2"/>
        <v>-0.46017500269913408</v>
      </c>
      <c r="G70" s="49">
        <f t="shared" si="3"/>
        <v>0.34778810508011426</v>
      </c>
      <c r="H70" s="5" t="str">
        <f t="shared" si="6"/>
        <v/>
      </c>
      <c r="I70" s="24">
        <f t="shared" si="4"/>
        <v>1.6305297372997143E-2</v>
      </c>
      <c r="J70" s="24">
        <f t="shared" si="5"/>
        <v>8.1266957990326124E-3</v>
      </c>
      <c r="K70" s="5" t="str">
        <f t="shared" si="11"/>
        <v/>
      </c>
      <c r="L70" s="5" t="str">
        <f t="shared" si="12"/>
        <v/>
      </c>
      <c r="M70" s="24">
        <f t="shared" si="7"/>
        <v>-6195105485601267</v>
      </c>
      <c r="N70" s="24">
        <f t="shared" si="8"/>
        <v>0.34778810508011426</v>
      </c>
      <c r="O70" s="24">
        <f t="shared" si="9"/>
        <v>12488331938042.875</v>
      </c>
      <c r="P70" s="24">
        <f t="shared" si="10"/>
        <v>6.9029299642560778E-6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5.4173765030113702E-2</v>
      </c>
      <c r="V70" s="24">
        <f t="shared" si="13"/>
        <v>2.7273730211712723</v>
      </c>
      <c r="W70" s="63">
        <f>B70+([1]User!D$6-25)*[1]User!C$6*[1]Calc!V$6</f>
        <v>0.49840831560000004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0.49618600000000002</v>
      </c>
      <c r="C71" s="64">
        <v>2.7466600000000001E-2</v>
      </c>
      <c r="D71" s="61">
        <f t="shared" si="0"/>
        <v>0.32429733301876357</v>
      </c>
      <c r="E71" s="49">
        <f t="shared" si="1"/>
        <v>-0.48905662289655227</v>
      </c>
      <c r="F71" s="49">
        <f t="shared" si="2"/>
        <v>-0.48905662289655227</v>
      </c>
      <c r="G71" s="49">
        <f t="shared" si="3"/>
        <v>0.32544882193230568</v>
      </c>
      <c r="H71" s="5" t="str">
        <f t="shared" si="6"/>
        <v/>
      </c>
      <c r="I71" s="24">
        <f t="shared" si="4"/>
        <v>1.6863779451692359E-2</v>
      </c>
      <c r="J71" s="24">
        <f t="shared" si="5"/>
        <v>8.3722309963548871E-3</v>
      </c>
      <c r="K71" s="5" t="str">
        <f t="shared" si="11"/>
        <v/>
      </c>
      <c r="L71" s="5" t="str">
        <f t="shared" si="12"/>
        <v/>
      </c>
      <c r="M71" s="24">
        <f t="shared" si="7"/>
        <v>-5989850777892832</v>
      </c>
      <c r="N71" s="24">
        <f t="shared" si="8"/>
        <v>0.32544882193230568</v>
      </c>
      <c r="O71" s="24">
        <f t="shared" si="9"/>
        <v>11584044086260.125</v>
      </c>
      <c r="P71" s="24">
        <f t="shared" si="10"/>
        <v>6.8426016168092047E-6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5.150383573473067E-2</v>
      </c>
      <c r="V71" s="24">
        <f t="shared" si="13"/>
        <v>2.4972738706455493</v>
      </c>
      <c r="W71" s="63">
        <f>B71+([1]User!D$6-25)*[1]User!C$6*[1]Calc!V$6</f>
        <v>0.49646231560000004</v>
      </c>
      <c r="AH71" s="24"/>
    </row>
    <row r="72" spans="1:34">
      <c r="A72" s="64">
        <v>9.2327999999999993E-3</v>
      </c>
      <c r="B72" s="59">
        <v>0.49420599999999998</v>
      </c>
      <c r="C72" s="64">
        <v>2.5729100000000001E-2</v>
      </c>
      <c r="D72" s="61">
        <f t="shared" si="0"/>
        <v>0.30378272195950973</v>
      </c>
      <c r="E72" s="49">
        <f t="shared" si="1"/>
        <v>-0.51743693083870979</v>
      </c>
      <c r="F72" s="49">
        <f t="shared" si="2"/>
        <v>-0.51743693083870979</v>
      </c>
      <c r="G72" s="49">
        <f t="shared" si="3"/>
        <v>0.30486860084079459</v>
      </c>
      <c r="H72" s="5" t="str">
        <f t="shared" si="6"/>
        <v/>
      </c>
      <c r="I72" s="24">
        <f t="shared" si="4"/>
        <v>1.7378284978980137E-2</v>
      </c>
      <c r="J72" s="24">
        <f t="shared" si="5"/>
        <v>8.5932545975627959E-3</v>
      </c>
      <c r="K72" s="5" t="str">
        <f t="shared" si="11"/>
        <v/>
      </c>
      <c r="L72" s="5" t="str">
        <f t="shared" si="12"/>
        <v/>
      </c>
      <c r="M72" s="24">
        <f t="shared" si="7"/>
        <v>-5648558475264586</v>
      </c>
      <c r="N72" s="24">
        <f t="shared" si="8"/>
        <v>0.30486860084079459</v>
      </c>
      <c r="O72" s="24">
        <f t="shared" si="9"/>
        <v>10730682636877.375</v>
      </c>
      <c r="P72" s="24">
        <f t="shared" si="10"/>
        <v>6.7664115767387785E-6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4.893851076775086E-2</v>
      </c>
      <c r="V72" s="24">
        <f t="shared" si="13"/>
        <v>2.2938815295339725</v>
      </c>
      <c r="W72" s="63">
        <f>B72+([1]User!D$6-25)*[1]User!C$6*[1]Calc!V$6</f>
        <v>0.4944823156</v>
      </c>
      <c r="AH72" s="24"/>
    </row>
    <row r="73" spans="1:34">
      <c r="A73" s="64">
        <v>9.3781999999999997E-3</v>
      </c>
      <c r="B73" s="59">
        <v>0.49220399999999997</v>
      </c>
      <c r="C73" s="64">
        <v>2.4091700000000001E-2</v>
      </c>
      <c r="D73" s="61">
        <f t="shared" ref="D73:D133" si="18">C73/$A$6</f>
        <v>0.28444998863667681</v>
      </c>
      <c r="E73" s="49">
        <f t="shared" ref="E73:E104" si="19">IF(D73&gt;0,LOG10(D73),-3)</f>
        <v>-0.54599407924558097</v>
      </c>
      <c r="F73" s="49">
        <f t="shared" ref="F73:F103" si="20">IF($D73&gt;0,LOG10(D73),-3)</f>
        <v>-0.54599407924558097</v>
      </c>
      <c r="G73" s="49">
        <f t="shared" ref="G73:G133" si="21">IF(N73&lt;0.001, 0.001, N73)</f>
        <v>0.28546665517896402</v>
      </c>
      <c r="H73" s="5" t="str">
        <f t="shared" si="6"/>
        <v/>
      </c>
      <c r="I73" s="24">
        <f t="shared" ref="I73:I133" si="22">B$6-G73*B$6</f>
        <v>1.78633336205259E-2</v>
      </c>
      <c r="J73" s="24">
        <f t="shared" ref="J73:J133" si="23">W73*I73</f>
        <v>8.7973401791046867E-3</v>
      </c>
      <c r="K73" s="5" t="str">
        <f t="shared" si="11"/>
        <v/>
      </c>
      <c r="L73" s="5" t="str">
        <f t="shared" si="12"/>
        <v/>
      </c>
      <c r="M73" s="24">
        <f t="shared" si="7"/>
        <v>-5288527581602264</v>
      </c>
      <c r="N73" s="24">
        <f t="shared" si="8"/>
        <v>0.28546665517896402</v>
      </c>
      <c r="O73" s="24">
        <f t="shared" si="9"/>
        <v>9931339817441.875</v>
      </c>
      <c r="P73" s="24">
        <f t="shared" si="10"/>
        <v>6.6879992176603411E-6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4.6490203403859037E-2</v>
      </c>
      <c r="V73" s="24">
        <f t="shared" si="13"/>
        <v>2.1053669720428974</v>
      </c>
      <c r="W73" s="63">
        <f>B73+([1]User!D$6-25)*[1]User!C$6*[1]Calc!V$6</f>
        <v>0.4924803156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0.49019099999999999</v>
      </c>
      <c r="C74" s="64">
        <v>2.2546199999999999E-2</v>
      </c>
      <c r="D74" s="61">
        <f t="shared" si="18"/>
        <v>0.26620231589303545</v>
      </c>
      <c r="E74" s="49">
        <f t="shared" si="19"/>
        <v>-0.57478817059240694</v>
      </c>
      <c r="F74" s="49">
        <f t="shared" si="20"/>
        <v>-0.57478817059240694</v>
      </c>
      <c r="G74" s="49">
        <f t="shared" si="21"/>
        <v>0.26714842371615521</v>
      </c>
      <c r="H74" s="5" t="str">
        <f t="shared" ref="H74:H133" si="24">IF(K74="","",I74)</f>
        <v/>
      </c>
      <c r="I74" s="24">
        <f t="shared" si="22"/>
        <v>1.8321289407096122E-2</v>
      </c>
      <c r="J74" s="24">
        <f t="shared" si="23"/>
        <v>8.98599363382915E-3</v>
      </c>
      <c r="K74" s="5" t="str">
        <f t="shared" si="11"/>
        <v/>
      </c>
      <c r="L74" s="5" t="str">
        <f t="shared" si="12"/>
        <v/>
      </c>
      <c r="M74" s="24">
        <f t="shared" si="7"/>
        <v>-4921493045774929</v>
      </c>
      <c r="N74" s="24">
        <f t="shared" si="8"/>
        <v>0.26714842371615521</v>
      </c>
      <c r="O74" s="24">
        <f t="shared" si="9"/>
        <v>9187286035271.25</v>
      </c>
      <c r="P74" s="24">
        <f t="shared" si="10"/>
        <v>6.6111708347457492E-6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4.4166797880828321E-2</v>
      </c>
      <c r="V74" s="24">
        <f t="shared" si="13"/>
        <v>1.9293955672176648</v>
      </c>
      <c r="W74" s="63">
        <f>B74+([1]User!D$6-25)*[1]User!C$6*[1]Calc!V$6</f>
        <v>0.49046731560000001</v>
      </c>
      <c r="AH74" s="24"/>
    </row>
    <row r="75" spans="1:34">
      <c r="A75" s="64">
        <v>9.6690000000000005E-3</v>
      </c>
      <c r="B75" s="59">
        <v>0.48810399999999998</v>
      </c>
      <c r="C75" s="64">
        <v>2.1085400000000001E-2</v>
      </c>
      <c r="D75" s="61">
        <f t="shared" si="18"/>
        <v>0.24895469354175026</v>
      </c>
      <c r="E75" s="49">
        <f t="shared" si="19"/>
        <v>-0.603879681559368</v>
      </c>
      <c r="F75" s="49">
        <f t="shared" si="20"/>
        <v>-0.603879681559368</v>
      </c>
      <c r="G75" s="49">
        <f t="shared" si="21"/>
        <v>0.24985987185497233</v>
      </c>
      <c r="H75" s="5" t="str">
        <f t="shared" si="24"/>
        <v/>
      </c>
      <c r="I75" s="24">
        <f t="shared" si="22"/>
        <v>1.8753503203625694E-2</v>
      </c>
      <c r="J75" s="24">
        <f t="shared" si="23"/>
        <v>9.1588418131923269E-3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-4708584650551786</v>
      </c>
      <c r="N75" s="24">
        <f t="shared" ref="N75:N131" si="26">IF($X$76,D75-1.602E-19*$P$6*M75/$B$6,D75)</f>
        <v>0.24985987185497233</v>
      </c>
      <c r="O75" s="24">
        <f t="shared" ref="O75:O133" si="27">(SQRT($X$21^2+296000000000000000000*EXP(38.921*W75))-$X$21)/2</f>
        <v>8474367445992.625</v>
      </c>
      <c r="P75" s="24">
        <f t="shared" ref="P75:P131" si="28">O75/(($B$6*D75)/(1.602E-19*$P$6)-M75)</f>
        <v>6.5201041916935642E-6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4.1895236094864702E-2</v>
      </c>
      <c r="V75" s="24">
        <f t="shared" si="13"/>
        <v>1.7692669792012137</v>
      </c>
      <c r="W75" s="63">
        <f>B75+([1]User!D$6-25)*[1]User!C$6*[1]Calc!V$6</f>
        <v>0.4883803156</v>
      </c>
      <c r="X75" s="9" t="s">
        <v>91</v>
      </c>
      <c r="AH75" s="24"/>
    </row>
    <row r="76" spans="1:34">
      <c r="A76" s="64">
        <v>9.8143999999999992E-3</v>
      </c>
      <c r="B76" s="59">
        <v>0.48596099999999998</v>
      </c>
      <c r="C76" s="64">
        <v>1.9720600000000001E-2</v>
      </c>
      <c r="D76" s="61">
        <f t="shared" si="18"/>
        <v>0.23284054034827134</v>
      </c>
      <c r="E76" s="49">
        <f t="shared" si="19"/>
        <v>-0.63294140152768164</v>
      </c>
      <c r="F76" s="49">
        <f t="shared" si="20"/>
        <v>-0.63294140152768164</v>
      </c>
      <c r="G76" s="49">
        <f t="shared" si="21"/>
        <v>0.23369635850903242</v>
      </c>
      <c r="H76" s="5" t="str">
        <f t="shared" si="24"/>
        <v/>
      </c>
      <c r="I76" s="24">
        <f t="shared" si="22"/>
        <v>1.9157591037274192E-2</v>
      </c>
      <c r="J76" s="24">
        <f t="shared" si="23"/>
        <v>9.3151356393268228E-3</v>
      </c>
      <c r="K76" s="5" t="str">
        <f t="shared" si="11"/>
        <v/>
      </c>
      <c r="L76" s="5" t="str">
        <f t="shared" si="12"/>
        <v/>
      </c>
      <c r="M76" s="24">
        <f t="shared" si="25"/>
        <v>-4451821477117547</v>
      </c>
      <c r="N76" s="24">
        <f t="shared" si="26"/>
        <v>0.23369635850903242</v>
      </c>
      <c r="O76" s="24">
        <f t="shared" si="27"/>
        <v>7799563843594.375</v>
      </c>
      <c r="P76" s="24">
        <f t="shared" si="28"/>
        <v>6.4159671244283884E-6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3.969881959433566E-2</v>
      </c>
      <c r="V76" s="24">
        <f t="shared" si="13"/>
        <v>1.624777446373439</v>
      </c>
      <c r="W76" s="63">
        <f>B76+([1]User!D$6-25)*[1]User!C$6*[1]Calc!V$6</f>
        <v>0.4862373156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0.48377599999999998</v>
      </c>
      <c r="C77" s="64">
        <v>1.8457999999999999E-2</v>
      </c>
      <c r="D77" s="61">
        <f t="shared" si="18"/>
        <v>0.21793305952904027</v>
      </c>
      <c r="E77" s="49">
        <f t="shared" si="19"/>
        <v>-0.66167688410899972</v>
      </c>
      <c r="F77" s="49">
        <f t="shared" si="20"/>
        <v>-0.66167688410899972</v>
      </c>
      <c r="G77" s="49">
        <f t="shared" si="21"/>
        <v>0.21873515443621028</v>
      </c>
      <c r="H77" s="5" t="str">
        <f t="shared" si="24"/>
        <v/>
      </c>
      <c r="I77" s="24">
        <f t="shared" si="22"/>
        <v>1.9531621139094745E-2</v>
      </c>
      <c r="J77" s="24">
        <f t="shared" si="23"/>
        <v>9.4543264398007209E-3</v>
      </c>
      <c r="K77" s="5" t="str">
        <f t="shared" si="11"/>
        <v/>
      </c>
      <c r="L77" s="5" t="str">
        <f t="shared" si="12"/>
        <v/>
      </c>
      <c r="M77" s="24">
        <f t="shared" si="25"/>
        <v>-4172362188774561.5</v>
      </c>
      <c r="N77" s="24">
        <f t="shared" si="26"/>
        <v>0.21873515443621028</v>
      </c>
      <c r="O77" s="24">
        <f t="shared" si="27"/>
        <v>7166579507954.625</v>
      </c>
      <c r="P77" s="24">
        <f t="shared" si="28"/>
        <v>6.2984994257563494E-6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3.7592055440708309E-2</v>
      </c>
      <c r="V77" s="24">
        <f t="shared" si="13"/>
        <v>1.4959826233278635</v>
      </c>
      <c r="W77" s="63">
        <f>B77+([1]User!D$6-25)*[1]User!C$6*[1]Calc!V$6</f>
        <v>0.4840523156</v>
      </c>
      <c r="AH77" s="24"/>
    </row>
    <row r="78" spans="1:34">
      <c r="A78" s="64">
        <v>1.01052E-2</v>
      </c>
      <c r="B78" s="59">
        <v>0.48158800000000002</v>
      </c>
      <c r="C78" s="64">
        <v>1.72322E-2</v>
      </c>
      <c r="D78" s="61">
        <f t="shared" si="18"/>
        <v>0.20346007522030166</v>
      </c>
      <c r="E78" s="49">
        <f t="shared" si="19"/>
        <v>-0.69152079927719712</v>
      </c>
      <c r="F78" s="49">
        <f t="shared" si="20"/>
        <v>-0.69152079927719712</v>
      </c>
      <c r="G78" s="49">
        <f t="shared" si="21"/>
        <v>0.20419824867758118</v>
      </c>
      <c r="H78" s="5" t="str">
        <f t="shared" si="24"/>
        <v/>
      </c>
      <c r="I78" s="24">
        <f t="shared" si="22"/>
        <v>1.9895043783060472E-2</v>
      </c>
      <c r="J78" s="24">
        <f t="shared" si="23"/>
        <v>9.5867116563564704E-3</v>
      </c>
      <c r="K78" s="5" t="str">
        <f t="shared" si="11"/>
        <v/>
      </c>
      <c r="L78" s="5" t="str">
        <f t="shared" si="12"/>
        <v/>
      </c>
      <c r="M78" s="24">
        <f t="shared" si="25"/>
        <v>-3839853606323005</v>
      </c>
      <c r="N78" s="24">
        <f t="shared" si="26"/>
        <v>0.20419824867758118</v>
      </c>
      <c r="O78" s="24">
        <f t="shared" si="27"/>
        <v>6583986733368.625</v>
      </c>
      <c r="P78" s="24">
        <f t="shared" si="28"/>
        <v>6.1984155976835526E-6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3.5607801964010442E-2</v>
      </c>
      <c r="V78" s="24">
        <f t="shared" si="13"/>
        <v>1.3680431367292598</v>
      </c>
      <c r="W78" s="63">
        <f>B78+([1]User!D$6-25)*[1]User!C$6*[1]Calc!V$6</f>
        <v>0.48186431560000004</v>
      </c>
      <c r="AH78" s="24"/>
    </row>
    <row r="79" spans="1:34">
      <c r="A79" s="64">
        <v>1.02506E-2</v>
      </c>
      <c r="B79" s="59">
        <v>0.47928399999999999</v>
      </c>
      <c r="C79" s="64">
        <v>1.6117300000000001E-2</v>
      </c>
      <c r="D79" s="61">
        <f t="shared" si="18"/>
        <v>0.19029648392823714</v>
      </c>
      <c r="E79" s="49">
        <f t="shared" si="19"/>
        <v>-0.72056923601498502</v>
      </c>
      <c r="F79" s="49">
        <f t="shared" si="20"/>
        <v>-0.72056923601498502</v>
      </c>
      <c r="G79" s="49">
        <f t="shared" si="21"/>
        <v>0.19100762995993426</v>
      </c>
      <c r="H79" s="5" t="str">
        <f t="shared" si="24"/>
        <v/>
      </c>
      <c r="I79" s="24">
        <f t="shared" si="22"/>
        <v>2.0224809251001646E-2</v>
      </c>
      <c r="J79" s="24">
        <f t="shared" si="23"/>
        <v>9.6990159073601489E-3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-3699261504874706.5</v>
      </c>
      <c r="N79" s="24">
        <f t="shared" si="26"/>
        <v>0.19100762995993426</v>
      </c>
      <c r="O79" s="24">
        <f t="shared" si="27"/>
        <v>6021431027048.75</v>
      </c>
      <c r="P79" s="24">
        <f t="shared" si="28"/>
        <v>6.0602809473247811E-6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3.3644887380874268E-2</v>
      </c>
      <c r="V79" s="24">
        <f t="shared" si="13"/>
        <v>1.2614318370286641</v>
      </c>
      <c r="W79" s="63">
        <f>B79+([1]User!D$6-25)*[1]User!C$6*[1]Calc!V$6</f>
        <v>0.47956031560000001</v>
      </c>
      <c r="AH79" s="24"/>
    </row>
    <row r="80" spans="1:34">
      <c r="A80" s="64">
        <v>1.0396000000000001E-2</v>
      </c>
      <c r="B80" s="59">
        <v>0.47699200000000003</v>
      </c>
      <c r="C80" s="64">
        <v>1.50575E-2</v>
      </c>
      <c r="D80" s="61">
        <f t="shared" si="18"/>
        <v>0.17778345670487183</v>
      </c>
      <c r="E80" s="49">
        <f t="shared" si="19"/>
        <v>-0.75010865391728809</v>
      </c>
      <c r="F80" s="49">
        <f t="shared" si="20"/>
        <v>-0.75010865391728809</v>
      </c>
      <c r="G80" s="49">
        <f t="shared" si="21"/>
        <v>0.17843094414748303</v>
      </c>
      <c r="H80" s="5" t="str">
        <f t="shared" si="24"/>
        <v/>
      </c>
      <c r="I80" s="24">
        <f t="shared" si="22"/>
        <v>2.0539226396312924E-2</v>
      </c>
      <c r="J80" s="24">
        <f t="shared" si="23"/>
        <v>9.8027219858953275E-3</v>
      </c>
      <c r="K80" s="5" t="str">
        <f t="shared" si="29"/>
        <v/>
      </c>
      <c r="L80" s="5" t="str">
        <f t="shared" si="12"/>
        <v/>
      </c>
      <c r="M80" s="24">
        <f t="shared" si="25"/>
        <v>-3368120279916769.5</v>
      </c>
      <c r="N80" s="24">
        <f t="shared" si="26"/>
        <v>0.17843094414748303</v>
      </c>
      <c r="O80" s="24">
        <f t="shared" si="27"/>
        <v>5509337860397.75</v>
      </c>
      <c r="P80" s="24">
        <f t="shared" si="28"/>
        <v>5.9357143198628493E-6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3.1812260642871938E-2</v>
      </c>
      <c r="V80" s="24">
        <f t="shared" si="13"/>
        <v>1.1581455264719696</v>
      </c>
      <c r="W80" s="63">
        <f>B80+([1]User!D$6-25)*[1]User!C$6*[1]Calc!V$6</f>
        <v>0.47726831560000005</v>
      </c>
      <c r="AH80" s="24"/>
    </row>
    <row r="81" spans="1:34">
      <c r="A81" s="64">
        <v>1.0541399999999999E-2</v>
      </c>
      <c r="B81" s="59">
        <v>0.47461599999999998</v>
      </c>
      <c r="C81" s="64">
        <v>1.4057399999999999E-2</v>
      </c>
      <c r="D81" s="61">
        <f t="shared" si="18"/>
        <v>0.16597530561401727</v>
      </c>
      <c r="E81" s="49">
        <f t="shared" si="19"/>
        <v>-0.77995652300422869</v>
      </c>
      <c r="F81" s="49">
        <f t="shared" si="20"/>
        <v>-0.77995652300422869</v>
      </c>
      <c r="G81" s="49">
        <f t="shared" si="21"/>
        <v>0.16658761229120891</v>
      </c>
      <c r="H81" s="5" t="str">
        <f t="shared" si="24"/>
        <v/>
      </c>
      <c r="I81" s="24">
        <f t="shared" si="22"/>
        <v>2.0835309692719777E-2</v>
      </c>
      <c r="J81" s="24">
        <f t="shared" si="23"/>
        <v>9.8945284662188202E-3</v>
      </c>
      <c r="K81" s="5" t="str">
        <f t="shared" si="29"/>
        <v/>
      </c>
      <c r="L81" s="5" t="str">
        <f t="shared" si="12"/>
        <v/>
      </c>
      <c r="M81" s="24">
        <f t="shared" si="25"/>
        <v>-3185115882187110.5</v>
      </c>
      <c r="N81" s="24">
        <f t="shared" si="26"/>
        <v>0.16658761229120891</v>
      </c>
      <c r="O81" s="24">
        <f t="shared" si="27"/>
        <v>5024256402030.875</v>
      </c>
      <c r="P81" s="24">
        <f t="shared" si="28"/>
        <v>5.7979284140168051E-6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3.0030143704012833E-2</v>
      </c>
      <c r="V81" s="24">
        <f t="shared" si="13"/>
        <v>1.0642717620621864</v>
      </c>
      <c r="W81" s="63">
        <f>B81+([1]User!D$6-25)*[1]User!C$6*[1]Calc!V$6</f>
        <v>0.4748923156</v>
      </c>
      <c r="AH81" s="24"/>
    </row>
    <row r="82" spans="1:34">
      <c r="A82" s="64">
        <v>1.06868E-2</v>
      </c>
      <c r="B82" s="59">
        <v>0.47215800000000002</v>
      </c>
      <c r="C82" s="64">
        <v>1.31164E-2</v>
      </c>
      <c r="D82" s="61">
        <f t="shared" si="18"/>
        <v>0.15486494647343721</v>
      </c>
      <c r="E82" s="49">
        <f t="shared" si="19"/>
        <v>-0.81004687324108804</v>
      </c>
      <c r="F82" s="49">
        <f t="shared" si="20"/>
        <v>-0.81004687324108804</v>
      </c>
      <c r="G82" s="49">
        <f t="shared" si="21"/>
        <v>0.15544092842982823</v>
      </c>
      <c r="H82" s="5" t="str">
        <f t="shared" si="24"/>
        <v/>
      </c>
      <c r="I82" s="24">
        <f t="shared" si="22"/>
        <v>2.1113976789254293E-2</v>
      </c>
      <c r="J82" s="24">
        <f t="shared" si="23"/>
        <v>9.9749671740256389E-3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-2996160821842577</v>
      </c>
      <c r="N82" s="24">
        <f t="shared" si="26"/>
        <v>0.15544092842982823</v>
      </c>
      <c r="O82" s="24">
        <f t="shared" si="27"/>
        <v>4567203874528.375</v>
      </c>
      <c r="P82" s="24">
        <f t="shared" si="28"/>
        <v>5.6484433135362802E-6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2.8303746854205319E-2</v>
      </c>
      <c r="V82" s="24">
        <f t="shared" ref="V82:V145" si="31">((U82)-G82)*((U82)-G82)*U$22/U82</f>
        <v>0.97876912825353113</v>
      </c>
      <c r="W82" s="63">
        <f>B82+([1]User!D$6-25)*[1]User!C$6*[1]Calc!V$6</f>
        <v>0.47243431560000004</v>
      </c>
      <c r="AH82" s="24"/>
    </row>
    <row r="83" spans="1:34">
      <c r="A83" s="64">
        <v>1.08322E-2</v>
      </c>
      <c r="B83" s="59">
        <v>0.46970099999999998</v>
      </c>
      <c r="C83" s="64">
        <v>1.2258099999999999E-2</v>
      </c>
      <c r="D83" s="61">
        <f t="shared" si="18"/>
        <v>0.14473102378442565</v>
      </c>
      <c r="E83" s="49">
        <f t="shared" si="19"/>
        <v>-0.83943836581095121</v>
      </c>
      <c r="F83" s="49">
        <f t="shared" si="20"/>
        <v>-0.83943836581095121</v>
      </c>
      <c r="G83" s="49">
        <f t="shared" si="21"/>
        <v>0.14525454059846335</v>
      </c>
      <c r="H83" s="5" t="str">
        <f t="shared" si="24"/>
        <v/>
      </c>
      <c r="I83" s="24">
        <f t="shared" si="22"/>
        <v>2.1368636485038416E-2</v>
      </c>
      <c r="J83" s="24">
        <f t="shared" si="23"/>
        <v>1.0042774413270575E-2</v>
      </c>
      <c r="K83" s="5" t="str">
        <f t="shared" si="29"/>
        <v/>
      </c>
      <c r="L83" s="5" t="str">
        <f t="shared" si="30"/>
        <v/>
      </c>
      <c r="M83" s="24">
        <f t="shared" si="25"/>
        <v>-2723246015593532</v>
      </c>
      <c r="N83" s="24">
        <f t="shared" si="26"/>
        <v>0.14525454059846335</v>
      </c>
      <c r="O83" s="24">
        <f t="shared" si="27"/>
        <v>4151780699311.25</v>
      </c>
      <c r="P83" s="24">
        <f t="shared" si="28"/>
        <v>5.4947564347880918E-6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2.668870822304905E-2</v>
      </c>
      <c r="V83" s="24">
        <f t="shared" si="31"/>
        <v>0.90275642933995093</v>
      </c>
      <c r="W83" s="63">
        <f>B83+([1]User!D$6-25)*[1]User!C$6*[1]Calc!V$6</f>
        <v>0.4699773156</v>
      </c>
      <c r="AH83" s="24"/>
    </row>
    <row r="84" spans="1:34">
      <c r="A84" s="64">
        <v>1.0977600000000001E-2</v>
      </c>
      <c r="B84" s="59">
        <v>0.467115</v>
      </c>
      <c r="C84" s="64">
        <v>1.1434E-2</v>
      </c>
      <c r="D84" s="61">
        <f t="shared" si="18"/>
        <v>0.13500089948288257</v>
      </c>
      <c r="E84" s="49">
        <f t="shared" si="19"/>
        <v>-0.86966333788165251</v>
      </c>
      <c r="F84" s="49">
        <f t="shared" si="20"/>
        <v>-0.86966333788165251</v>
      </c>
      <c r="G84" s="49">
        <f t="shared" si="21"/>
        <v>0.13549939547285911</v>
      </c>
      <c r="H84" s="5" t="str">
        <f t="shared" si="24"/>
        <v/>
      </c>
      <c r="I84" s="24">
        <f t="shared" si="22"/>
        <v>2.1612515113178524E-2</v>
      </c>
      <c r="J84" s="24">
        <f t="shared" si="23"/>
        <v>1.0101501872173393E-2</v>
      </c>
      <c r="K84" s="5" t="str">
        <f t="shared" si="29"/>
        <v/>
      </c>
      <c r="L84" s="5" t="str">
        <f t="shared" si="30"/>
        <v/>
      </c>
      <c r="M84" s="24">
        <f t="shared" si="25"/>
        <v>-2593091916232511</v>
      </c>
      <c r="N84" s="24">
        <f t="shared" si="26"/>
        <v>0.13549939547285911</v>
      </c>
      <c r="O84" s="24">
        <f t="shared" si="27"/>
        <v>3755196880457.375</v>
      </c>
      <c r="P84" s="24">
        <f t="shared" si="28"/>
        <v>5.3276920223878343E-6</v>
      </c>
      <c r="Q84" s="5" t="str">
        <f t="shared" si="15"/>
        <v/>
      </c>
      <c r="R84" s="5">
        <f t="shared" si="16"/>
        <v>0.46739131560000002</v>
      </c>
      <c r="S84" s="5" t="str">
        <f t="shared" si="17"/>
        <v/>
      </c>
      <c r="T84" s="5">
        <f t="shared" si="17"/>
        <v>-0.86806264237914821</v>
      </c>
      <c r="U84" s="24">
        <f t="shared" si="32"/>
        <v>2.509969212765412E-2</v>
      </c>
      <c r="V84" s="24">
        <f t="shared" si="31"/>
        <v>0.83223591368528116</v>
      </c>
      <c r="W84" s="63">
        <f>B84+([1]User!D$6-25)*[1]User!C$6*[1]Calc!V$6</f>
        <v>0.46739131560000002</v>
      </c>
      <c r="AH84" s="24"/>
    </row>
    <row r="85" spans="1:34">
      <c r="A85" s="64">
        <v>1.1122999999999999E-2</v>
      </c>
      <c r="B85" s="59">
        <v>0.46449000000000001</v>
      </c>
      <c r="C85" s="64">
        <v>1.06515E-2</v>
      </c>
      <c r="D85" s="61">
        <f t="shared" si="18"/>
        <v>0.12576194514972222</v>
      </c>
      <c r="E85" s="49">
        <f t="shared" si="19"/>
        <v>-0.90045075405547981</v>
      </c>
      <c r="F85" s="49">
        <f t="shared" si="20"/>
        <v>-0.90045075405547981</v>
      </c>
      <c r="G85" s="49">
        <f t="shared" si="21"/>
        <v>0.12621902591054329</v>
      </c>
      <c r="H85" s="5" t="str">
        <f t="shared" si="24"/>
        <v/>
      </c>
      <c r="I85" s="24">
        <f t="shared" si="22"/>
        <v>2.1844524352236418E-2</v>
      </c>
      <c r="J85" s="24">
        <f t="shared" si="23"/>
        <v>1.0152599099223397E-2</v>
      </c>
      <c r="K85" s="5" t="str">
        <f t="shared" si="29"/>
        <v/>
      </c>
      <c r="L85" s="5" t="str">
        <f t="shared" si="30"/>
        <v/>
      </c>
      <c r="M85" s="24">
        <f t="shared" si="25"/>
        <v>-2377656891495389.5</v>
      </c>
      <c r="N85" s="24">
        <f t="shared" si="26"/>
        <v>0.12621902591054329</v>
      </c>
      <c r="O85" s="24">
        <f t="shared" si="27"/>
        <v>3391273106463.125</v>
      </c>
      <c r="P85" s="24">
        <f t="shared" si="28"/>
        <v>5.1651352661248312E-6</v>
      </c>
      <c r="Q85" s="5" t="str">
        <f t="shared" si="15"/>
        <v/>
      </c>
      <c r="R85" s="5">
        <f t="shared" si="16"/>
        <v>0.46476631560000004</v>
      </c>
      <c r="S85" s="5" t="str">
        <f t="shared" si="17"/>
        <v/>
      </c>
      <c r="T85" s="5">
        <f t="shared" si="17"/>
        <v>-0.89887517579575693</v>
      </c>
      <c r="U85" s="24">
        <f t="shared" si="32"/>
        <v>2.3594387012087051E-2</v>
      </c>
      <c r="V85" s="24">
        <f t="shared" si="31"/>
        <v>0.76502146359796686</v>
      </c>
      <c r="W85" s="63">
        <f>B85+([1]User!D$6-25)*[1]User!C$6*[1]Calc!V$6</f>
        <v>0.46476631560000004</v>
      </c>
      <c r="AH85" s="24"/>
    </row>
    <row r="86" spans="1:34">
      <c r="A86" s="64">
        <v>1.12684E-2</v>
      </c>
      <c r="B86" s="59">
        <v>0.46184399999999998</v>
      </c>
      <c r="C86" s="64">
        <v>9.9294899999999992E-3</v>
      </c>
      <c r="D86" s="61">
        <f t="shared" si="18"/>
        <v>0.11723719445568372</v>
      </c>
      <c r="E86" s="49">
        <f t="shared" si="19"/>
        <v>-0.93093458299199539</v>
      </c>
      <c r="F86" s="49">
        <f t="shared" si="20"/>
        <v>-0.93093458299199539</v>
      </c>
      <c r="G86" s="49">
        <f t="shared" si="21"/>
        <v>0.1176530198255771</v>
      </c>
      <c r="H86" s="5" t="str">
        <f t="shared" si="24"/>
        <v/>
      </c>
      <c r="I86" s="24">
        <f t="shared" si="22"/>
        <v>2.2058674504360574E-2</v>
      </c>
      <c r="J86" s="24">
        <f t="shared" si="23"/>
        <v>1.0193761623672783E-2</v>
      </c>
      <c r="K86" s="5" t="str">
        <f t="shared" si="29"/>
        <v/>
      </c>
      <c r="L86" s="5" t="str">
        <f t="shared" si="30"/>
        <v/>
      </c>
      <c r="M86" s="24">
        <f t="shared" si="25"/>
        <v>-2163053318213649</v>
      </c>
      <c r="N86" s="24">
        <f t="shared" si="26"/>
        <v>0.1176530198255771</v>
      </c>
      <c r="O86" s="24">
        <f t="shared" si="27"/>
        <v>3060052008483.375</v>
      </c>
      <c r="P86" s="24">
        <f t="shared" si="28"/>
        <v>4.9999940416570471E-6</v>
      </c>
      <c r="Q86" s="5" t="str">
        <f t="shared" ref="Q86:Q132" si="33">IF(G86&gt;0.85,IF(G86&lt;1.15,W86,""),"")</f>
        <v/>
      </c>
      <c r="R86" s="5">
        <f t="shared" si="16"/>
        <v>0.4621203156</v>
      </c>
      <c r="S86" s="5" t="str">
        <f t="shared" si="17"/>
        <v/>
      </c>
      <c r="T86" s="5">
        <f t="shared" si="17"/>
        <v>-0.92939692121424033</v>
      </c>
      <c r="U86" s="24">
        <f t="shared" si="32"/>
        <v>2.2178610311100598E-2</v>
      </c>
      <c r="V86" s="24">
        <f t="shared" si="31"/>
        <v>0.70439889598547334</v>
      </c>
      <c r="W86" s="63">
        <f>B86+([1]User!D$6-25)*[1]User!C$6*[1]Calc!V$6</f>
        <v>0.4621203156</v>
      </c>
      <c r="AH86" s="24"/>
    </row>
    <row r="87" spans="1:34">
      <c r="A87" s="64">
        <v>1.14138E-2</v>
      </c>
      <c r="B87" s="59">
        <v>0.45906200000000003</v>
      </c>
      <c r="C87" s="64">
        <v>9.2437500000000002E-3</v>
      </c>
      <c r="D87" s="61">
        <f t="shared" si="18"/>
        <v>0.10914068257782893</v>
      </c>
      <c r="E87" s="49">
        <f t="shared" si="19"/>
        <v>-0.96201333441893855</v>
      </c>
      <c r="F87" s="49">
        <f t="shared" si="20"/>
        <v>-0.96201333441893855</v>
      </c>
      <c r="G87" s="49">
        <f t="shared" si="21"/>
        <v>0.10953317131380888</v>
      </c>
      <c r="H87" s="5" t="str">
        <f t="shared" si="24"/>
        <v/>
      </c>
      <c r="I87" s="24">
        <f t="shared" si="22"/>
        <v>2.2261670717154777E-2</v>
      </c>
      <c r="J87" s="24">
        <f t="shared" si="23"/>
        <v>1.022563832965972E-2</v>
      </c>
      <c r="K87" s="5" t="str">
        <f t="shared" si="29"/>
        <v/>
      </c>
      <c r="L87" s="5" t="str">
        <f t="shared" si="30"/>
        <v/>
      </c>
      <c r="M87" s="24">
        <f t="shared" si="25"/>
        <v>-2041660091447958</v>
      </c>
      <c r="N87" s="24">
        <f t="shared" si="26"/>
        <v>0.10953317131380888</v>
      </c>
      <c r="O87" s="24">
        <f t="shared" si="27"/>
        <v>2746572808117.5</v>
      </c>
      <c r="P87" s="24">
        <f t="shared" si="28"/>
        <v>4.8204680855975809E-6</v>
      </c>
      <c r="Q87" s="5" t="str">
        <f t="shared" si="33"/>
        <v/>
      </c>
      <c r="R87" s="5">
        <f t="shared" ref="R87:R132" si="34">IF(G87&gt;0.06,IF(G87&lt;0.14,W87,""),"")</f>
        <v>0.45933831560000005</v>
      </c>
      <c r="S87" s="5" t="str">
        <f t="shared" ref="S87:T131" si="35">IF(Q87="","",LOG10($G87))</f>
        <v/>
      </c>
      <c r="T87" s="5">
        <f t="shared" si="35"/>
        <v>-0.9604543380208399</v>
      </c>
      <c r="U87" s="24">
        <f t="shared" si="32"/>
        <v>2.0791680112807839E-2</v>
      </c>
      <c r="V87" s="24">
        <f t="shared" si="31"/>
        <v>0.64914676106315916</v>
      </c>
      <c r="W87" s="63">
        <f>B87+([1]User!D$6-25)*[1]User!C$6*[1]Calc!V$6</f>
        <v>0.45933831560000005</v>
      </c>
      <c r="AH87" s="24"/>
    </row>
    <row r="88" spans="1:34">
      <c r="A88" s="64">
        <v>1.15592E-2</v>
      </c>
      <c r="B88" s="59">
        <v>0.45627899999999999</v>
      </c>
      <c r="C88" s="64">
        <v>8.6218100000000006E-3</v>
      </c>
      <c r="D88" s="61">
        <f t="shared" si="18"/>
        <v>0.10179745541109952</v>
      </c>
      <c r="E88" s="49">
        <f t="shared" si="19"/>
        <v>-0.99226307774316913</v>
      </c>
      <c r="F88" s="49">
        <f t="shared" si="20"/>
        <v>-0.99226307774316913</v>
      </c>
      <c r="G88" s="49">
        <f t="shared" si="21"/>
        <v>0.10214990553202495</v>
      </c>
      <c r="H88" s="5" t="str">
        <f t="shared" si="24"/>
        <v/>
      </c>
      <c r="I88" s="24">
        <f t="shared" si="22"/>
        <v>2.2446252361699379E-2</v>
      </c>
      <c r="J88" s="24">
        <f t="shared" si="23"/>
        <v>1.0247955831032905E-2</v>
      </c>
      <c r="K88" s="5" t="str">
        <f t="shared" si="29"/>
        <v/>
      </c>
      <c r="L88" s="5" t="str">
        <f t="shared" si="30"/>
        <v/>
      </c>
      <c r="M88" s="24">
        <f t="shared" si="25"/>
        <v>-1833385980677404.5</v>
      </c>
      <c r="N88" s="24">
        <f t="shared" si="26"/>
        <v>0.10214990553202495</v>
      </c>
      <c r="O88" s="24">
        <f t="shared" si="27"/>
        <v>2465060995854.375</v>
      </c>
      <c r="P88" s="24">
        <f t="shared" si="28"/>
        <v>4.6390970542256469E-6</v>
      </c>
      <c r="Q88" s="5" t="str">
        <f t="shared" si="33"/>
        <v/>
      </c>
      <c r="R88" s="5">
        <f t="shared" si="34"/>
        <v>0.45655531560000001</v>
      </c>
      <c r="S88" s="5" t="str">
        <f t="shared" si="35"/>
        <v/>
      </c>
      <c r="T88" s="5">
        <f t="shared" si="35"/>
        <v>-0.99076203066578961</v>
      </c>
      <c r="U88" s="24">
        <f t="shared" si="32"/>
        <v>1.9500465721811053E-2</v>
      </c>
      <c r="V88" s="24">
        <f t="shared" si="31"/>
        <v>0.60036294567313786</v>
      </c>
      <c r="W88" s="63">
        <f>B88+([1]User!D$6-25)*[1]User!C$6*[1]Calc!V$6</f>
        <v>0.45655531560000001</v>
      </c>
      <c r="AH88" s="24"/>
    </row>
    <row r="89" spans="1:34">
      <c r="A89" s="64">
        <v>1.1704600000000001E-2</v>
      </c>
      <c r="B89" s="59">
        <v>0.45344099999999998</v>
      </c>
      <c r="C89" s="64">
        <v>8.0327799999999998E-3</v>
      </c>
      <c r="D89" s="61">
        <f t="shared" si="18"/>
        <v>9.4842795640030564E-2</v>
      </c>
      <c r="E89" s="49">
        <f t="shared" si="19"/>
        <v>-1.0229956529947322</v>
      </c>
      <c r="F89" s="49">
        <f t="shared" si="20"/>
        <v>-1.0229956529947322</v>
      </c>
      <c r="G89" s="49">
        <f t="shared" si="21"/>
        <v>9.5164730693258315E-2</v>
      </c>
      <c r="H89" s="5" t="str">
        <f t="shared" si="24"/>
        <v/>
      </c>
      <c r="I89" s="24">
        <f t="shared" si="22"/>
        <v>2.2620881732668543E-2</v>
      </c>
      <c r="J89" s="24">
        <f t="shared" si="23"/>
        <v>1.0263485736251448E-2</v>
      </c>
      <c r="K89" s="5" t="str">
        <f t="shared" si="29"/>
        <v/>
      </c>
      <c r="L89" s="5" t="str">
        <f t="shared" si="30"/>
        <v/>
      </c>
      <c r="M89" s="24">
        <f t="shared" si="25"/>
        <v>-1674651754201799.2</v>
      </c>
      <c r="N89" s="24">
        <f t="shared" si="26"/>
        <v>9.5164730693258315E-2</v>
      </c>
      <c r="O89" s="24">
        <f t="shared" si="27"/>
        <v>2207638093094.375</v>
      </c>
      <c r="P89" s="24">
        <f t="shared" si="28"/>
        <v>4.4595969948615396E-6</v>
      </c>
      <c r="Q89" s="5" t="str">
        <f t="shared" si="33"/>
        <v/>
      </c>
      <c r="R89" s="5">
        <f t="shared" si="34"/>
        <v>0.4537173156</v>
      </c>
      <c r="S89" s="5" t="str">
        <f t="shared" si="35"/>
        <v/>
      </c>
      <c r="T89" s="5">
        <f t="shared" si="35"/>
        <v>-1.0215239770707605</v>
      </c>
      <c r="U89" s="24">
        <f t="shared" si="32"/>
        <v>1.8275120004821007E-2</v>
      </c>
      <c r="V89" s="24">
        <f t="shared" si="31"/>
        <v>0.55443944639310383</v>
      </c>
      <c r="W89" s="63">
        <f>B89+([1]User!D$6-25)*[1]User!C$6*[1]Calc!V$6</f>
        <v>0.4537173156</v>
      </c>
      <c r="AH89" s="24"/>
    </row>
    <row r="90" spans="1:34">
      <c r="A90" s="64">
        <v>1.1849999999999999E-2</v>
      </c>
      <c r="B90" s="59">
        <v>0.45054499999999997</v>
      </c>
      <c r="C90" s="64">
        <v>7.4867400000000004E-3</v>
      </c>
      <c r="D90" s="61">
        <f t="shared" si="18"/>
        <v>8.8395717526191742E-2</v>
      </c>
      <c r="E90" s="49">
        <f t="shared" si="19"/>
        <v>-1.0535687745773674</v>
      </c>
      <c r="F90" s="49">
        <f t="shared" si="20"/>
        <v>-1.0535687745773674</v>
      </c>
      <c r="G90" s="49">
        <f t="shared" si="21"/>
        <v>8.8689302009666862E-2</v>
      </c>
      <c r="H90" s="5" t="str">
        <f t="shared" si="24"/>
        <v/>
      </c>
      <c r="I90" s="24">
        <f t="shared" si="22"/>
        <v>2.278276744975833E-2</v>
      </c>
      <c r="J90" s="24">
        <f t="shared" si="23"/>
        <v>1.0270957194708908E-2</v>
      </c>
      <c r="K90" s="5" t="str">
        <f t="shared" si="29"/>
        <v/>
      </c>
      <c r="L90" s="5" t="str">
        <f t="shared" si="30"/>
        <v/>
      </c>
      <c r="M90" s="24">
        <f t="shared" si="25"/>
        <v>-1527176880332534.7</v>
      </c>
      <c r="N90" s="24">
        <f t="shared" si="26"/>
        <v>8.8689302009666862E-2</v>
      </c>
      <c r="O90" s="24">
        <f t="shared" si="27"/>
        <v>1972611228494.875</v>
      </c>
      <c r="P90" s="24">
        <f t="shared" si="28"/>
        <v>4.2757669073156241E-6</v>
      </c>
      <c r="Q90" s="5" t="str">
        <f t="shared" si="33"/>
        <v/>
      </c>
      <c r="R90" s="5">
        <f t="shared" si="34"/>
        <v>0.45082131559999999</v>
      </c>
      <c r="S90" s="5" t="str">
        <f t="shared" si="35"/>
        <v/>
      </c>
      <c r="T90" s="5">
        <f t="shared" si="35"/>
        <v>-1.0521287630134861</v>
      </c>
      <c r="U90" s="24">
        <f t="shared" si="32"/>
        <v>1.7112424366516412E-2</v>
      </c>
      <c r="V90" s="24">
        <f t="shared" si="31"/>
        <v>0.51311296949738983</v>
      </c>
      <c r="W90" s="63">
        <f>B90+([1]User!D$6-25)*[1]User!C$6*[1]Calc!V$6</f>
        <v>0.45082131559999999</v>
      </c>
      <c r="AH90" s="24"/>
    </row>
    <row r="91" spans="1:34">
      <c r="A91" s="64">
        <v>1.19954E-2</v>
      </c>
      <c r="B91" s="59">
        <v>0.44758399999999998</v>
      </c>
      <c r="C91" s="64">
        <v>6.9816699999999997E-3</v>
      </c>
      <c r="D91" s="61">
        <f t="shared" si="18"/>
        <v>8.2432370989387507E-2</v>
      </c>
      <c r="E91" s="49">
        <f t="shared" si="19"/>
        <v>-1.0839022084324244</v>
      </c>
      <c r="F91" s="49">
        <f t="shared" si="20"/>
        <v>-1.0839022084324244</v>
      </c>
      <c r="G91" s="49">
        <f t="shared" si="21"/>
        <v>8.2699943537823339E-2</v>
      </c>
      <c r="H91" s="5" t="str">
        <f t="shared" si="24"/>
        <v/>
      </c>
      <c r="I91" s="24">
        <f t="shared" si="22"/>
        <v>2.2932501411554417E-2</v>
      </c>
      <c r="J91" s="24">
        <f t="shared" si="23"/>
        <v>1.0270557319676207E-2</v>
      </c>
      <c r="K91" s="5" t="str">
        <f t="shared" si="29"/>
        <v/>
      </c>
      <c r="L91" s="5" t="str">
        <f t="shared" si="30"/>
        <v/>
      </c>
      <c r="M91" s="24">
        <f t="shared" si="25"/>
        <v>-1391867189116910.5</v>
      </c>
      <c r="N91" s="24">
        <f t="shared" si="26"/>
        <v>8.2699943537823339E-2</v>
      </c>
      <c r="O91" s="24">
        <f t="shared" si="27"/>
        <v>1758128943735</v>
      </c>
      <c r="P91" s="24">
        <f t="shared" si="28"/>
        <v>4.0868553675497712E-6</v>
      </c>
      <c r="Q91" s="5" t="str">
        <f t="shared" si="33"/>
        <v/>
      </c>
      <c r="R91" s="5">
        <f t="shared" si="34"/>
        <v>0.4478603156</v>
      </c>
      <c r="S91" s="5" t="str">
        <f t="shared" si="35"/>
        <v/>
      </c>
      <c r="T91" s="5">
        <f t="shared" si="35"/>
        <v>-1.0824947869555566</v>
      </c>
      <c r="U91" s="24">
        <f t="shared" si="32"/>
        <v>1.6007978657505788E-2</v>
      </c>
      <c r="V91" s="24">
        <f t="shared" si="31"/>
        <v>0.47620018932626451</v>
      </c>
      <c r="W91" s="63">
        <f>B91+([1]User!D$6-25)*[1]User!C$6*[1]Calc!V$6</f>
        <v>0.4478603156</v>
      </c>
      <c r="AH91" s="24"/>
    </row>
    <row r="92" spans="1:34">
      <c r="A92" s="64">
        <v>1.21408E-2</v>
      </c>
      <c r="B92" s="59">
        <v>0.44459500000000002</v>
      </c>
      <c r="C92" s="64">
        <v>6.5189100000000002E-3</v>
      </c>
      <c r="D92" s="61">
        <f t="shared" si="18"/>
        <v>7.6968577369945612E-2</v>
      </c>
      <c r="E92" s="49">
        <f t="shared" si="19"/>
        <v>-1.1136865405431866</v>
      </c>
      <c r="F92" s="49">
        <f t="shared" si="20"/>
        <v>-1.1136865405431866</v>
      </c>
      <c r="G92" s="49">
        <f t="shared" si="21"/>
        <v>7.7209075906114588E-2</v>
      </c>
      <c r="H92" s="5" t="str">
        <f t="shared" si="24"/>
        <v/>
      </c>
      <c r="I92" s="24">
        <f t="shared" si="22"/>
        <v>2.3069773102347136E-2</v>
      </c>
      <c r="J92" s="24">
        <f t="shared" si="23"/>
        <v>1.0263080310634665E-2</v>
      </c>
      <c r="K92" s="5" t="str">
        <f t="shared" si="29"/>
        <v/>
      </c>
      <c r="L92" s="5" t="str">
        <f t="shared" si="30"/>
        <v/>
      </c>
      <c r="M92" s="24">
        <f t="shared" si="25"/>
        <v>-1251032751607272.2</v>
      </c>
      <c r="N92" s="24">
        <f t="shared" si="26"/>
        <v>7.7209075906114588E-2</v>
      </c>
      <c r="O92" s="24">
        <f t="shared" si="27"/>
        <v>1565239041848.625</v>
      </c>
      <c r="P92" s="24">
        <f t="shared" si="28"/>
        <v>3.8972303433714538E-6</v>
      </c>
      <c r="Q92" s="5" t="str">
        <f t="shared" si="33"/>
        <v/>
      </c>
      <c r="R92" s="5">
        <f t="shared" si="34"/>
        <v>0.44487131560000004</v>
      </c>
      <c r="S92" s="5" t="str">
        <f t="shared" si="35"/>
        <v/>
      </c>
      <c r="T92" s="5">
        <f t="shared" si="35"/>
        <v>-1.1123316454639165</v>
      </c>
      <c r="U92" s="24">
        <f t="shared" si="32"/>
        <v>1.4972698816533476E-2</v>
      </c>
      <c r="V92" s="24">
        <f t="shared" si="31"/>
        <v>0.44337127541963783</v>
      </c>
      <c r="W92" s="63">
        <f>B92+([1]User!D$6-25)*[1]User!C$6*[1]Calc!V$6</f>
        <v>0.44487131560000004</v>
      </c>
      <c r="AH92" s="24"/>
    </row>
    <row r="93" spans="1:34">
      <c r="A93" s="64">
        <v>1.2286200000000001E-2</v>
      </c>
      <c r="B93" s="59">
        <v>0.44146400000000002</v>
      </c>
      <c r="C93" s="64">
        <v>6.0823400000000003E-3</v>
      </c>
      <c r="D93" s="61">
        <f t="shared" si="18"/>
        <v>7.1814008305117721E-2</v>
      </c>
      <c r="E93" s="49">
        <f t="shared" si="19"/>
        <v>-1.143790832412052</v>
      </c>
      <c r="F93" s="49">
        <f t="shared" si="20"/>
        <v>-1.143790832412052</v>
      </c>
      <c r="G93" s="49">
        <f t="shared" si="21"/>
        <v>7.2037080411109899E-2</v>
      </c>
      <c r="H93" s="5" t="str">
        <f t="shared" si="24"/>
        <v/>
      </c>
      <c r="I93" s="24">
        <f t="shared" si="22"/>
        <v>2.3199072989722253E-2</v>
      </c>
      <c r="J93" s="24">
        <f t="shared" si="23"/>
        <v>1.0247965824107344E-2</v>
      </c>
      <c r="K93" s="5" t="str">
        <f t="shared" si="29"/>
        <v/>
      </c>
      <c r="L93" s="5" t="str">
        <f t="shared" si="30"/>
        <v/>
      </c>
      <c r="M93" s="24">
        <f t="shared" si="25"/>
        <v>-1160383406118249</v>
      </c>
      <c r="N93" s="24">
        <f t="shared" si="26"/>
        <v>7.2037080411109899E-2</v>
      </c>
      <c r="O93" s="24">
        <f t="shared" si="27"/>
        <v>1385819399013.875</v>
      </c>
      <c r="P93" s="24">
        <f t="shared" si="28"/>
        <v>3.6982331841608106E-6</v>
      </c>
      <c r="Q93" s="5" t="str">
        <f t="shared" si="33"/>
        <v/>
      </c>
      <c r="R93" s="5">
        <f t="shared" si="34"/>
        <v>0.44174031560000004</v>
      </c>
      <c r="S93" s="5" t="str">
        <f t="shared" si="35"/>
        <v/>
      </c>
      <c r="T93" s="5">
        <f t="shared" si="35"/>
        <v>-1.1424438970051782</v>
      </c>
      <c r="U93" s="24">
        <f t="shared" si="32"/>
        <v>1.39670745819323E-2</v>
      </c>
      <c r="V93" s="24">
        <f t="shared" si="31"/>
        <v>0.41378745688111501</v>
      </c>
      <c r="W93" s="63">
        <f>B93+([1]User!D$6-25)*[1]User!C$6*[1]Calc!V$6</f>
        <v>0.44174031560000004</v>
      </c>
      <c r="AH93" s="24"/>
    </row>
    <row r="94" spans="1:34">
      <c r="A94" s="64">
        <v>1.2431599999999999E-2</v>
      </c>
      <c r="B94" s="59">
        <v>0.43819999999999998</v>
      </c>
      <c r="C94" s="64">
        <v>5.6538400000000003E-3</v>
      </c>
      <c r="D94" s="61">
        <f t="shared" si="18"/>
        <v>6.6754721491367935E-2</v>
      </c>
      <c r="E94" s="49">
        <f t="shared" si="19"/>
        <v>-1.1755180116842823</v>
      </c>
      <c r="F94" s="49">
        <f t="shared" si="20"/>
        <v>-1.1755180116842823</v>
      </c>
      <c r="G94" s="49">
        <f t="shared" si="21"/>
        <v>6.695956963727237E-2</v>
      </c>
      <c r="H94" s="5" t="str">
        <f t="shared" si="24"/>
        <v/>
      </c>
      <c r="I94" s="24">
        <f t="shared" si="22"/>
        <v>2.3326010759068191E-2</v>
      </c>
      <c r="J94" s="24">
        <f t="shared" si="23"/>
        <v>1.0227903255282179E-2</v>
      </c>
      <c r="K94" s="5" t="str">
        <f t="shared" si="29"/>
        <v/>
      </c>
      <c r="L94" s="5" t="str">
        <f t="shared" si="30"/>
        <v/>
      </c>
      <c r="M94" s="24">
        <f t="shared" si="25"/>
        <v>-1065585444779617</v>
      </c>
      <c r="N94" s="24">
        <f t="shared" si="26"/>
        <v>6.695956963727237E-2</v>
      </c>
      <c r="O94" s="24">
        <f t="shared" si="27"/>
        <v>1220620152506</v>
      </c>
      <c r="P94" s="24">
        <f t="shared" si="28"/>
        <v>3.5043836062401558E-6</v>
      </c>
      <c r="Q94" s="5" t="str">
        <f t="shared" si="33"/>
        <v/>
      </c>
      <c r="R94" s="5">
        <f t="shared" si="34"/>
        <v>0.4384763156</v>
      </c>
      <c r="S94" s="5" t="str">
        <f t="shared" si="35"/>
        <v/>
      </c>
      <c r="T94" s="5">
        <f t="shared" si="35"/>
        <v>-1.1741873463044987</v>
      </c>
      <c r="U94" s="24">
        <f t="shared" si="32"/>
        <v>1.2997519921949882E-2</v>
      </c>
      <c r="V94" s="24">
        <f t="shared" si="31"/>
        <v>0.38396834194290658</v>
      </c>
      <c r="W94" s="63">
        <f>B94+([1]User!D$6-25)*[1]User!C$6*[1]Calc!V$6</f>
        <v>0.4384763156</v>
      </c>
      <c r="AH94" s="24"/>
    </row>
    <row r="95" spans="1:34">
      <c r="A95" s="64">
        <v>1.2577E-2</v>
      </c>
      <c r="B95" s="59">
        <v>0.43483100000000002</v>
      </c>
      <c r="C95" s="64">
        <v>5.2676499999999996E-3</v>
      </c>
      <c r="D95" s="61">
        <f t="shared" si="18"/>
        <v>6.219498759498044E-2</v>
      </c>
      <c r="E95" s="49">
        <f t="shared" si="19"/>
        <v>-1.2062446144660497</v>
      </c>
      <c r="F95" s="49">
        <f t="shared" si="20"/>
        <v>-1.2062446144660497</v>
      </c>
      <c r="G95" s="49">
        <f t="shared" si="21"/>
        <v>6.2380477074292236E-2</v>
      </c>
      <c r="H95" s="5" t="str">
        <f t="shared" si="24"/>
        <v/>
      </c>
      <c r="I95" s="24">
        <f t="shared" si="22"/>
        <v>2.3440488073142696E-2</v>
      </c>
      <c r="J95" s="24">
        <f t="shared" si="23"/>
        <v>1.0199127841858936E-2</v>
      </c>
      <c r="K95" s="5" t="str">
        <f t="shared" si="29"/>
        <v/>
      </c>
      <c r="L95" s="5" t="str">
        <f t="shared" si="30"/>
        <v/>
      </c>
      <c r="M95" s="24">
        <f t="shared" si="25"/>
        <v>-964884931917373</v>
      </c>
      <c r="N95" s="24">
        <f t="shared" si="26"/>
        <v>6.2380477074292236E-2</v>
      </c>
      <c r="O95" s="24">
        <f t="shared" si="27"/>
        <v>1070718629497.375</v>
      </c>
      <c r="P95" s="24">
        <f t="shared" si="28"/>
        <v>3.2996693675400317E-6</v>
      </c>
      <c r="Q95" s="5" t="str">
        <f t="shared" si="33"/>
        <v/>
      </c>
      <c r="R95" s="5">
        <f t="shared" si="34"/>
        <v>0.43510731560000004</v>
      </c>
      <c r="S95" s="5" t="str">
        <f t="shared" si="35"/>
        <v/>
      </c>
      <c r="T95" s="5">
        <f t="shared" si="35"/>
        <v>-1.2049513081627112</v>
      </c>
      <c r="U95" s="24">
        <f t="shared" si="32"/>
        <v>1.2073958232938648E-2</v>
      </c>
      <c r="V95" s="24">
        <f t="shared" si="31"/>
        <v>0.3592343827628271</v>
      </c>
      <c r="W95" s="63">
        <f>B95+([1]User!D$6-25)*[1]User!C$6*[1]Calc!V$6</f>
        <v>0.43510731560000004</v>
      </c>
      <c r="AH95" s="24"/>
    </row>
    <row r="96" spans="1:34">
      <c r="A96" s="64">
        <v>1.27224E-2</v>
      </c>
      <c r="B96" s="59">
        <v>0.37646600000000002</v>
      </c>
      <c r="C96" s="64">
        <v>2.5475099999999998E-3</v>
      </c>
      <c r="D96" s="61">
        <f t="shared" si="18"/>
        <v>3.0078375147948064E-2</v>
      </c>
      <c r="E96" s="49">
        <f t="shared" si="19"/>
        <v>-1.5217456282978132</v>
      </c>
      <c r="F96" s="49">
        <f t="shared" si="20"/>
        <v>-1.5217456282978132</v>
      </c>
      <c r="G96" s="49">
        <f t="shared" si="21"/>
        <v>3.0410231497961189E-2</v>
      </c>
      <c r="H96" s="5" t="str">
        <f t="shared" si="24"/>
        <v/>
      </c>
      <c r="I96" s="24">
        <f t="shared" si="22"/>
        <v>2.423974421255097E-2</v>
      </c>
      <c r="J96" s="24">
        <f t="shared" si="23"/>
        <v>9.1321373641881521E-3</v>
      </c>
      <c r="K96" s="5" t="str">
        <f t="shared" si="29"/>
        <v/>
      </c>
      <c r="L96" s="5">
        <f t="shared" si="30"/>
        <v>0.37674231560000004</v>
      </c>
      <c r="M96" s="24">
        <f t="shared" si="25"/>
        <v>-1726260663821910.5</v>
      </c>
      <c r="N96" s="24">
        <f t="shared" si="26"/>
        <v>3.0410231497961189E-2</v>
      </c>
      <c r="O96" s="24">
        <f t="shared" si="27"/>
        <v>110506602145</v>
      </c>
      <c r="P96" s="24">
        <f t="shared" si="28"/>
        <v>6.9857374146523846E-7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3.6097802504786842E-3</v>
      </c>
      <c r="V96" s="24">
        <f t="shared" si="31"/>
        <v>0.34102206752944769</v>
      </c>
      <c r="W96" s="63">
        <f>B96+([1]User!D$6-25)*[1]User!C$6*[1]Calc!V$6</f>
        <v>0.37674231560000004</v>
      </c>
      <c r="AH96" s="24"/>
    </row>
    <row r="97" spans="1:34">
      <c r="A97" s="64">
        <v>1.28678E-2</v>
      </c>
      <c r="B97" s="59">
        <v>0.18421000000000001</v>
      </c>
      <c r="C97" s="64">
        <v>4.7080400000000001E-4</v>
      </c>
      <c r="D97" s="61">
        <f t="shared" si="18"/>
        <v>5.5587688892897542E-3</v>
      </c>
      <c r="E97" s="49">
        <f t="shared" si="19"/>
        <v>-2.2550213817615168</v>
      </c>
      <c r="F97" s="49">
        <f t="shared" si="20"/>
        <v>-2.2550213817615168</v>
      </c>
      <c r="G97" s="49">
        <f t="shared" si="21"/>
        <v>5.5593840689987691E-3</v>
      </c>
      <c r="H97" s="5" t="str">
        <f t="shared" si="24"/>
        <v/>
      </c>
      <c r="I97" s="24">
        <f t="shared" si="22"/>
        <v>2.4861015398275031E-2</v>
      </c>
      <c r="J97" s="24">
        <f t="shared" si="23"/>
        <v>4.5865171329026273E-3</v>
      </c>
      <c r="K97" s="5" t="str">
        <f t="shared" si="29"/>
        <v/>
      </c>
      <c r="L97" s="5" t="str">
        <f t="shared" si="30"/>
        <v/>
      </c>
      <c r="M97" s="24">
        <f t="shared" si="25"/>
        <v>-3200060908317.7524</v>
      </c>
      <c r="N97" s="24">
        <f t="shared" si="26"/>
        <v>5.5593840689987691E-3</v>
      </c>
      <c r="O97" s="24">
        <f t="shared" si="27"/>
        <v>62184478.75</v>
      </c>
      <c r="P97" s="24">
        <f t="shared" si="28"/>
        <v>2.1503001135614912E-9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1.3030533465791902E-4</v>
      </c>
      <c r="V97" s="24">
        <f t="shared" si="31"/>
        <v>0.387676181165931</v>
      </c>
      <c r="W97" s="63">
        <f>B97+([1]User!D$6-25)*[1]User!C$6*[1]Calc!V$6</f>
        <v>0.18448631560000001</v>
      </c>
      <c r="AH97" s="24"/>
    </row>
    <row r="98" spans="1:34">
      <c r="A98" s="64">
        <v>1.3013200000000001E-2</v>
      </c>
      <c r="B98" s="59">
        <v>8.8617299999999996E-2</v>
      </c>
      <c r="C98" s="64">
        <v>1.55134E-4</v>
      </c>
      <c r="D98" s="61">
        <f t="shared" si="18"/>
        <v>1.8316625450741216E-3</v>
      </c>
      <c r="E98" s="49">
        <f t="shared" si="19"/>
        <v>-2.7371545352050553</v>
      </c>
      <c r="F98" s="49">
        <f t="shared" si="20"/>
        <v>-2.7371545352050553</v>
      </c>
      <c r="G98" s="49">
        <f t="shared" si="21"/>
        <v>1.8316699535125293E-3</v>
      </c>
      <c r="H98" s="5" t="str">
        <f t="shared" si="24"/>
        <v/>
      </c>
      <c r="I98" s="24">
        <f t="shared" si="22"/>
        <v>2.4954208251162187E-2</v>
      </c>
      <c r="J98" s="24">
        <f t="shared" si="23"/>
        <v>2.2182697958811593E-3</v>
      </c>
      <c r="K98" s="5" t="str">
        <f t="shared" si="29"/>
        <v/>
      </c>
      <c r="L98" s="5" t="str">
        <f t="shared" si="30"/>
        <v/>
      </c>
      <c r="M98" s="24">
        <f t="shared" si="25"/>
        <v>-38537444900.49321</v>
      </c>
      <c r="N98" s="24">
        <f t="shared" si="26"/>
        <v>1.8316699535125293E-3</v>
      </c>
      <c r="O98" s="24">
        <f t="shared" si="27"/>
        <v>1506127.75</v>
      </c>
      <c r="P98" s="24">
        <f t="shared" si="28"/>
        <v>1.5807323699597903E-10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3.6457868904213358E-5</v>
      </c>
      <c r="V98" s="24">
        <f t="shared" si="31"/>
        <v>0.15150231949615942</v>
      </c>
      <c r="W98" s="63">
        <f>B98+([1]User!D$6-25)*[1]User!C$6*[1]Calc!V$6</f>
        <v>8.8893615599999989E-2</v>
      </c>
      <c r="AH98" s="24"/>
    </row>
    <row r="99" spans="1:34">
      <c r="A99" s="64">
        <v>1.3158599999999999E-2</v>
      </c>
      <c r="B99" s="59">
        <v>5.7783800000000003E-2</v>
      </c>
      <c r="C99" s="64">
        <v>3.6925299999999997E-5</v>
      </c>
      <c r="D99" s="61">
        <f t="shared" si="18"/>
        <v>4.3597592388274305E-4</v>
      </c>
      <c r="E99" s="49">
        <f t="shared" si="19"/>
        <v>-3.360537493331361</v>
      </c>
      <c r="F99" s="49">
        <f t="shared" si="20"/>
        <v>-3.360537493331361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1.45005138711E-3</v>
      </c>
      <c r="K99" s="5" t="str">
        <f t="shared" si="29"/>
        <v/>
      </c>
      <c r="L99" s="5" t="str">
        <f t="shared" si="30"/>
        <v/>
      </c>
      <c r="M99" s="24">
        <f t="shared" si="25"/>
        <v>-3743664764.5617585</v>
      </c>
      <c r="N99" s="24">
        <f t="shared" si="26"/>
        <v>4.3597664356485741E-4</v>
      </c>
      <c r="O99" s="24">
        <f t="shared" si="27"/>
        <v>453604.875</v>
      </c>
      <c r="P99" s="24">
        <f t="shared" si="28"/>
        <v>2.0001301091953487E-10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2.2506316241385097E-5</v>
      </c>
      <c r="V99" s="24">
        <f t="shared" si="31"/>
        <v>7.2761649749821827E-2</v>
      </c>
      <c r="W99" s="63">
        <f>B99+([1]User!D$6-25)*[1]User!C$6*[1]Calc!V$6</f>
        <v>5.8060115600000003E-2</v>
      </c>
      <c r="AH99" s="24"/>
    </row>
    <row r="100" spans="1:34">
      <c r="A100" s="64">
        <v>1.3304E-2</v>
      </c>
      <c r="B100" s="59">
        <v>4.6689599999999998E-2</v>
      </c>
      <c r="C100" s="64">
        <v>4.6866500000000003E-6</v>
      </c>
      <c r="D100" s="61">
        <f t="shared" si="18"/>
        <v>5.5335137796173843E-5</v>
      </c>
      <c r="E100" s="49">
        <f t="shared" si="19"/>
        <v>-4.2569990042312336</v>
      </c>
      <c r="F100" s="49">
        <f t="shared" si="20"/>
        <v>-4.2569990042312336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1.1729737421100001E-3</v>
      </c>
      <c r="K100" s="5" t="str">
        <f t="shared" si="29"/>
        <v/>
      </c>
      <c r="L100" s="5" t="str">
        <f t="shared" si="30"/>
        <v/>
      </c>
      <c r="M100" s="24">
        <f t="shared" si="25"/>
        <v>-874667333.87018371</v>
      </c>
      <c r="N100" s="24">
        <f t="shared" si="26"/>
        <v>5.5335305942222109E-5</v>
      </c>
      <c r="O100" s="24">
        <f t="shared" si="27"/>
        <v>294544.25</v>
      </c>
      <c r="P100" s="24">
        <f t="shared" si="28"/>
        <v>1.0232741222958562E-9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1.8191300201339938E-5</v>
      </c>
      <c r="V100" s="24">
        <f t="shared" si="31"/>
        <v>9.0817396158837688E-2</v>
      </c>
      <c r="W100" s="63">
        <f>B100+([1]User!D$6-25)*[1]User!C$6*[1]Calc!V$6</f>
        <v>4.6965915599999998E-2</v>
      </c>
      <c r="AH100" s="24"/>
    </row>
    <row r="101" spans="1:34">
      <c r="A101" s="64">
        <v>1.34494E-2</v>
      </c>
      <c r="B101" s="59">
        <v>4.2851899999999998E-2</v>
      </c>
      <c r="C101" s="64">
        <v>4.6866500000000003E-6</v>
      </c>
      <c r="D101" s="61">
        <f t="shared" si="18"/>
        <v>5.5335137796173843E-5</v>
      </c>
      <c r="E101" s="49">
        <f t="shared" si="19"/>
        <v>-4.2569990042312336</v>
      </c>
      <c r="F101" s="49">
        <f t="shared" si="20"/>
        <v>-4.2569990042312336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1.07712718461E-3</v>
      </c>
      <c r="K101" s="5" t="str">
        <f t="shared" si="29"/>
        <v/>
      </c>
      <c r="L101" s="5" t="str">
        <f t="shared" si="30"/>
        <v/>
      </c>
      <c r="M101" s="24">
        <f t="shared" si="25"/>
        <v>-260584525.36741275</v>
      </c>
      <c r="N101" s="24">
        <f t="shared" si="26"/>
        <v>5.5335187890943003E-5</v>
      </c>
      <c r="O101" s="24">
        <f t="shared" si="27"/>
        <v>253677</v>
      </c>
      <c r="P101" s="24">
        <f t="shared" si="28"/>
        <v>8.8129937456997274E-10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1.6762448081312851E-5</v>
      </c>
      <c r="V101" s="24">
        <f t="shared" si="31"/>
        <v>9.8845864178945489E-2</v>
      </c>
      <c r="W101" s="63">
        <f>B101+([1]User!D$6-25)*[1]User!C$6*[1]Calc!V$6</f>
        <v>4.3128215599999999E-2</v>
      </c>
      <c r="AH101" s="24"/>
    </row>
    <row r="102" spans="1:34">
      <c r="A102" s="64">
        <v>1.3594800000000001E-2</v>
      </c>
      <c r="B102" s="59">
        <v>4.1442800000000002E-2</v>
      </c>
      <c r="C102" s="64">
        <v>-5.3879200000000002E-6</v>
      </c>
      <c r="D102" s="61">
        <f t="shared" si="18"/>
        <v>-6.3615011924244598E-5</v>
      </c>
      <c r="E102" s="49">
        <f t="shared" si="19"/>
        <v>-3</v>
      </c>
      <c r="F102" s="49">
        <f t="shared" si="20"/>
        <v>-3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1.0419349121100002E-3</v>
      </c>
      <c r="K102" s="5" t="str">
        <f t="shared" si="29"/>
        <v/>
      </c>
      <c r="L102" s="5" t="str">
        <f t="shared" si="30"/>
        <v/>
      </c>
      <c r="M102" s="24">
        <f t="shared" si="25"/>
        <v>-90573499.925446376</v>
      </c>
      <c r="N102" s="24">
        <f t="shared" si="26"/>
        <v>-6.3614994512394967E-5</v>
      </c>
      <c r="O102" s="24">
        <f t="shared" si="27"/>
        <v>240139.125</v>
      </c>
      <c r="P102" s="24">
        <f t="shared" si="28"/>
        <v>-7.2568339813351975E-10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1.6245207299629917E-5</v>
      </c>
      <c r="V102" s="24">
        <f t="shared" si="31"/>
        <v>0.10210041316095358</v>
      </c>
      <c r="W102" s="63">
        <f>B102+([1]User!D$6-25)*[1]User!C$6*[1]Calc!V$6</f>
        <v>4.1719115600000002E-2</v>
      </c>
      <c r="AH102" s="24"/>
    </row>
    <row r="103" spans="1:34">
      <c r="A103" s="64">
        <v>1.3740199999999999E-2</v>
      </c>
      <c r="B103" s="59">
        <v>4.0964599999999997E-2</v>
      </c>
      <c r="C103" s="64">
        <v>-6.7312E-6</v>
      </c>
      <c r="D103" s="61">
        <f t="shared" si="18"/>
        <v>-7.9475079114848631E-5</v>
      </c>
      <c r="E103" s="49">
        <f t="shared" si="19"/>
        <v>-3</v>
      </c>
      <c r="F103" s="49">
        <f t="shared" si="20"/>
        <v>-3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1.02999186711E-3</v>
      </c>
      <c r="K103" s="5" t="str">
        <f t="shared" si="29"/>
        <v/>
      </c>
      <c r="L103" s="5" t="str">
        <f t="shared" si="30"/>
        <v/>
      </c>
      <c r="M103" s="24">
        <f t="shared" si="25"/>
        <v>-30170729.305738732</v>
      </c>
      <c r="N103" s="24">
        <f t="shared" si="26"/>
        <v>-7.9475073314827632E-5</v>
      </c>
      <c r="O103" s="24">
        <f t="shared" si="27"/>
        <v>235711</v>
      </c>
      <c r="P103" s="24">
        <f t="shared" si="28"/>
        <v>-5.7015465038326615E-10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1.60705434402289E-5</v>
      </c>
      <c r="V103" s="24">
        <f t="shared" si="31"/>
        <v>0.10324675163969892</v>
      </c>
      <c r="W103" s="63">
        <f>B103+([1]User!D$6-25)*[1]User!C$6*[1]Calc!V$6</f>
        <v>4.1240915599999997E-2</v>
      </c>
      <c r="AH103" s="24"/>
    </row>
    <row r="104" spans="1:34">
      <c r="A104" s="64">
        <v>1.38856E-2</v>
      </c>
      <c r="B104" s="59">
        <v>4.0675799999999998E-2</v>
      </c>
      <c r="C104" s="64">
        <v>-4.7162900000000002E-6</v>
      </c>
      <c r="D104" s="61">
        <f t="shared" si="18"/>
        <v>-5.5685096398646525E-5</v>
      </c>
      <c r="E104" s="49">
        <f t="shared" si="19"/>
        <v>-3</v>
      </c>
      <c r="F104" s="49">
        <f>IF($D104&gt;0,LOG10(D104),-3)</f>
        <v>-3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1.0227790871099999E-3</v>
      </c>
      <c r="K104" s="5" t="str">
        <f t="shared" si="29"/>
        <v/>
      </c>
      <c r="L104" s="5" t="str">
        <f t="shared" si="30"/>
        <v/>
      </c>
      <c r="M104" s="24">
        <f t="shared" si="25"/>
        <v>-18017386.228313196</v>
      </c>
      <c r="N104" s="24">
        <f t="shared" si="26"/>
        <v>-5.5685092934984198E-5</v>
      </c>
      <c r="O104" s="24">
        <f t="shared" si="27"/>
        <v>233076.375</v>
      </c>
      <c r="P104" s="24">
        <f t="shared" si="28"/>
        <v>-8.046426784689843E-10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1.5965268961660568E-5</v>
      </c>
      <c r="V104" s="24">
        <f t="shared" si="31"/>
        <v>0.10394979787959427</v>
      </c>
      <c r="W104" s="63">
        <f>B104+([1]User!D$6-25)*[1]User!C$6*[1]Calc!V$6</f>
        <v>4.0952115599999998E-2</v>
      </c>
      <c r="AH104" s="24"/>
    </row>
    <row r="105" spans="1:34">
      <c r="A105" s="64">
        <v>1.4031E-2</v>
      </c>
      <c r="B105" s="59">
        <v>4.0462199999999997E-2</v>
      </c>
      <c r="C105" s="64">
        <v>-3.37301E-6</v>
      </c>
      <c r="D105" s="61">
        <f t="shared" si="18"/>
        <v>-3.9825029208042485E-5</v>
      </c>
      <c r="E105" s="49">
        <f>IF(D105&gt;0,LOG10(D105),-3)</f>
        <v>-3</v>
      </c>
      <c r="F105" s="49">
        <f>IF($D105&gt;0,LOG10(D105),-3)</f>
        <v>-3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1.0174444271099999E-3</v>
      </c>
      <c r="K105" s="5" t="str">
        <f t="shared" si="29"/>
        <v/>
      </c>
      <c r="L105" s="5" t="str">
        <f t="shared" si="30"/>
        <v/>
      </c>
      <c r="M105" s="24">
        <f t="shared" si="25"/>
        <v>-13215552.658890884</v>
      </c>
      <c r="N105" s="24">
        <f t="shared" si="26"/>
        <v>-3.9825026667484639E-5</v>
      </c>
      <c r="O105" s="24">
        <f t="shared" si="27"/>
        <v>231146.75</v>
      </c>
      <c r="P105" s="24">
        <f t="shared" si="28"/>
        <v>-1.1157720393010991E-9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1.5887508015807212E-5</v>
      </c>
      <c r="V105" s="24">
        <f t="shared" si="31"/>
        <v>0.10447508696280372</v>
      </c>
      <c r="W105" s="63">
        <f>B105+([1]User!D$6-25)*[1]User!C$6*[1]Calc!V$6</f>
        <v>4.0738515599999997E-2</v>
      </c>
      <c r="AH105" s="24"/>
    </row>
    <row r="106" spans="1:34">
      <c r="A106" s="64">
        <v>1.41764E-2</v>
      </c>
      <c r="B106" s="59">
        <v>4.0245900000000001E-2</v>
      </c>
      <c r="C106" s="64">
        <v>-4.0446500000000003E-6</v>
      </c>
      <c r="D106" s="61">
        <f t="shared" si="18"/>
        <v>-4.7755062803344508E-5</v>
      </c>
      <c r="E106" s="49">
        <f>IF(D106&gt;0,LOG10(D106),-3)</f>
        <v>-3</v>
      </c>
      <c r="F106" s="49">
        <f>IF($D106&gt;0,LOG10(D106),-3)</f>
        <v>-3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1.01204233461E-3</v>
      </c>
      <c r="K106" s="5" t="str">
        <f t="shared" si="29"/>
        <v/>
      </c>
      <c r="L106" s="5" t="str">
        <f t="shared" si="30"/>
        <v/>
      </c>
      <c r="M106" s="24">
        <f t="shared" si="25"/>
        <v>-13270413.14117554</v>
      </c>
      <c r="N106" s="24">
        <f t="shared" si="26"/>
        <v>-4.7755060252240283E-5</v>
      </c>
      <c r="O106" s="24">
        <f t="shared" si="27"/>
        <v>229209</v>
      </c>
      <c r="P106" s="24">
        <f t="shared" si="28"/>
        <v>-9.2269045264020799E-10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1.5808851543936857E-5</v>
      </c>
      <c r="V106" s="24">
        <f t="shared" si="31"/>
        <v>0.10501168403739078</v>
      </c>
      <c r="W106" s="63">
        <f>B106+([1]User!D$6-25)*[1]User!C$6*[1]Calc!V$6</f>
        <v>4.0522215600000001E-2</v>
      </c>
      <c r="AH106" s="24"/>
    </row>
    <row r="107" spans="1:34">
      <c r="A107" s="64">
        <v>1.4321800000000001E-2</v>
      </c>
      <c r="B107" s="59">
        <v>4.01935E-2</v>
      </c>
      <c r="C107" s="64">
        <v>-6.7312E-6</v>
      </c>
      <c r="D107" s="61">
        <f t="shared" si="18"/>
        <v>-7.9475079114848631E-5</v>
      </c>
      <c r="E107" s="49">
        <f>IF(D107&gt;0,LOG10(D107),-3)</f>
        <v>-3</v>
      </c>
      <c r="F107" s="49">
        <f t="shared" ref="F107:F133" si="36">IF($D107&gt;0,LOG10(D107),-3)</f>
        <v>-3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1.0107336446100001E-3</v>
      </c>
      <c r="K107" s="5" t="str">
        <f t="shared" si="29"/>
        <v/>
      </c>
      <c r="L107" s="5" t="str">
        <f t="shared" si="30"/>
        <v/>
      </c>
      <c r="M107" s="24">
        <f t="shared" si="25"/>
        <v>-3208289.0194801246</v>
      </c>
      <c r="N107" s="24">
        <f t="shared" si="26"/>
        <v>-7.9475078498087147E-5</v>
      </c>
      <c r="O107" s="24">
        <f t="shared" si="27"/>
        <v>228742</v>
      </c>
      <c r="P107" s="24">
        <f t="shared" si="28"/>
        <v>-5.5329749792016082E-10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1.5789809725641329E-5</v>
      </c>
      <c r="V107" s="24">
        <f t="shared" si="31"/>
        <v>0.10514239192982631</v>
      </c>
      <c r="W107" s="63">
        <f>B107+([1]User!D$6-25)*[1]User!C$6*[1]Calc!V$6</f>
        <v>4.04698156E-2</v>
      </c>
      <c r="AH107" s="24"/>
    </row>
    <row r="108" spans="1:34">
      <c r="A108" s="64">
        <v>1.44672E-2</v>
      </c>
      <c r="B108" s="59">
        <v>4.0119700000000001E-2</v>
      </c>
      <c r="C108" s="64">
        <v>-6.7312E-6</v>
      </c>
      <c r="D108" s="61">
        <f t="shared" si="18"/>
        <v>-7.9475079114848631E-5</v>
      </c>
      <c r="E108" s="49">
        <f>IF(D108&gt;0,LOG10(D108),-3)</f>
        <v>-3</v>
      </c>
      <c r="F108" s="49">
        <f t="shared" si="36"/>
        <v>-3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1.00889048961E-3</v>
      </c>
      <c r="K108" s="5" t="str">
        <f t="shared" si="29"/>
        <v/>
      </c>
      <c r="L108" s="5" t="str">
        <f t="shared" si="30"/>
        <v/>
      </c>
      <c r="M108" s="24">
        <f t="shared" si="25"/>
        <v>-4505584.1504037976</v>
      </c>
      <c r="N108" s="24">
        <f t="shared" si="26"/>
        <v>-7.9475078248695128E-5</v>
      </c>
      <c r="O108" s="24">
        <f t="shared" si="27"/>
        <v>228085.875</v>
      </c>
      <c r="P108" s="24">
        <f t="shared" si="28"/>
        <v>-5.5171041760779766E-10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1.5762999995100895E-5</v>
      </c>
      <c r="V108" s="24">
        <f t="shared" si="31"/>
        <v>0.10532695618935363</v>
      </c>
      <c r="W108" s="63">
        <f>B108+([1]User!D$6-25)*[1]User!C$6*[1]Calc!V$6</f>
        <v>4.0396015600000001E-2</v>
      </c>
      <c r="AH108" s="24"/>
    </row>
    <row r="109" spans="1:34">
      <c r="A109" s="60">
        <v>1.46126E-2</v>
      </c>
      <c r="B109" s="63">
        <v>4.01076E-2</v>
      </c>
      <c r="C109" s="24">
        <v>-1.14327E-5</v>
      </c>
      <c r="D109" s="61">
        <f t="shared" si="18"/>
        <v>-1.3498555042137063E-4</v>
      </c>
      <c r="E109" s="49">
        <f t="shared" ref="E109:E133" si="37">IF(D109&gt;0,LOG10(D109),-3)</f>
        <v>-3</v>
      </c>
      <c r="F109" s="49">
        <f t="shared" si="36"/>
        <v>-3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1.00858829211E-3</v>
      </c>
      <c r="K109" s="5" t="str">
        <f t="shared" si="29"/>
        <v/>
      </c>
      <c r="L109" s="5" t="str">
        <f t="shared" si="30"/>
        <v/>
      </c>
      <c r="M109" s="24">
        <f t="shared" si="25"/>
        <v>-738372.62245976005</v>
      </c>
      <c r="N109" s="24">
        <f t="shared" si="26"/>
        <v>-1.3498555027942588E-4</v>
      </c>
      <c r="O109" s="24">
        <f t="shared" si="27"/>
        <v>227978.5</v>
      </c>
      <c r="P109" s="24">
        <f t="shared" si="28"/>
        <v>-3.2467613569954024E-10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1.5758605332739792E-5</v>
      </c>
      <c r="V109" s="24">
        <f t="shared" si="31"/>
        <v>0.10535726996284003</v>
      </c>
      <c r="W109" s="63">
        <f>B109+([1]User!D$6-25)*[1]User!C$6*[1]Calc!V$6</f>
        <v>4.03839156E-2</v>
      </c>
      <c r="AH109" s="24"/>
    </row>
    <row r="110" spans="1:34">
      <c r="A110" s="60">
        <v>1.4758E-2</v>
      </c>
      <c r="B110" s="63">
        <v>4.0092799999999998E-2</v>
      </c>
      <c r="C110" s="24">
        <v>-4.7162900000000002E-6</v>
      </c>
      <c r="D110" s="61">
        <f t="shared" si="18"/>
        <v>-5.5685096398646525E-5</v>
      </c>
      <c r="E110" s="49">
        <f t="shared" si="37"/>
        <v>-3</v>
      </c>
      <c r="F110" s="49">
        <f t="shared" si="36"/>
        <v>-3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1.00821866211E-3</v>
      </c>
      <c r="K110" s="5" t="str">
        <f t="shared" si="29"/>
        <v/>
      </c>
      <c r="L110" s="5" t="str">
        <f t="shared" si="30"/>
        <v/>
      </c>
      <c r="M110" s="24">
        <f t="shared" si="25"/>
        <v>-902613.37269017438</v>
      </c>
      <c r="N110" s="24">
        <f t="shared" si="26"/>
        <v>-5.5685096225128132E-5</v>
      </c>
      <c r="O110" s="24">
        <f t="shared" si="27"/>
        <v>227847.125</v>
      </c>
      <c r="P110" s="24">
        <f t="shared" si="28"/>
        <v>-7.8658984682214603E-10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1.5753230414910164E-5</v>
      </c>
      <c r="V110" s="24">
        <f t="shared" si="31"/>
        <v>0.10539436840159776</v>
      </c>
      <c r="W110" s="63">
        <f>B110+([1]User!D$6-25)*[1]User!C$6*[1]Calc!V$6</f>
        <v>4.0369115599999998E-2</v>
      </c>
      <c r="AH110" s="24"/>
    </row>
    <row r="111" spans="1:34">
      <c r="A111" s="60">
        <v>1.4903400000000001E-2</v>
      </c>
      <c r="B111" s="63">
        <v>4.0059200000000003E-2</v>
      </c>
      <c r="C111" s="24">
        <v>-8.7461200000000006E-6</v>
      </c>
      <c r="D111" s="61">
        <f t="shared" si="18"/>
        <v>-1.0326517990075469E-4</v>
      </c>
      <c r="E111" s="49">
        <f t="shared" si="37"/>
        <v>-3</v>
      </c>
      <c r="F111" s="49">
        <f t="shared" si="36"/>
        <v>-3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1.0073795021100001E-3</v>
      </c>
      <c r="K111" s="5" t="str">
        <f t="shared" si="29"/>
        <v/>
      </c>
      <c r="L111" s="5" t="str">
        <f t="shared" si="30"/>
        <v/>
      </c>
      <c r="M111" s="24">
        <f t="shared" si="25"/>
        <v>-2046498.2557553884</v>
      </c>
      <c r="N111" s="24">
        <f t="shared" si="26"/>
        <v>-1.0326517950733587E-4</v>
      </c>
      <c r="O111" s="24">
        <f t="shared" si="27"/>
        <v>227549.375</v>
      </c>
      <c r="P111" s="24">
        <f t="shared" si="28"/>
        <v>-4.2360931398848198E-10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1.5741029416360854E-5</v>
      </c>
      <c r="V111" s="24">
        <f t="shared" si="31"/>
        <v>0.10547867546229042</v>
      </c>
      <c r="W111" s="63">
        <f>B111+([1]User!D$6-25)*[1]User!C$6*[1]Calc!V$6</f>
        <v>4.0335515600000003E-2</v>
      </c>
      <c r="AH111" s="24"/>
    </row>
    <row r="112" spans="1:34">
      <c r="A112" s="60">
        <v>1.5048799999999999E-2</v>
      </c>
      <c r="B112" s="63">
        <v>4.0055199999999999E-2</v>
      </c>
      <c r="C112" s="24">
        <v>-1.3580899999999999E-6</v>
      </c>
      <c r="D112" s="61">
        <f t="shared" si="18"/>
        <v>-1.6034928422136435E-5</v>
      </c>
      <c r="E112" s="49">
        <f t="shared" si="37"/>
        <v>-3</v>
      </c>
      <c r="F112" s="49">
        <f t="shared" si="36"/>
        <v>-3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1.0072796021099999E-3</v>
      </c>
      <c r="K112" s="5" t="str">
        <f t="shared" si="29"/>
        <v/>
      </c>
      <c r="L112" s="5" t="str">
        <f t="shared" si="30"/>
        <v/>
      </c>
      <c r="M112" s="24">
        <f t="shared" si="25"/>
        <v>-243592.81827656482</v>
      </c>
      <c r="N112" s="24">
        <f t="shared" si="26"/>
        <v>-1.603492837530815E-5</v>
      </c>
      <c r="O112" s="24">
        <f t="shared" si="27"/>
        <v>227514</v>
      </c>
      <c r="P112" s="24">
        <f t="shared" si="28"/>
        <v>-2.7276262379413007E-9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1.5739577056839155E-5</v>
      </c>
      <c r="V112" s="24">
        <f t="shared" si="31"/>
        <v>0.1054887197552115</v>
      </c>
      <c r="W112" s="63">
        <f>B112+([1]User!D$6-25)*[1]User!C$6*[1]Calc!V$6</f>
        <v>4.0331515599999999E-2</v>
      </c>
      <c r="AH112" s="24"/>
    </row>
    <row r="113" spans="1:34">
      <c r="A113" s="5">
        <v>1.51942E-2</v>
      </c>
      <c r="B113" s="63">
        <v>4.0033699999999998E-2</v>
      </c>
      <c r="C113" s="24">
        <v>-1.14327E-5</v>
      </c>
      <c r="D113" s="61">
        <f t="shared" si="18"/>
        <v>-1.3498555042137063E-4</v>
      </c>
      <c r="E113" s="49">
        <f t="shared" si="37"/>
        <v>-3</v>
      </c>
      <c r="F113" s="49">
        <f t="shared" si="36"/>
        <v>-3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1.0067426396100001E-3</v>
      </c>
      <c r="K113" s="5" t="str">
        <f t="shared" si="29"/>
        <v/>
      </c>
      <c r="L113" s="5" t="str">
        <f t="shared" si="30"/>
        <v/>
      </c>
      <c r="M113" s="24">
        <f t="shared" si="25"/>
        <v>-1308216.2227796998</v>
      </c>
      <c r="N113" s="24">
        <f t="shared" si="26"/>
        <v>-1.3498555016987915E-4</v>
      </c>
      <c r="O113" s="24">
        <f t="shared" si="27"/>
        <v>227323.75</v>
      </c>
      <c r="P113" s="24">
        <f t="shared" si="28"/>
        <v>-3.2374367215603962E-10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1.5731771135668222E-5</v>
      </c>
      <c r="V113" s="24">
        <f t="shared" si="31"/>
        <v>0.10554273607211195</v>
      </c>
      <c r="W113" s="63">
        <f>B113+([1]User!D$6-25)*[1]User!C$6*[1]Calc!V$6</f>
        <v>4.0310015599999999E-2</v>
      </c>
      <c r="AH113" s="24"/>
    </row>
    <row r="114" spans="1:34">
      <c r="A114" s="5">
        <v>1.53396E-2</v>
      </c>
      <c r="B114" s="63">
        <v>4.0033699999999998E-2</v>
      </c>
      <c r="C114" s="24">
        <v>-2.7013700000000001E-6</v>
      </c>
      <c r="D114" s="61">
        <f t="shared" si="18"/>
        <v>-3.1894995612740468E-5</v>
      </c>
      <c r="E114" s="49">
        <f t="shared" si="37"/>
        <v>-3</v>
      </c>
      <c r="F114" s="49">
        <f t="shared" si="36"/>
        <v>-3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1.0067426396100001E-3</v>
      </c>
      <c r="K114" s="5" t="str">
        <f t="shared" si="29"/>
        <v/>
      </c>
      <c r="L114" s="5" t="str">
        <f t="shared" si="30"/>
        <v/>
      </c>
      <c r="M114" s="24">
        <f t="shared" si="25"/>
        <v>0</v>
      </c>
      <c r="N114" s="24">
        <f t="shared" si="26"/>
        <v>-3.1894995612740468E-5</v>
      </c>
      <c r="O114" s="24">
        <f t="shared" si="27"/>
        <v>227323.75</v>
      </c>
      <c r="P114" s="24">
        <f t="shared" si="28"/>
        <v>-1.3701433990021847E-9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1.5731771135668222E-5</v>
      </c>
      <c r="V114" s="24">
        <f t="shared" si="31"/>
        <v>0.10554273607211195</v>
      </c>
      <c r="W114" s="63">
        <f>B114+([1]User!D$6-25)*[1]User!C$6*[1]Calc!V$6</f>
        <v>4.0310015599999999E-2</v>
      </c>
      <c r="AH114" s="24"/>
    </row>
    <row r="115" spans="1:34">
      <c r="A115" s="5">
        <v>1.5485000000000001E-2</v>
      </c>
      <c r="B115" s="63">
        <v>4.0024299999999999E-2</v>
      </c>
      <c r="C115" s="24">
        <v>-8.7461200000000006E-6</v>
      </c>
      <c r="D115" s="61">
        <f t="shared" si="18"/>
        <v>-1.0326517990075469E-4</v>
      </c>
      <c r="E115" s="49">
        <f t="shared" si="37"/>
        <v>-3</v>
      </c>
      <c r="F115" s="49">
        <f t="shared" si="36"/>
        <v>-3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1.0065078746100001E-3</v>
      </c>
      <c r="K115" s="5" t="str">
        <f t="shared" si="29"/>
        <v/>
      </c>
      <c r="L115" s="5" t="str">
        <f t="shared" si="30"/>
        <v/>
      </c>
      <c r="M115" s="24">
        <f t="shared" si="25"/>
        <v>-571755.08295461303</v>
      </c>
      <c r="N115" s="24">
        <f t="shared" si="26"/>
        <v>-1.0326517979084049E-4</v>
      </c>
      <c r="O115" s="24">
        <f t="shared" si="27"/>
        <v>227240.5</v>
      </c>
      <c r="P115" s="24">
        <f t="shared" si="28"/>
        <v>-4.2303430651533882E-10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1.5728358585120042E-5</v>
      </c>
      <c r="V115" s="24">
        <f t="shared" si="31"/>
        <v>0.10556636748200679</v>
      </c>
      <c r="W115" s="63">
        <f>B115+([1]User!D$6-25)*[1]User!C$6*[1]Calc!V$6</f>
        <v>4.0300615599999999E-2</v>
      </c>
      <c r="AH115" s="24"/>
    </row>
    <row r="116" spans="1:34">
      <c r="A116" s="5">
        <v>1.5630399999999999E-2</v>
      </c>
      <c r="B116" s="63">
        <v>4.0021599999999997E-2</v>
      </c>
      <c r="C116" s="24">
        <v>-3.37301E-6</v>
      </c>
      <c r="D116" s="61">
        <f t="shared" si="18"/>
        <v>-3.9825029208042485E-5</v>
      </c>
      <c r="E116" s="49">
        <f t="shared" si="37"/>
        <v>-3</v>
      </c>
      <c r="F116" s="49">
        <f t="shared" si="36"/>
        <v>-3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1.00644044211E-3</v>
      </c>
      <c r="K116" s="5" t="str">
        <f t="shared" si="29"/>
        <v/>
      </c>
      <c r="L116" s="5" t="str">
        <f t="shared" si="30"/>
        <v/>
      </c>
      <c r="M116" s="24">
        <f t="shared" si="25"/>
        <v>-164210.26660572106</v>
      </c>
      <c r="N116" s="24">
        <f t="shared" si="26"/>
        <v>-3.9825029176474705E-5</v>
      </c>
      <c r="O116" s="24">
        <f t="shared" si="27"/>
        <v>227216.625</v>
      </c>
      <c r="P116" s="24">
        <f t="shared" si="28"/>
        <v>-1.0968008032446731E-9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1.5727378414882888E-5</v>
      </c>
      <c r="V116" s="24">
        <f t="shared" si="31"/>
        <v>0.10557315691278019</v>
      </c>
      <c r="W116" s="63">
        <f>B116+([1]User!D$6-25)*[1]User!C$6*[1]Calc!V$6</f>
        <v>4.0297915599999998E-2</v>
      </c>
      <c r="AH116" s="24"/>
    </row>
    <row r="117" spans="1:34">
      <c r="A117" s="5">
        <v>1.57758E-2</v>
      </c>
      <c r="B117" s="63">
        <v>4.0005499999999999E-2</v>
      </c>
      <c r="C117" s="24">
        <v>-1.0761000000000001E-5</v>
      </c>
      <c r="D117" s="61">
        <f t="shared" si="18"/>
        <v>-1.2705480840784499E-4</v>
      </c>
      <c r="E117" s="49">
        <f t="shared" si="37"/>
        <v>-3</v>
      </c>
      <c r="F117" s="49">
        <f t="shared" si="36"/>
        <v>-3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1.0060383446099999E-3</v>
      </c>
      <c r="K117" s="5" t="str">
        <f t="shared" si="29"/>
        <v/>
      </c>
      <c r="L117" s="5" t="str">
        <f t="shared" si="30"/>
        <v/>
      </c>
      <c r="M117" s="24">
        <f t="shared" si="25"/>
        <v>-978566.34857260564</v>
      </c>
      <c r="N117" s="24">
        <f t="shared" si="26"/>
        <v>-1.2705480821972539E-4</v>
      </c>
      <c r="O117" s="24">
        <f t="shared" si="27"/>
        <v>227074.375</v>
      </c>
      <c r="P117" s="24">
        <f t="shared" si="28"/>
        <v>-3.4357438700397689E-10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1.572153397814277E-5</v>
      </c>
      <c r="V117" s="24">
        <f t="shared" si="31"/>
        <v>0.10561365766091028</v>
      </c>
      <c r="W117" s="63">
        <f>B117+([1]User!D$6-25)*[1]User!C$6*[1]Calc!V$6</f>
        <v>4.02818156E-2</v>
      </c>
      <c r="AH117" s="24"/>
    </row>
    <row r="118" spans="1:34">
      <c r="A118" s="5">
        <v>1.59212E-2</v>
      </c>
      <c r="B118" s="63">
        <v>4.00176E-2</v>
      </c>
      <c r="C118" s="24">
        <v>-2.0297299999999998E-6</v>
      </c>
      <c r="D118" s="61">
        <f t="shared" si="18"/>
        <v>-2.3964962017438451E-5</v>
      </c>
      <c r="E118" s="49">
        <f t="shared" si="37"/>
        <v>-3</v>
      </c>
      <c r="F118" s="49">
        <f t="shared" si="36"/>
        <v>-3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1.00634054211E-3</v>
      </c>
      <c r="K118" s="5" t="str">
        <f t="shared" si="29"/>
        <v/>
      </c>
      <c r="L118" s="5" t="str">
        <f t="shared" si="30"/>
        <v/>
      </c>
      <c r="M118" s="24">
        <f t="shared" si="25"/>
        <v>735790.70910431771</v>
      </c>
      <c r="N118" s="24">
        <f t="shared" si="26"/>
        <v>-2.3964962158886858E-5</v>
      </c>
      <c r="O118" s="24">
        <f t="shared" si="27"/>
        <v>227181.25</v>
      </c>
      <c r="P118" s="24">
        <f t="shared" si="28"/>
        <v>-1.8223823267671942E-9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1.5725926335805947E-5</v>
      </c>
      <c r="V118" s="24">
        <f t="shared" si="31"/>
        <v>0.10558321671176517</v>
      </c>
      <c r="W118" s="63">
        <f>B118+([1]User!D$6-25)*[1]User!C$6*[1]Calc!V$6</f>
        <v>4.0293915600000001E-2</v>
      </c>
      <c r="AH118" s="24"/>
    </row>
    <row r="119" spans="1:34">
      <c r="A119" s="5">
        <v>1.60666E-2</v>
      </c>
      <c r="B119" s="63">
        <v>3.9993399999999998E-2</v>
      </c>
      <c r="C119" s="24">
        <v>-8.0744800000000007E-6</v>
      </c>
      <c r="D119" s="61">
        <f t="shared" si="18"/>
        <v>-9.5335146305452678E-5</v>
      </c>
      <c r="E119" s="49">
        <f t="shared" si="37"/>
        <v>-3</v>
      </c>
      <c r="F119" s="49">
        <f t="shared" si="36"/>
        <v>-3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1.0057361471100001E-3</v>
      </c>
      <c r="K119" s="5" t="str">
        <f t="shared" si="29"/>
        <v/>
      </c>
      <c r="L119" s="5" t="str">
        <f t="shared" si="30"/>
        <v/>
      </c>
      <c r="M119" s="24">
        <f t="shared" si="25"/>
        <v>-1470196.0055902095</v>
      </c>
      <c r="N119" s="24">
        <f t="shared" si="26"/>
        <v>-9.5335146022822192E-5</v>
      </c>
      <c r="O119" s="24">
        <f t="shared" si="27"/>
        <v>226967.375</v>
      </c>
      <c r="P119" s="24">
        <f t="shared" si="28"/>
        <v>-4.5767180300489507E-10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1.5717141893310631E-5</v>
      </c>
      <c r="V119" s="24">
        <f t="shared" si="31"/>
        <v>0.10564411373606997</v>
      </c>
      <c r="W119" s="63">
        <f>B119+([1]User!D$6-25)*[1]User!C$6*[1]Calc!V$6</f>
        <v>4.0269715599999999E-2</v>
      </c>
      <c r="AH119" s="24"/>
    </row>
    <row r="120" spans="1:34">
      <c r="A120" s="5">
        <v>1.6212000000000001E-2</v>
      </c>
      <c r="B120" s="63">
        <v>3.99826E-2</v>
      </c>
      <c r="C120" s="24">
        <v>-1.6805800000000001E-5</v>
      </c>
      <c r="D120" s="61">
        <f t="shared" si="18"/>
        <v>-1.984255830443789E-4</v>
      </c>
      <c r="E120" s="49">
        <f t="shared" si="37"/>
        <v>-3</v>
      </c>
      <c r="F120" s="49">
        <f t="shared" si="36"/>
        <v>-3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1.00546641711E-3</v>
      </c>
      <c r="K120" s="5" t="str">
        <f t="shared" si="29"/>
        <v/>
      </c>
      <c r="L120" s="5" t="str">
        <f t="shared" si="30"/>
        <v/>
      </c>
      <c r="M120" s="24">
        <f t="shared" si="25"/>
        <v>-655844.79121186782</v>
      </c>
      <c r="N120" s="24">
        <f t="shared" si="26"/>
        <v>-1.9842558291829931E-4</v>
      </c>
      <c r="O120" s="24">
        <f t="shared" si="27"/>
        <v>226872</v>
      </c>
      <c r="P120" s="24">
        <f t="shared" si="28"/>
        <v>-2.1979964800182935E-10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1.5713221915746298E-5</v>
      </c>
      <c r="V120" s="24">
        <f t="shared" si="31"/>
        <v>0.10567131045597125</v>
      </c>
      <c r="W120" s="63">
        <f>B120+([1]User!D$6-25)*[1]User!C$6*[1]Calc!V$6</f>
        <v>4.02589156E-2</v>
      </c>
      <c r="AH120" s="24"/>
    </row>
    <row r="121" spans="1:34">
      <c r="A121" s="5">
        <v>1.6357400000000001E-2</v>
      </c>
      <c r="B121" s="63">
        <v>3.9993399999999998E-2</v>
      </c>
      <c r="C121" s="24">
        <v>6.0299300000000001E-6</v>
      </c>
      <c r="D121" s="61">
        <f t="shared" si="18"/>
        <v>7.1195204986777876E-5</v>
      </c>
      <c r="E121" s="49">
        <f t="shared" si="37"/>
        <v>-4.1475492552101674</v>
      </c>
      <c r="F121" s="49">
        <f t="shared" si="36"/>
        <v>-4.1475492552101674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1.0057361471100001E-3</v>
      </c>
      <c r="K121" s="5" t="str">
        <f t="shared" si="29"/>
        <v/>
      </c>
      <c r="L121" s="5" t="str">
        <f t="shared" si="30"/>
        <v/>
      </c>
      <c r="M121" s="24">
        <f t="shared" si="25"/>
        <v>656120.5314202673</v>
      </c>
      <c r="N121" s="24">
        <f t="shared" si="26"/>
        <v>7.1195204860645265E-5</v>
      </c>
      <c r="O121" s="24">
        <f t="shared" si="27"/>
        <v>226967.375</v>
      </c>
      <c r="P121" s="24">
        <f t="shared" si="28"/>
        <v>6.1285318660721589E-10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1.5717141893310631E-5</v>
      </c>
      <c r="V121" s="24">
        <f t="shared" si="31"/>
        <v>0.10564411373606997</v>
      </c>
      <c r="W121" s="63">
        <f>B121+([1]User!D$6-25)*[1]User!C$6*[1]Calc!V$6</f>
        <v>4.0269715599999999E-2</v>
      </c>
      <c r="AH121" s="24"/>
    </row>
    <row r="122" spans="1:34">
      <c r="A122" s="5">
        <v>1.6502800000000001E-2</v>
      </c>
      <c r="B122" s="63">
        <v>3.9994700000000001E-2</v>
      </c>
      <c r="C122" s="24">
        <v>4.6866500000000003E-6</v>
      </c>
      <c r="D122" s="61">
        <f t="shared" si="18"/>
        <v>5.5335137796173843E-5</v>
      </c>
      <c r="E122" s="49">
        <f t="shared" si="37"/>
        <v>-4.2569990042312336</v>
      </c>
      <c r="F122" s="49">
        <f t="shared" si="36"/>
        <v>-4.2569990042312336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1.00576861461E-3</v>
      </c>
      <c r="K122" s="5" t="str">
        <f t="shared" si="29"/>
        <v/>
      </c>
      <c r="L122" s="5" t="str">
        <f t="shared" si="30"/>
        <v/>
      </c>
      <c r="M122" s="24">
        <f t="shared" si="25"/>
        <v>78981.467522744992</v>
      </c>
      <c r="N122" s="24">
        <f t="shared" si="26"/>
        <v>5.5335137780990445E-5</v>
      </c>
      <c r="O122" s="24">
        <f t="shared" si="27"/>
        <v>226978.875</v>
      </c>
      <c r="P122" s="24">
        <f t="shared" si="28"/>
        <v>7.8854812113596913E-10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1.5717613757113775E-5</v>
      </c>
      <c r="V122" s="24">
        <f t="shared" si="31"/>
        <v>0.10564084087015931</v>
      </c>
      <c r="W122" s="63">
        <f>B122+([1]User!D$6-25)*[1]User!C$6*[1]Calc!V$6</f>
        <v>4.0271015600000001E-2</v>
      </c>
      <c r="AH122" s="24"/>
    </row>
    <row r="123" spans="1:34">
      <c r="A123" s="5">
        <v>1.6648199999999998E-2</v>
      </c>
      <c r="B123" s="63">
        <v>3.99423E-2</v>
      </c>
      <c r="C123" s="24">
        <v>-1.74774E-5</v>
      </c>
      <c r="D123" s="61">
        <f t="shared" si="18"/>
        <v>-2.0635514436086514E-4</v>
      </c>
      <c r="E123" s="49">
        <f t="shared" si="37"/>
        <v>-3</v>
      </c>
      <c r="F123" s="49">
        <f t="shared" si="36"/>
        <v>-3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1.00445992461E-3</v>
      </c>
      <c r="K123" s="5" t="str">
        <f t="shared" si="29"/>
        <v/>
      </c>
      <c r="L123" s="5" t="str">
        <f t="shared" si="30"/>
        <v/>
      </c>
      <c r="M123" s="24">
        <f t="shared" si="25"/>
        <v>-3177074.561302572</v>
      </c>
      <c r="N123" s="24">
        <f t="shared" si="26"/>
        <v>-2.0635514375010432E-4</v>
      </c>
      <c r="O123" s="24">
        <f t="shared" si="27"/>
        <v>226516.5</v>
      </c>
      <c r="P123" s="24">
        <f t="shared" si="28"/>
        <v>-2.1102227532904897E-10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1.5698596509594969E-5</v>
      </c>
      <c r="V123" s="24">
        <f t="shared" si="31"/>
        <v>0.10577290110989876</v>
      </c>
      <c r="W123" s="63">
        <f>B123+([1]User!D$6-25)*[1]User!C$6*[1]Calc!V$6</f>
        <v>4.02186156E-2</v>
      </c>
      <c r="AH123" s="24"/>
    </row>
    <row r="124" spans="1:34">
      <c r="A124" s="5">
        <v>1.6793599999999999E-2</v>
      </c>
      <c r="B124" s="63">
        <v>3.9949100000000001E-2</v>
      </c>
      <c r="C124" s="24">
        <v>-1.4816199999999999E-8</v>
      </c>
      <c r="D124" s="61">
        <f t="shared" si="18"/>
        <v>-1.7493443474884424E-7</v>
      </c>
      <c r="E124" s="49">
        <f t="shared" si="37"/>
        <v>-3</v>
      </c>
      <c r="F124" s="49">
        <f t="shared" si="36"/>
        <v>-3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1.0046297546100001E-3</v>
      </c>
      <c r="K124" s="5" t="str">
        <f t="shared" si="29"/>
        <v/>
      </c>
      <c r="L124" s="5" t="str">
        <f t="shared" si="30"/>
        <v/>
      </c>
      <c r="M124" s="24">
        <f t="shared" si="25"/>
        <v>412401.25146994519</v>
      </c>
      <c r="N124" s="24">
        <f t="shared" si="26"/>
        <v>-1.7493451402886083E-7</v>
      </c>
      <c r="O124" s="24">
        <f t="shared" si="27"/>
        <v>226576.375</v>
      </c>
      <c r="P124" s="24">
        <f t="shared" si="28"/>
        <v>-2.4899055839154714E-7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1.570106410800763E-5</v>
      </c>
      <c r="V124" s="24">
        <f t="shared" si="31"/>
        <v>0.10575574745997049</v>
      </c>
      <c r="W124" s="63">
        <f>B124+([1]User!D$6-25)*[1]User!C$6*[1]Calc!V$6</f>
        <v>4.0225415600000002E-2</v>
      </c>
      <c r="AH124" s="24"/>
    </row>
    <row r="125" spans="1:34">
      <c r="A125" s="5">
        <v>1.6938999999999999E-2</v>
      </c>
      <c r="B125" s="63">
        <v>3.9926200000000002E-2</v>
      </c>
      <c r="C125" s="24">
        <v>-6.0595600000000001E-6</v>
      </c>
      <c r="D125" s="61">
        <f t="shared" si="18"/>
        <v>-7.1545045519546622E-5</v>
      </c>
      <c r="E125" s="49">
        <f t="shared" si="37"/>
        <v>-3</v>
      </c>
      <c r="F125" s="49">
        <f t="shared" si="36"/>
        <v>-3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1.0040578271100001E-3</v>
      </c>
      <c r="K125" s="5" t="str">
        <f t="shared" si="29"/>
        <v/>
      </c>
      <c r="L125" s="5" t="str">
        <f t="shared" si="30"/>
        <v/>
      </c>
      <c r="M125" s="24">
        <f t="shared" si="25"/>
        <v>-1387584.5687568488</v>
      </c>
      <c r="N125" s="24">
        <f t="shared" si="26"/>
        <v>-7.1545045252797366E-5</v>
      </c>
      <c r="O125" s="24">
        <f t="shared" si="27"/>
        <v>226374.5</v>
      </c>
      <c r="P125" s="24">
        <f t="shared" si="28"/>
        <v>-6.0826341958737466E-10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1.5692754450552363E-5</v>
      </c>
      <c r="V125" s="24">
        <f t="shared" si="31"/>
        <v>0.10581353402367949</v>
      </c>
      <c r="W125" s="63">
        <f>B125+([1]User!D$6-25)*[1]User!C$6*[1]Calc!V$6</f>
        <v>4.0202515600000002E-2</v>
      </c>
      <c r="AH125" s="24"/>
    </row>
    <row r="126" spans="1:34">
      <c r="A126" s="5">
        <v>1.70844E-2</v>
      </c>
      <c r="B126" s="63">
        <v>3.9938300000000003E-2</v>
      </c>
      <c r="C126" s="24">
        <v>-4.7162900000000002E-6</v>
      </c>
      <c r="D126" s="61">
        <f t="shared" si="18"/>
        <v>-5.5685096398646525E-5</v>
      </c>
      <c r="E126" s="49">
        <f t="shared" si="37"/>
        <v>-3</v>
      </c>
      <c r="F126" s="49">
        <f t="shared" si="36"/>
        <v>-3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1.0043600246100002E-3</v>
      </c>
      <c r="K126" s="5" t="str">
        <f t="shared" si="29"/>
        <v/>
      </c>
      <c r="L126" s="5" t="str">
        <f t="shared" si="30"/>
        <v/>
      </c>
      <c r="M126" s="24">
        <f t="shared" si="25"/>
        <v>733523.23968582018</v>
      </c>
      <c r="N126" s="24">
        <f t="shared" si="26"/>
        <v>-5.5685096539659032E-5</v>
      </c>
      <c r="O126" s="24">
        <f t="shared" si="27"/>
        <v>226481.25</v>
      </c>
      <c r="P126" s="24">
        <f t="shared" si="28"/>
        <v>-7.8187447280425577E-10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1.5697145021319479E-5</v>
      </c>
      <c r="V126" s="24">
        <f t="shared" si="31"/>
        <v>0.10578299373254374</v>
      </c>
      <c r="W126" s="63">
        <f>B126+([1]User!D$6-25)*[1]User!C$6*[1]Calc!V$6</f>
        <v>4.0214615600000003E-2</v>
      </c>
      <c r="AH126" s="24"/>
    </row>
    <row r="127" spans="1:34">
      <c r="A127" s="5">
        <v>1.72298E-2</v>
      </c>
      <c r="B127" s="63">
        <v>3.9928900000000003E-2</v>
      </c>
      <c r="C127" s="24">
        <v>-4.0446500000000003E-6</v>
      </c>
      <c r="D127" s="61">
        <f t="shared" si="18"/>
        <v>-4.7755062803344508E-5</v>
      </c>
      <c r="E127" s="49">
        <f t="shared" si="37"/>
        <v>-3</v>
      </c>
      <c r="F127" s="49">
        <f t="shared" si="36"/>
        <v>-3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1.0041252596100002E-3</v>
      </c>
      <c r="K127" s="5" t="str">
        <f t="shared" si="29"/>
        <v/>
      </c>
      <c r="L127" s="5" t="str">
        <f t="shared" si="30"/>
        <v/>
      </c>
      <c r="M127" s="24">
        <f t="shared" si="25"/>
        <v>-569636.05655718117</v>
      </c>
      <c r="N127" s="24">
        <f t="shared" si="26"/>
        <v>-4.7755062693837669E-5</v>
      </c>
      <c r="O127" s="24">
        <f t="shared" si="27"/>
        <v>226398.375</v>
      </c>
      <c r="P127" s="24">
        <f t="shared" si="28"/>
        <v>-9.1137611710467274E-10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1.5693734141077012E-5</v>
      </c>
      <c r="V127" s="24">
        <f t="shared" si="31"/>
        <v>0.10580671793076965</v>
      </c>
      <c r="W127" s="63">
        <f>B127+([1]User!D$6-25)*[1]User!C$6*[1]Calc!V$6</f>
        <v>4.0205215600000004E-2</v>
      </c>
      <c r="AH127" s="24"/>
    </row>
    <row r="128" spans="1:34">
      <c r="A128" s="5">
        <v>1.73752E-2</v>
      </c>
      <c r="B128" s="63">
        <v>3.9923500000000001E-2</v>
      </c>
      <c r="C128" s="24">
        <v>-1.4816199999999999E-8</v>
      </c>
      <c r="D128" s="61">
        <f t="shared" si="18"/>
        <v>-1.7493443474884424E-7</v>
      </c>
      <c r="E128" s="49">
        <f t="shared" si="37"/>
        <v>-3</v>
      </c>
      <c r="F128" s="49">
        <f t="shared" si="36"/>
        <v>-3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1.00399039461E-3</v>
      </c>
      <c r="K128" s="5" t="str">
        <f t="shared" si="29"/>
        <v/>
      </c>
      <c r="L128" s="5" t="str">
        <f t="shared" si="30"/>
        <v/>
      </c>
      <c r="M128" s="24">
        <f t="shared" si="25"/>
        <v>-327168.96517785871</v>
      </c>
      <c r="N128" s="24">
        <f t="shared" si="26"/>
        <v>-1.7493437185388237E-7</v>
      </c>
      <c r="O128" s="24">
        <f t="shared" si="27"/>
        <v>226350.75</v>
      </c>
      <c r="P128" s="24">
        <f t="shared" si="28"/>
        <v>-2.4874281548480194E-7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1.5691774773591599E-5</v>
      </c>
      <c r="V128" s="24">
        <f t="shared" si="31"/>
        <v>0.10582035087351542</v>
      </c>
      <c r="W128" s="63">
        <f>B128+([1]User!D$6-25)*[1]User!C$6*[1]Calc!V$6</f>
        <v>4.0199815600000001E-2</v>
      </c>
      <c r="AH128" s="24"/>
    </row>
    <row r="129" spans="1:34">
      <c r="A129" s="5">
        <v>1.7520600000000001E-2</v>
      </c>
      <c r="B129" s="63">
        <v>3.9912799999999998E-2</v>
      </c>
      <c r="C129" s="24">
        <v>-8.0744800000000007E-6</v>
      </c>
      <c r="D129" s="61">
        <f t="shared" si="18"/>
        <v>-9.5335146305452678E-5</v>
      </c>
      <c r="E129" s="49">
        <f t="shared" si="37"/>
        <v>-3</v>
      </c>
      <c r="F129" s="49">
        <f t="shared" si="36"/>
        <v>-3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1.0037231621099999E-3</v>
      </c>
      <c r="K129" s="5" t="str">
        <f t="shared" si="29"/>
        <v/>
      </c>
      <c r="L129" s="5" t="str">
        <f t="shared" si="30"/>
        <v/>
      </c>
      <c r="M129" s="24">
        <f t="shared" si="25"/>
        <v>-648009.32308565709</v>
      </c>
      <c r="N129" s="24">
        <f t="shared" si="26"/>
        <v>-9.5335146180879367E-5</v>
      </c>
      <c r="O129" s="24">
        <f t="shared" si="27"/>
        <v>226256.5</v>
      </c>
      <c r="P129" s="24">
        <f t="shared" si="28"/>
        <v>-4.5623834758144586E-10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1.5687892483454118E-5</v>
      </c>
      <c r="V129" s="24">
        <f t="shared" si="31"/>
        <v>0.10584737324308745</v>
      </c>
      <c r="W129" s="63">
        <f>B129+([1]User!D$6-25)*[1]User!C$6*[1]Calc!V$6</f>
        <v>4.0189115599999999E-2</v>
      </c>
      <c r="AH129" s="24"/>
    </row>
    <row r="130" spans="1:34">
      <c r="A130" s="5">
        <v>1.7666000000000001E-2</v>
      </c>
      <c r="B130" s="63">
        <v>3.9914100000000001E-2</v>
      </c>
      <c r="C130" s="24">
        <v>2.0001000000000001E-6</v>
      </c>
      <c r="D130" s="61">
        <f t="shared" si="18"/>
        <v>2.3615121484669712E-5</v>
      </c>
      <c r="E130" s="49">
        <f t="shared" si="37"/>
        <v>-4.6268098159146795</v>
      </c>
      <c r="F130" s="49">
        <f t="shared" si="36"/>
        <v>-4.6268098159146795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1.00375562961E-3</v>
      </c>
      <c r="K130" s="5" t="str">
        <f t="shared" si="29"/>
        <v/>
      </c>
      <c r="L130" s="5" t="str">
        <f t="shared" si="30"/>
        <v/>
      </c>
      <c r="M130" s="24">
        <f t="shared" si="25"/>
        <v>78734.088305607394</v>
      </c>
      <c r="N130" s="24">
        <f t="shared" si="26"/>
        <v>2.3615121469533871E-5</v>
      </c>
      <c r="O130" s="24">
        <f t="shared" si="27"/>
        <v>226268</v>
      </c>
      <c r="P130" s="24">
        <f t="shared" si="28"/>
        <v>1.8419452288702784E-9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1.5688364152197989E-5</v>
      </c>
      <c r="V130" s="24">
        <f t="shared" si="31"/>
        <v>0.10584408951667476</v>
      </c>
      <c r="W130" s="63">
        <f>B130+([1]User!D$6-25)*[1]User!C$6*[1]Calc!V$6</f>
        <v>4.0190415600000001E-2</v>
      </c>
      <c r="AH130" s="24"/>
    </row>
    <row r="131" spans="1:34">
      <c r="A131" s="5">
        <v>1.7811400000000002E-2</v>
      </c>
      <c r="B131" s="63">
        <v>3.9873800000000001E-2</v>
      </c>
      <c r="C131" s="24">
        <v>3.3433799999999999E-6</v>
      </c>
      <c r="D131" s="61">
        <f t="shared" si="18"/>
        <v>3.9475188675273739E-5</v>
      </c>
      <c r="E131" s="49">
        <f t="shared" si="37"/>
        <v>-4.4036757855645208</v>
      </c>
      <c r="F131" s="49">
        <f t="shared" si="36"/>
        <v>-4.4036757855645208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1.00274913711E-3</v>
      </c>
      <c r="K131" s="5" t="str">
        <f t="shared" si="29"/>
        <v/>
      </c>
      <c r="L131" s="5" t="str">
        <f t="shared" si="30"/>
        <v/>
      </c>
      <c r="M131" s="24">
        <f t="shared" si="25"/>
        <v>-2436931.3716014735</v>
      </c>
      <c r="N131" s="24">
        <f t="shared" si="26"/>
        <v>3.9475189143749427E-5</v>
      </c>
      <c r="O131" s="24">
        <f t="shared" si="27"/>
        <v>225913.375</v>
      </c>
      <c r="P131" s="24">
        <f t="shared" si="28"/>
        <v>1.1001742652036591E-9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1.5673743882568574E-5</v>
      </c>
      <c r="V131" s="24">
        <f t="shared" si="31"/>
        <v>0.1059459667647655</v>
      </c>
      <c r="W131" s="63">
        <f>B131+([1]User!D$6-25)*[1]User!C$6*[1]Calc!V$6</f>
        <v>4.0150115600000001E-2</v>
      </c>
      <c r="AH131" s="24"/>
    </row>
    <row r="132" spans="1:34">
      <c r="A132" s="5">
        <v>1.7956799999999998E-2</v>
      </c>
      <c r="B132" s="63">
        <v>3.9919499999999997E-2</v>
      </c>
      <c r="C132" s="24">
        <v>-5.3879200000000002E-6</v>
      </c>
      <c r="D132" s="61">
        <f t="shared" si="18"/>
        <v>-6.3615011924244598E-5</v>
      </c>
      <c r="E132" s="49">
        <f t="shared" si="37"/>
        <v>-3</v>
      </c>
      <c r="F132" s="49">
        <f t="shared" si="36"/>
        <v>-3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1.00389049461E-3</v>
      </c>
      <c r="K132" s="5" t="str">
        <f t="shared" si="29"/>
        <v/>
      </c>
      <c r="M132" s="24">
        <f t="shared" si="25"/>
        <v>2768387.8076911201</v>
      </c>
      <c r="N132" s="24">
        <f>IF($X$76,D132-1.602E-19*$P$6*M132/$B$6,D132)</f>
        <v>-6.3615012456439465E-5</v>
      </c>
      <c r="O132" s="24">
        <f t="shared" si="27"/>
        <v>226315.5</v>
      </c>
      <c r="P132" s="24">
        <f>O132/(($B$6*D132)/(1.602E-19*$P$6)-M132)</f>
        <v>-6.8390919124304875E-10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1.5690323425247136E-5</v>
      </c>
      <c r="V132" s="24">
        <f t="shared" si="31"/>
        <v>0.10583045130191653</v>
      </c>
      <c r="W132" s="63">
        <f>B132+([1]User!D$6-25)*[1]User!C$6*[1]Calc!V$6</f>
        <v>4.0195815599999997E-2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-511363240.42889327</v>
      </c>
      <c r="N133" s="24">
        <f>IF($X$76,D133-1.602E-19*$P$6*M133/$B$6,D133)</f>
        <v>9.8304469340050435E-11</v>
      </c>
      <c r="O133" s="24">
        <f t="shared" si="27"/>
        <v>47857.25</v>
      </c>
      <c r="P133" s="24">
        <f>O133/(($B$6*D133)/(1.602E-19*$P$6)-M133)</f>
        <v>9.3587583573392786E-5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0.71957250001395701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-3.7109400000000001E-2</v>
      </c>
      <c r="D150" s="5" t="s">
        <v>104</v>
      </c>
      <c r="O150" s="66"/>
    </row>
    <row r="152" spans="1:15">
      <c r="A152" s="5" t="s">
        <v>105</v>
      </c>
      <c r="B152" s="5">
        <v>0.713341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-4.1498500000000001E-2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H508"/>
  <sheetViews>
    <sheetView workbookViewId="0"/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0.71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0.52767361111111111</v>
      </c>
      <c r="K3" s="21"/>
      <c r="M3" s="23"/>
      <c r="Q3" s="24">
        <f>100*(SUM(V22:V132))</f>
        <v>124665.27314684786</v>
      </c>
      <c r="R3" s="24">
        <f>100*SUM(V114:V132)</f>
        <v>167.06710920361087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1.5642457140485202</v>
      </c>
      <c r="D6" s="36">
        <f>INTERCEPT(K$15:K$102,H$15:H$102)</f>
        <v>0.50018883036295303</v>
      </c>
      <c r="E6" s="36">
        <f>INDEX(W9:W133,MATCH(O6,J9:J133,0))</f>
        <v>0.41786231560000003</v>
      </c>
      <c r="F6" s="36">
        <f>INDEX(I9:I133,MATCH(O6,J9:J133,0))</f>
        <v>2.2507211073198152E-2</v>
      </c>
      <c r="G6" s="37">
        <f>E6*F6/B6/D6</f>
        <v>0.75210918483885647</v>
      </c>
      <c r="H6" s="38">
        <f>1000*MAX(J20:J110)</f>
        <v>9.4049153367445424</v>
      </c>
      <c r="I6" s="35">
        <f>-SLOPE(K20:K129,I20:I129)</f>
        <v>1.6490687661113153</v>
      </c>
      <c r="J6" s="39">
        <f>AVERAGE(L20:L131)/(0.025*$B$6)</f>
        <v>493.91090495999998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1.8441130163936093</v>
      </c>
      <c r="O6" s="42">
        <f>MAX(J16:J132)</f>
        <v>9.4049153367445418E-3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0.50027300855824597</v>
      </c>
      <c r="T6" s="44">
        <f>(LOG(0.1)-INTERCEPT(T25:T120,R25:R120))/SLOPE(T25:T120,R25:R120)</f>
        <v>0.41765878992655547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106327.37926869465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1.5642457140485202</v>
      </c>
      <c r="T7" s="49">
        <f>SLOPE(R25:R120, T25:T120)/0.06</f>
        <v>1.8441130163936093</v>
      </c>
      <c r="X7" s="47"/>
      <c r="Y7" s="5">
        <f>1/Y6</f>
        <v>9.4049153367445412E-6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0.59361600000000003</v>
      </c>
      <c r="C9" s="60">
        <v>0.56680200000000003</v>
      </c>
      <c r="D9" s="61">
        <f t="shared" ref="D9:D72" si="0">C9/$A$6</f>
        <v>6.6922144331552227</v>
      </c>
      <c r="E9" s="49">
        <f t="shared" ref="E9:E72" si="1">IF(D9&gt;0,LOG10(D9),-3)</f>
        <v>0.82556984825629176</v>
      </c>
      <c r="F9" s="49">
        <f t="shared" ref="F9:F72" si="2">IF($D9&gt;0,LOG10(D9),-3)</f>
        <v>0.82556984825629176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0.62046199999999996</v>
      </c>
      <c r="C10" s="60">
        <v>0.696357</v>
      </c>
      <c r="D10" s="61">
        <f t="shared" si="0"/>
        <v>8.2218664825259467</v>
      </c>
      <c r="E10" s="49">
        <f t="shared" si="1"/>
        <v>0.91497041985699912</v>
      </c>
      <c r="F10" s="49">
        <f t="shared" si="2"/>
        <v>0.91497041985699912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924520755389436.12</v>
      </c>
      <c r="P10" s="24" t="e">
        <f>O10/(($B$6*D10)/(1.602E-19*$P$6)-M10)</f>
        <v>#DIV/0!</v>
      </c>
      <c r="W10" s="63">
        <f>B10+([1]User!D$6-25)*[1]User!C$6*[1]Calc!V$6</f>
        <v>0.62073831559999992</v>
      </c>
      <c r="AH10" s="24"/>
    </row>
    <row r="11" spans="1:34">
      <c r="A11" s="24">
        <v>3.634E-4</v>
      </c>
      <c r="B11" s="59">
        <v>0.62397499999999995</v>
      </c>
      <c r="C11" s="64">
        <v>0.71104699999999998</v>
      </c>
      <c r="D11" s="61">
        <f t="shared" si="0"/>
        <v>8.3953108776110899</v>
      </c>
      <c r="E11" s="49">
        <f t="shared" si="1"/>
        <v>0.92403678265766065</v>
      </c>
      <c r="F11" s="49">
        <f t="shared" si="2"/>
        <v>0.92403678265766065</v>
      </c>
      <c r="G11" s="49">
        <f t="shared" si="3"/>
        <v>8.2630658071570693</v>
      </c>
      <c r="H11" s="5" t="str">
        <f t="shared" si="6"/>
        <v/>
      </c>
      <c r="I11" s="24">
        <f t="shared" si="4"/>
        <v>-0.18157664517892674</v>
      </c>
      <c r="J11" s="24">
        <f t="shared" si="5"/>
        <v>-0.11334945963517939</v>
      </c>
      <c r="M11" s="24">
        <f t="shared" ref="M11:M74" si="7">2.88E+21*(EXP(38.921*W11)/SQRT($X$21^2+296000000000000000000*EXP(38.921*W11)))*SLOPE(W10:W11,A10:A11)</f>
        <v>6.8791651297347661E+17</v>
      </c>
      <c r="N11" s="24">
        <f t="shared" ref="N11:N74" si="8">IF($X$76,D11-1.602E-19*$P$6*M11/$B$6,D11)</f>
        <v>8.2630658071570693</v>
      </c>
      <c r="O11" s="24">
        <f t="shared" ref="O11:O74" si="9">(SQRT($X$21^2+296000000000000000000*EXP(38.921*W11))-$X$21)/2</f>
        <v>1020571842139823.4</v>
      </c>
      <c r="P11" s="24">
        <f t="shared" ref="P11:P74" si="10">O11/(($B$6*D11)/(1.602E-19*$P$6)-M11)</f>
        <v>2.3743575993673584E-5</v>
      </c>
      <c r="W11" s="63">
        <f>B11+([1]User!D$6-25)*[1]User!C$6*[1]Calc!V$6</f>
        <v>0.62425131559999991</v>
      </c>
      <c r="X11" s="5" t="s">
        <v>62</v>
      </c>
      <c r="AH11" s="24"/>
    </row>
    <row r="12" spans="1:34">
      <c r="A12" s="24">
        <v>5.0880000000000001E-4</v>
      </c>
      <c r="B12" s="59">
        <v>0.62195599999999995</v>
      </c>
      <c r="C12" s="64">
        <v>0.71002600000000005</v>
      </c>
      <c r="D12" s="61">
        <f t="shared" si="0"/>
        <v>8.3832559608390067</v>
      </c>
      <c r="E12" s="49">
        <f t="shared" si="1"/>
        <v>0.92341272640957184</v>
      </c>
      <c r="F12" s="49">
        <f t="shared" si="2"/>
        <v>0.92341272640957184</v>
      </c>
      <c r="G12" s="49">
        <f t="shared" si="3"/>
        <v>8.4557764550477827</v>
      </c>
      <c r="H12" s="5" t="str">
        <f t="shared" si="6"/>
        <v/>
      </c>
      <c r="I12" s="24">
        <f>B$6-G12*B$6</f>
        <v>-0.18639441137619459</v>
      </c>
      <c r="J12" s="24">
        <f t="shared" si="5"/>
        <v>-0.11598062620550853</v>
      </c>
      <c r="M12" s="24">
        <f t="shared" si="7"/>
        <v>-3.7723935813970048E+17</v>
      </c>
      <c r="N12" s="24">
        <f t="shared" si="8"/>
        <v>8.4557764550477827</v>
      </c>
      <c r="O12" s="24">
        <f t="shared" si="9"/>
        <v>964408829528074.87</v>
      </c>
      <c r="P12" s="24">
        <f t="shared" si="10"/>
        <v>2.1925597770243963E-5</v>
      </c>
      <c r="W12" s="63">
        <f>B12+([1]User!D$6-25)*[1]User!C$6*[1]Calc!V$6</f>
        <v>0.62223231559999992</v>
      </c>
      <c r="X12" s="62">
        <f>MAX(B9:B133)</f>
        <v>0.62397499999999995</v>
      </c>
      <c r="AH12" s="24"/>
    </row>
    <row r="13" spans="1:34">
      <c r="A13" s="24">
        <v>6.5419999999999996E-4</v>
      </c>
      <c r="B13" s="59">
        <v>0.619232</v>
      </c>
      <c r="C13" s="64">
        <v>0.70524600000000004</v>
      </c>
      <c r="D13" s="61">
        <f t="shared" si="0"/>
        <v>8.3268186423565691</v>
      </c>
      <c r="E13" s="49">
        <f t="shared" si="1"/>
        <v>0.92047910585182369</v>
      </c>
      <c r="F13" s="49">
        <f t="shared" si="2"/>
        <v>0.92047910585182369</v>
      </c>
      <c r="G13" s="49">
        <f t="shared" si="3"/>
        <v>8.4185878624777253</v>
      </c>
      <c r="H13" s="5" t="str">
        <f t="shared" si="6"/>
        <v/>
      </c>
      <c r="I13" s="24">
        <f t="shared" si="4"/>
        <v>-0.18546469656194314</v>
      </c>
      <c r="J13" s="24">
        <f t="shared" si="5"/>
        <v>-0.1148969217703545</v>
      </c>
      <c r="M13" s="24">
        <f t="shared" si="7"/>
        <v>-4.7736797815832723E+17</v>
      </c>
      <c r="N13" s="24">
        <f t="shared" si="8"/>
        <v>8.4185878624777253</v>
      </c>
      <c r="O13" s="24">
        <f t="shared" si="9"/>
        <v>892717586556609.12</v>
      </c>
      <c r="P13" s="24">
        <f t="shared" si="10"/>
        <v>2.0385370045794492E-5</v>
      </c>
      <c r="W13" s="63">
        <f>B13+([1]User!D$6-25)*[1]User!C$6*[1]Calc!V$6</f>
        <v>0.61950831559999997</v>
      </c>
      <c r="AH13" s="24"/>
    </row>
    <row r="14" spans="1:34">
      <c r="A14" s="24">
        <v>7.9960000000000003E-4</v>
      </c>
      <c r="B14" s="59">
        <v>0.61640700000000004</v>
      </c>
      <c r="C14" s="64">
        <v>0.699542</v>
      </c>
      <c r="D14" s="61">
        <f t="shared" si="0"/>
        <v>8.2594716832302471</v>
      </c>
      <c r="E14" s="49">
        <f t="shared" si="1"/>
        <v>0.91695226857996259</v>
      </c>
      <c r="F14" s="49">
        <f t="shared" si="2"/>
        <v>0.91695226857996259</v>
      </c>
      <c r="G14" s="49">
        <f t="shared" si="3"/>
        <v>8.34843319813662</v>
      </c>
      <c r="H14" s="5" t="str">
        <f t="shared" si="6"/>
        <v/>
      </c>
      <c r="I14" s="24">
        <f>B$6-G14*B$6</f>
        <v>-0.18371082995341551</v>
      </c>
      <c r="J14" s="24">
        <f t="shared" si="5"/>
        <v>-0.11329140372730007</v>
      </c>
      <c r="M14" s="24">
        <f t="shared" si="7"/>
        <v>-4.6276277000817939E+17</v>
      </c>
      <c r="N14" s="24">
        <f t="shared" si="8"/>
        <v>8.34843319813662</v>
      </c>
      <c r="O14" s="24">
        <f t="shared" si="9"/>
        <v>823099837729835.37</v>
      </c>
      <c r="P14" s="24">
        <f t="shared" si="10"/>
        <v>1.8953581953617511E-5</v>
      </c>
      <c r="W14" s="63">
        <f>B14+([1]User!D$6-25)*[1]User!C$6*[1]Calc!V$6</f>
        <v>0.6166833156</v>
      </c>
      <c r="X14" s="9" t="s">
        <v>63</v>
      </c>
      <c r="AH14" s="24"/>
    </row>
    <row r="15" spans="1:34">
      <c r="A15" s="24">
        <v>9.4499999999999998E-4</v>
      </c>
      <c r="B15" s="59">
        <v>0.61362000000000005</v>
      </c>
      <c r="C15" s="64">
        <v>0.69331699999999996</v>
      </c>
      <c r="D15" s="61">
        <f t="shared" si="0"/>
        <v>8.1859732925287467</v>
      </c>
      <c r="E15" s="49">
        <f t="shared" si="1"/>
        <v>0.91307032338690619</v>
      </c>
      <c r="F15" s="49">
        <f t="shared" si="2"/>
        <v>0.91307032338690619</v>
      </c>
      <c r="G15" s="49">
        <f>IF(N15&lt;0.001, 0.001, N15)</f>
        <v>8.2679977527517572</v>
      </c>
      <c r="H15" s="5" t="str">
        <f t="shared" si="6"/>
        <v/>
      </c>
      <c r="I15" s="24">
        <f t="shared" si="4"/>
        <v>-0.18169994381879395</v>
      </c>
      <c r="J15" s="24">
        <f t="shared" si="5"/>
        <v>-0.11154492605508461</v>
      </c>
      <c r="K15" s="5" t="str">
        <f t="shared" ref="K15:K78" si="11">IF(G15&gt;0.85,IF(G15&lt;1.1,W15,""),"")</f>
        <v/>
      </c>
      <c r="M15" s="24">
        <f t="shared" si="7"/>
        <v>-4.2667738359868326E+17</v>
      </c>
      <c r="N15" s="24">
        <f t="shared" si="8"/>
        <v>8.2679977527517572</v>
      </c>
      <c r="O15" s="24">
        <f t="shared" si="9"/>
        <v>758905265035604.12</v>
      </c>
      <c r="P15" s="24">
        <f t="shared" si="10"/>
        <v>1.7645378302369358E-5</v>
      </c>
      <c r="W15" s="63">
        <f>B15+([1]User!D$6-25)*[1]User!C$6*[1]Calc!V$6</f>
        <v>0.61389631560000002</v>
      </c>
      <c r="X15" s="9">
        <f>AVERAGE(B9:B133)</f>
        <v>0.36681915760000006</v>
      </c>
      <c r="AH15" s="24"/>
    </row>
    <row r="16" spans="1:34">
      <c r="A16" s="24">
        <v>1.0904E-3</v>
      </c>
      <c r="B16" s="59">
        <v>0.61081600000000003</v>
      </c>
      <c r="C16" s="64">
        <v>0.68656700000000004</v>
      </c>
      <c r="D16" s="61">
        <f t="shared" si="0"/>
        <v>8.1062762423704964</v>
      </c>
      <c r="E16" s="49">
        <f t="shared" si="1"/>
        <v>0.90882139936780082</v>
      </c>
      <c r="F16" s="49">
        <f t="shared" si="2"/>
        <v>0.90882139936780082</v>
      </c>
      <c r="G16" s="49">
        <f t="shared" si="3"/>
        <v>8.1832841103973557</v>
      </c>
      <c r="H16" s="5" t="str">
        <f t="shared" si="6"/>
        <v/>
      </c>
      <c r="I16" s="24">
        <f t="shared" si="4"/>
        <v>-0.17958210275993391</v>
      </c>
      <c r="J16" s="24">
        <f t="shared" si="5"/>
        <v>-0.10974124301588517</v>
      </c>
      <c r="K16" s="5" t="str">
        <f t="shared" si="11"/>
        <v/>
      </c>
      <c r="M16" s="24">
        <f t="shared" si="7"/>
        <v>-4.0058191857500525E+17</v>
      </c>
      <c r="N16" s="24">
        <f t="shared" si="8"/>
        <v>8.1832841103973557</v>
      </c>
      <c r="O16" s="24">
        <f t="shared" si="9"/>
        <v>698589265714598.37</v>
      </c>
      <c r="P16" s="24">
        <f t="shared" si="10"/>
        <v>1.6411113023723839E-5</v>
      </c>
      <c r="W16" s="63">
        <f>B16+([1]User!D$6-25)*[1]User!C$6*[1]Calc!V$6</f>
        <v>0.61109231559999999</v>
      </c>
      <c r="AH16" s="24"/>
    </row>
    <row r="17" spans="1:34">
      <c r="A17" s="24">
        <v>1.2358E-3</v>
      </c>
      <c r="B17" s="59">
        <v>0.60798200000000002</v>
      </c>
      <c r="C17" s="64">
        <v>0.67931299999999994</v>
      </c>
      <c r="D17" s="61">
        <f t="shared" si="0"/>
        <v>8.0206284791337605</v>
      </c>
      <c r="E17" s="49">
        <f>IF(D17&gt;0,LOG10(D17),-3)</f>
        <v>0.90420839999561153</v>
      </c>
      <c r="F17" s="49">
        <f t="shared" si="2"/>
        <v>0.90420839999561153</v>
      </c>
      <c r="G17" s="49">
        <f t="shared" si="3"/>
        <v>8.0931150814846831</v>
      </c>
      <c r="H17" s="5" t="str">
        <f t="shared" si="6"/>
        <v/>
      </c>
      <c r="I17" s="24">
        <f t="shared" si="4"/>
        <v>-0.17732787703711708</v>
      </c>
      <c r="J17" s="24">
        <f t="shared" si="5"/>
        <v>-0.10786115579552075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-3.7706305842135802E+17</v>
      </c>
      <c r="N17" s="24">
        <f t="shared" si="8"/>
        <v>8.0931150814846831</v>
      </c>
      <c r="O17" s="24">
        <f t="shared" si="9"/>
        <v>641757894973080.12</v>
      </c>
      <c r="P17" s="24">
        <f t="shared" si="10"/>
        <v>1.5244011296944561E-5</v>
      </c>
      <c r="W17" s="63">
        <f>B17+([1]User!D$6-25)*[1]User!C$6*[1]Calc!V$6</f>
        <v>0.60825831559999999</v>
      </c>
      <c r="AH17" s="24"/>
    </row>
    <row r="18" spans="1:34">
      <c r="A18" s="24">
        <v>1.3812E-3</v>
      </c>
      <c r="B18" s="59">
        <v>0.60523199999999999</v>
      </c>
      <c r="C18" s="64">
        <v>0.67139700000000002</v>
      </c>
      <c r="D18" s="61">
        <f t="shared" si="0"/>
        <v>7.9271645014963195</v>
      </c>
      <c r="E18" s="49">
        <f t="shared" si="1"/>
        <v>0.8991178706004691</v>
      </c>
      <c r="F18" s="49">
        <f t="shared" si="2"/>
        <v>0.8991178706004691</v>
      </c>
      <c r="G18" s="49">
        <f t="shared" si="3"/>
        <v>7.9927300545224975</v>
      </c>
      <c r="H18" s="5" t="str">
        <f t="shared" si="6"/>
        <v/>
      </c>
      <c r="I18" s="24">
        <f t="shared" si="4"/>
        <v>-0.17481825136306245</v>
      </c>
      <c r="J18" s="24">
        <f t="shared" si="5"/>
        <v>-0.10585390491898534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-3.4106092918319661E+17</v>
      </c>
      <c r="N18" s="24">
        <f t="shared" si="8"/>
        <v>7.9927300545224975</v>
      </c>
      <c r="O18" s="24">
        <f t="shared" si="9"/>
        <v>590375904721708.62</v>
      </c>
      <c r="P18" s="24">
        <f t="shared" si="10"/>
        <v>1.4199636813642096E-5</v>
      </c>
      <c r="U18" s="24">
        <f>(K$6*EXP(W18/0.02585)+L$6*EXP(W18/(2*0.02585))+W18/M$6)/B$6</f>
        <v>1.4708950457739656</v>
      </c>
      <c r="V18" s="24">
        <f t="shared" ref="V18:V81" si="13">((U18)-G18)*((U18)-G18)*U$22/U18</f>
        <v>29.082169885428105</v>
      </c>
      <c r="W18" s="63">
        <f>B18+([1]User!D$6-25)*[1]User!C$6*[1]Calc!V$6</f>
        <v>0.60550831559999996</v>
      </c>
      <c r="AH18" s="24"/>
    </row>
    <row r="19" spans="1:34" ht="15">
      <c r="A19" s="5">
        <v>1.5265999999999999E-3</v>
      </c>
      <c r="B19" s="59">
        <v>0.60246699999999997</v>
      </c>
      <c r="C19" s="64">
        <v>0.66278700000000002</v>
      </c>
      <c r="D19" s="61">
        <f t="shared" si="0"/>
        <v>7.8255064864055717</v>
      </c>
      <c r="E19" s="49">
        <f t="shared" si="1"/>
        <v>0.89351245575620186</v>
      </c>
      <c r="F19" s="49">
        <f t="shared" si="2"/>
        <v>0.89351245575620186</v>
      </c>
      <c r="G19" s="49">
        <f t="shared" si="3"/>
        <v>7.886855449341942</v>
      </c>
      <c r="H19" s="5" t="str">
        <f t="shared" si="6"/>
        <v/>
      </c>
      <c r="I19" s="24">
        <f t="shared" si="4"/>
        <v>-0.17217138623354858</v>
      </c>
      <c r="J19" s="24">
        <f t="shared" si="5"/>
        <v>-0.10377515218985725</v>
      </c>
      <c r="K19" s="5" t="str">
        <f t="shared" si="11"/>
        <v/>
      </c>
      <c r="L19" s="5" t="str">
        <f t="shared" si="12"/>
        <v/>
      </c>
      <c r="M19" s="24">
        <f t="shared" si="7"/>
        <v>-3.1912693995198976E+17</v>
      </c>
      <c r="N19" s="24">
        <f t="shared" si="8"/>
        <v>7.886855449341942</v>
      </c>
      <c r="O19" s="24">
        <f t="shared" si="9"/>
        <v>542257976789547.87</v>
      </c>
      <c r="P19" s="24">
        <f t="shared" si="10"/>
        <v>1.3217393691007799E-5</v>
      </c>
      <c r="U19" s="24">
        <f t="shared" ref="U19:U82" si="14">(K$6*EXP(W19/0.02585)+L$6*EXP(W19/(2*0.02585))+W19/M$6)/B$6</f>
        <v>1.3354621295283866</v>
      </c>
      <c r="V19" s="24">
        <f t="shared" si="13"/>
        <v>32.322477882638083</v>
      </c>
      <c r="W19" s="63">
        <f>B19+([1]User!D$6-25)*[1]User!C$6*[1]Calc!V$6</f>
        <v>0.60274331559999994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0.59973399999999999</v>
      </c>
      <c r="C20" s="64">
        <v>0.65318100000000001</v>
      </c>
      <c r="D20" s="61">
        <f t="shared" si="0"/>
        <v>7.7120887288025823</v>
      </c>
      <c r="E20" s="49">
        <f t="shared" si="1"/>
        <v>0.88717201755033381</v>
      </c>
      <c r="F20" s="49">
        <f t="shared" si="2"/>
        <v>0.88717201755033381</v>
      </c>
      <c r="G20" s="49">
        <f t="shared" si="3"/>
        <v>7.7684942148928444</v>
      </c>
      <c r="H20" s="5" t="str">
        <f t="shared" si="6"/>
        <v/>
      </c>
      <c r="I20" s="24">
        <f t="shared" si="4"/>
        <v>-0.16921235537232113</v>
      </c>
      <c r="J20" s="24">
        <f t="shared" si="5"/>
        <v>-0.10152915875036575</v>
      </c>
      <c r="K20" s="5" t="str">
        <f t="shared" si="11"/>
        <v/>
      </c>
      <c r="L20" s="5" t="str">
        <f t="shared" si="12"/>
        <v/>
      </c>
      <c r="M20" s="24">
        <f t="shared" si="7"/>
        <v>-2.9341180862599936E+17</v>
      </c>
      <c r="N20" s="24">
        <f t="shared" si="8"/>
        <v>7.7684942148928444</v>
      </c>
      <c r="O20" s="24">
        <f t="shared" si="9"/>
        <v>498007048945764.12</v>
      </c>
      <c r="P20" s="24">
        <f t="shared" si="10"/>
        <v>1.2323736420604932E-5</v>
      </c>
      <c r="U20" s="24">
        <f t="shared" si="14"/>
        <v>1.2143982133328792</v>
      </c>
      <c r="V20" s="24">
        <f t="shared" si="13"/>
        <v>35.574053523840981</v>
      </c>
      <c r="W20" s="63">
        <f>B20+([1]User!D$6-25)*[1]User!C$6*[1]Calc!V$6</f>
        <v>0.60001031559999995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0.597001</v>
      </c>
      <c r="C21" s="64">
        <v>0.642513</v>
      </c>
      <c r="D21" s="61">
        <f t="shared" si="0"/>
        <v>7.5861319686413626</v>
      </c>
      <c r="E21" s="49">
        <f t="shared" si="1"/>
        <v>0.88002039343587446</v>
      </c>
      <c r="F21" s="49">
        <f t="shared" si="2"/>
        <v>0.88002039343587446</v>
      </c>
      <c r="G21" s="49">
        <f t="shared" si="3"/>
        <v>7.6385301894471844</v>
      </c>
      <c r="H21" s="5" t="str">
        <f t="shared" si="6"/>
        <v/>
      </c>
      <c r="I21" s="24">
        <f t="shared" si="4"/>
        <v>-0.16596325473617962</v>
      </c>
      <c r="J21" s="24">
        <f t="shared" si="5"/>
        <v>-9.9126087277064345E-2</v>
      </c>
      <c r="K21" s="5" t="str">
        <f t="shared" si="11"/>
        <v/>
      </c>
      <c r="L21" s="5" t="str">
        <f t="shared" si="12"/>
        <v/>
      </c>
      <c r="M21" s="24">
        <f t="shared" si="7"/>
        <v>-2.725666916657393E+17</v>
      </c>
      <c r="N21" s="24">
        <f t="shared" si="8"/>
        <v>7.6385301894471844</v>
      </c>
      <c r="O21" s="24">
        <f t="shared" si="9"/>
        <v>456872231143873.62</v>
      </c>
      <c r="P21" s="24">
        <f t="shared" si="10"/>
        <v>1.1498169875198807E-5</v>
      </c>
      <c r="Q21" s="5" t="str">
        <f>IF(G21&gt;0.85,IF(G21&lt;1.15,W21,""),"")</f>
        <v/>
      </c>
      <c r="U21" s="24">
        <f t="shared" si="14"/>
        <v>1.1048158677691711</v>
      </c>
      <c r="V21" s="24">
        <f t="shared" si="13"/>
        <v>38.859683305592114</v>
      </c>
      <c r="W21" s="63">
        <f>B21+([1]User!D$6-25)*[1]User!C$6*[1]Calc!V$6</f>
        <v>0.59727731559999997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0.59427099999999999</v>
      </c>
      <c r="C22" s="64">
        <v>0.630413</v>
      </c>
      <c r="D22" s="61">
        <f t="shared" si="0"/>
        <v>7.4432676268761986</v>
      </c>
      <c r="E22" s="49">
        <f t="shared" si="1"/>
        <v>0.87176363457510142</v>
      </c>
      <c r="F22" s="49">
        <f t="shared" si="2"/>
        <v>0.87176363457510142</v>
      </c>
      <c r="G22" s="49">
        <f t="shared" si="3"/>
        <v>7.4918280309721919</v>
      </c>
      <c r="H22" s="5" t="str">
        <f t="shared" si="6"/>
        <v/>
      </c>
      <c r="I22" s="24">
        <f t="shared" si="4"/>
        <v>-0.1622957007743048</v>
      </c>
      <c r="J22" s="24">
        <f t="shared" si="5"/>
        <v>-9.6492473228783751E-2</v>
      </c>
      <c r="K22" s="5" t="str">
        <f t="shared" si="11"/>
        <v/>
      </c>
      <c r="L22" s="5" t="str">
        <f t="shared" si="12"/>
        <v/>
      </c>
      <c r="M22" s="24">
        <f t="shared" si="7"/>
        <v>-2.5260301756134637E+17</v>
      </c>
      <c r="N22" s="24">
        <f t="shared" si="8"/>
        <v>7.4918280309721919</v>
      </c>
      <c r="O22" s="24">
        <f t="shared" si="9"/>
        <v>418725622678326.12</v>
      </c>
      <c r="P22" s="24">
        <f t="shared" si="10"/>
        <v>1.0744482304038644E-5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1.0057009881845926</v>
      </c>
      <c r="V22" s="24">
        <f t="shared" si="13"/>
        <v>42.069844015180607</v>
      </c>
      <c r="W22" s="63">
        <f>B22+([1]User!D$6-25)*[1]User!C$6*[1]Calc!V$6</f>
        <v>0.59454731559999996</v>
      </c>
      <c r="AH22" s="24"/>
    </row>
    <row r="23" spans="1:34">
      <c r="A23" s="5">
        <v>2.1082000000000002E-3</v>
      </c>
      <c r="B23" s="59">
        <v>0.59156299999999995</v>
      </c>
      <c r="C23" s="64">
        <v>0.61638099999999996</v>
      </c>
      <c r="D23" s="61">
        <f t="shared" si="0"/>
        <v>7.2775922183101844</v>
      </c>
      <c r="E23" s="49">
        <f t="shared" si="1"/>
        <v>0.86198771732616897</v>
      </c>
      <c r="F23" s="49">
        <f t="shared" si="2"/>
        <v>0.86198771732616897</v>
      </c>
      <c r="G23" s="49">
        <f t="shared" si="3"/>
        <v>7.3222484614969341</v>
      </c>
      <c r="H23" s="5" t="str">
        <f t="shared" si="6"/>
        <v/>
      </c>
      <c r="I23" s="24">
        <f t="shared" si="4"/>
        <v>-0.15805621153742336</v>
      </c>
      <c r="J23" s="24">
        <f t="shared" si="5"/>
        <v>-9.3543880062637447E-2</v>
      </c>
      <c r="K23" s="5" t="str">
        <f t="shared" si="11"/>
        <v/>
      </c>
      <c r="L23" s="5" t="str">
        <f t="shared" si="12"/>
        <v/>
      </c>
      <c r="M23" s="24">
        <f t="shared" si="7"/>
        <v>-2.3229423214081261E+17</v>
      </c>
      <c r="N23" s="24">
        <f t="shared" si="8"/>
        <v>7.3222484614969341</v>
      </c>
      <c r="O23" s="24">
        <f t="shared" si="9"/>
        <v>383632475890940.62</v>
      </c>
      <c r="P23" s="24">
        <f t="shared" si="10"/>
        <v>1.0071975507670401E-5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0.91661176121144328</v>
      </c>
      <c r="V23" s="24">
        <f t="shared" si="13"/>
        <v>45.020266228779292</v>
      </c>
      <c r="W23" s="63">
        <f>B23+([1]User!D$6-25)*[1]User!C$6*[1]Calc!V$6</f>
        <v>0.59183931559999992</v>
      </c>
      <c r="AH23" s="24"/>
    </row>
    <row r="24" spans="1:34">
      <c r="A24" s="5">
        <v>2.2536000000000001E-3</v>
      </c>
      <c r="B24" s="59">
        <v>0.58878900000000001</v>
      </c>
      <c r="C24" s="64">
        <v>0.59969600000000001</v>
      </c>
      <c r="D24" s="61">
        <f t="shared" si="0"/>
        <v>7.0805929172893789</v>
      </c>
      <c r="E24" s="49">
        <f t="shared" si="1"/>
        <v>0.85006962632329397</v>
      </c>
      <c r="F24" s="49">
        <f t="shared" si="2"/>
        <v>0.85006962632329397</v>
      </c>
      <c r="G24" s="49">
        <f t="shared" si="3"/>
        <v>7.1228630469342331</v>
      </c>
      <c r="H24" s="5" t="str">
        <f t="shared" si="6"/>
        <v/>
      </c>
      <c r="I24" s="24">
        <f t="shared" si="4"/>
        <v>-0.15307157617335584</v>
      </c>
      <c r="J24" s="24">
        <f t="shared" si="5"/>
        <v>-9.0169156327947295E-2</v>
      </c>
      <c r="K24" s="5" t="str">
        <f t="shared" si="11"/>
        <v/>
      </c>
      <c r="L24" s="5" t="str">
        <f t="shared" si="12"/>
        <v/>
      </c>
      <c r="M24" s="24">
        <f t="shared" si="7"/>
        <v>-2.198820726428143E+17</v>
      </c>
      <c r="N24" s="24">
        <f t="shared" si="8"/>
        <v>7.1228630469342331</v>
      </c>
      <c r="O24" s="24">
        <f t="shared" si="9"/>
        <v>350359166505514.62</v>
      </c>
      <c r="P24" s="24">
        <f t="shared" si="10"/>
        <v>9.4558951541276211E-6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0.83395362754414304</v>
      </c>
      <c r="V24" s="24">
        <f t="shared" si="13"/>
        <v>47.695527221472474</v>
      </c>
      <c r="W24" s="63">
        <f>B24+([1]User!D$6-25)*[1]User!C$6*[1]Calc!V$6</f>
        <v>0.58906531559999997</v>
      </c>
      <c r="X24" s="69"/>
      <c r="AH24" s="24"/>
    </row>
    <row r="25" spans="1:34">
      <c r="A25" s="5">
        <v>2.3990000000000001E-3</v>
      </c>
      <c r="B25" s="59">
        <v>0.58609500000000003</v>
      </c>
      <c r="C25" s="64">
        <v>0.57939300000000005</v>
      </c>
      <c r="D25" s="61">
        <f t="shared" si="0"/>
        <v>6.8408759973837494</v>
      </c>
      <c r="E25" s="49">
        <f t="shared" si="1"/>
        <v>0.83511171816317398</v>
      </c>
      <c r="F25" s="49">
        <f t="shared" si="2"/>
        <v>0.83511171816317398</v>
      </c>
      <c r="G25" s="49">
        <f t="shared" si="3"/>
        <v>6.87884276348057</v>
      </c>
      <c r="H25" s="5" t="str">
        <f t="shared" si="6"/>
        <v/>
      </c>
      <c r="I25" s="24">
        <f t="shared" si="4"/>
        <v>-0.14697106908701427</v>
      </c>
      <c r="J25" s="24">
        <f t="shared" si="5"/>
        <v>-8.6179619135691041E-2</v>
      </c>
      <c r="K25" s="5" t="str">
        <f t="shared" si="11"/>
        <v/>
      </c>
      <c r="L25" s="5" t="str">
        <f t="shared" si="12"/>
        <v/>
      </c>
      <c r="M25" s="24">
        <f t="shared" si="7"/>
        <v>-1.9749670254276202E+17</v>
      </c>
      <c r="N25" s="24">
        <f t="shared" si="8"/>
        <v>6.87884276348057</v>
      </c>
      <c r="O25" s="24">
        <f t="shared" si="9"/>
        <v>320486903514031.12</v>
      </c>
      <c r="P25" s="24">
        <f t="shared" si="10"/>
        <v>8.9565068500509793E-6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0.76120714393239219</v>
      </c>
      <c r="V25" s="24">
        <f t="shared" si="13"/>
        <v>49.446235509772542</v>
      </c>
      <c r="W25" s="63">
        <f>B25+([1]User!D$6-25)*[1]User!C$6*[1]Calc!V$6</f>
        <v>0.5863713156</v>
      </c>
      <c r="AH25" s="24"/>
    </row>
    <row r="26" spans="1:34">
      <c r="A26" s="5">
        <v>2.5444E-3</v>
      </c>
      <c r="B26" s="59">
        <v>0.58333000000000002</v>
      </c>
      <c r="C26" s="64">
        <v>0.554504</v>
      </c>
      <c r="D26" s="61">
        <f t="shared" si="0"/>
        <v>6.5470123112520833</v>
      </c>
      <c r="E26" s="49">
        <f t="shared" si="1"/>
        <v>0.81604315758670076</v>
      </c>
      <c r="F26" s="49">
        <f t="shared" si="2"/>
        <v>0.81604315758670076</v>
      </c>
      <c r="G26" s="49">
        <f t="shared" si="3"/>
        <v>6.5829264728349006</v>
      </c>
      <c r="H26" s="5" t="str">
        <f t="shared" si="6"/>
        <v/>
      </c>
      <c r="I26" s="24">
        <f t="shared" si="4"/>
        <v>-0.13957316182087254</v>
      </c>
      <c r="J26" s="24">
        <f t="shared" si="5"/>
        <v>-8.1455778726922001E-2</v>
      </c>
      <c r="K26" s="5" t="str">
        <f t="shared" si="11"/>
        <v/>
      </c>
      <c r="L26" s="5" t="str">
        <f t="shared" si="12"/>
        <v/>
      </c>
      <c r="M26" s="24">
        <f t="shared" si="7"/>
        <v>-1.8681940065968349E+17</v>
      </c>
      <c r="N26" s="24">
        <f t="shared" si="8"/>
        <v>6.5829264728349006</v>
      </c>
      <c r="O26" s="24">
        <f t="shared" si="9"/>
        <v>292179495804943.5</v>
      </c>
      <c r="P26" s="24">
        <f t="shared" si="10"/>
        <v>8.5324644753860709E-6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0.6935081154663455</v>
      </c>
      <c r="V26" s="24">
        <f t="shared" si="13"/>
        <v>50.299323111789889</v>
      </c>
      <c r="W26" s="63">
        <f>B26+([1]User!D$6-25)*[1]User!C$6*[1]Calc!V$6</f>
        <v>0.58360631559999998</v>
      </c>
      <c r="AH26" s="24"/>
    </row>
    <row r="27" spans="1:34">
      <c r="A27" s="5">
        <v>2.6898E-3</v>
      </c>
      <c r="B27" s="59">
        <v>0.58056200000000002</v>
      </c>
      <c r="C27" s="64">
        <v>0.52445200000000003</v>
      </c>
      <c r="D27" s="61">
        <f t="shared" si="0"/>
        <v>6.1921892369771507</v>
      </c>
      <c r="E27" s="49">
        <f t="shared" si="1"/>
        <v>0.79184422017469591</v>
      </c>
      <c r="F27" s="49">
        <f t="shared" si="2"/>
        <v>0.79184422017469591</v>
      </c>
      <c r="G27" s="49">
        <f t="shared" si="3"/>
        <v>6.2252745781030727</v>
      </c>
      <c r="H27" s="5" t="str">
        <f t="shared" si="6"/>
        <v/>
      </c>
      <c r="I27" s="24">
        <f t="shared" si="4"/>
        <v>-0.13063186445257682</v>
      </c>
      <c r="J27" s="24">
        <f t="shared" si="5"/>
        <v>-7.5875992112322238E-2</v>
      </c>
      <c r="K27" s="5" t="str">
        <f t="shared" si="11"/>
        <v/>
      </c>
      <c r="L27" s="5" t="str">
        <f t="shared" si="12"/>
        <v/>
      </c>
      <c r="M27" s="24">
        <f t="shared" si="7"/>
        <v>-1.7210435458760848E+17</v>
      </c>
      <c r="N27" s="24">
        <f t="shared" si="8"/>
        <v>6.2252745781030727</v>
      </c>
      <c r="O27" s="24">
        <f t="shared" si="9"/>
        <v>266081500142314.62</v>
      </c>
      <c r="P27" s="24">
        <f t="shared" si="10"/>
        <v>8.2167472206414922E-6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0.6321182609981264</v>
      </c>
      <c r="V27" s="24">
        <f t="shared" si="13"/>
        <v>49.771926882657915</v>
      </c>
      <c r="W27" s="63">
        <f>B27+([1]User!D$6-25)*[1]User!C$6*[1]Calc!V$6</f>
        <v>0.58083831559999999</v>
      </c>
      <c r="AH27" s="24"/>
    </row>
    <row r="28" spans="1:34">
      <c r="A28" s="5">
        <v>2.8352E-3</v>
      </c>
      <c r="B28" s="59">
        <v>0.57782800000000001</v>
      </c>
      <c r="C28" s="64">
        <v>0.49100700000000003</v>
      </c>
      <c r="D28" s="61">
        <f t="shared" si="0"/>
        <v>5.7973051121560024</v>
      </c>
      <c r="E28" s="49">
        <f t="shared" si="1"/>
        <v>0.76322615788995241</v>
      </c>
      <c r="F28" s="49">
        <f t="shared" si="2"/>
        <v>0.76322615788995241</v>
      </c>
      <c r="G28" s="49">
        <f t="shared" si="3"/>
        <v>5.8273658786413511</v>
      </c>
      <c r="H28" s="5" t="str">
        <f t="shared" si="6"/>
        <v/>
      </c>
      <c r="I28" s="24">
        <f t="shared" si="4"/>
        <v>-0.1206841469660338</v>
      </c>
      <c r="J28" s="24">
        <f t="shared" si="5"/>
        <v>-6.9768026185568779E-2</v>
      </c>
      <c r="K28" s="5" t="str">
        <f t="shared" si="11"/>
        <v/>
      </c>
      <c r="L28" s="5" t="str">
        <f t="shared" si="12"/>
        <v/>
      </c>
      <c r="M28" s="24">
        <f t="shared" si="7"/>
        <v>-1.5637102832578381E+17</v>
      </c>
      <c r="N28" s="24">
        <f t="shared" si="8"/>
        <v>5.8273658786413511</v>
      </c>
      <c r="O28" s="24">
        <f t="shared" si="9"/>
        <v>242364796454851.87</v>
      </c>
      <c r="P28" s="24">
        <f t="shared" si="10"/>
        <v>7.9954149852254829E-6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0.577142707934305</v>
      </c>
      <c r="V28" s="24">
        <f t="shared" si="13"/>
        <v>48.033163734590374</v>
      </c>
      <c r="W28" s="63">
        <f>B28+([1]User!D$6-25)*[1]User!C$6*[1]Calc!V$6</f>
        <v>0.57810431559999997</v>
      </c>
      <c r="AH28" s="24"/>
    </row>
    <row r="29" spans="1:34">
      <c r="A29" s="5">
        <v>2.9805999999999999E-3</v>
      </c>
      <c r="B29" s="59">
        <v>0.57502600000000004</v>
      </c>
      <c r="C29" s="64">
        <v>0.457034</v>
      </c>
      <c r="D29" s="61">
        <f t="shared" si="0"/>
        <v>5.3961869069669195</v>
      </c>
      <c r="E29" s="49">
        <f t="shared" si="1"/>
        <v>0.73208698385727267</v>
      </c>
      <c r="F29" s="49">
        <f t="shared" si="2"/>
        <v>0.73208698385727267</v>
      </c>
      <c r="G29" s="49">
        <f t="shared" si="3"/>
        <v>5.4244278748759855</v>
      </c>
      <c r="H29" s="5" t="str">
        <f t="shared" si="6"/>
        <v/>
      </c>
      <c r="I29" s="24">
        <f t="shared" si="4"/>
        <v>-0.11061069687189964</v>
      </c>
      <c r="J29" s="24">
        <f t="shared" si="5"/>
        <v>-6.363459004053354E-2</v>
      </c>
      <c r="K29" s="5" t="str">
        <f t="shared" si="11"/>
        <v/>
      </c>
      <c r="L29" s="5" t="str">
        <f t="shared" si="12"/>
        <v/>
      </c>
      <c r="M29" s="24">
        <f t="shared" si="7"/>
        <v>-1.4690474359688931E+17</v>
      </c>
      <c r="N29" s="24">
        <f t="shared" si="8"/>
        <v>5.4244278748759855</v>
      </c>
      <c r="O29" s="24">
        <f t="shared" si="9"/>
        <v>220044121825158.87</v>
      </c>
      <c r="P29" s="24">
        <f t="shared" si="10"/>
        <v>7.7982937473632889E-6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0.52606883092045531</v>
      </c>
      <c r="V29" s="24">
        <f t="shared" si="13"/>
        <v>45.86987285151848</v>
      </c>
      <c r="W29" s="63">
        <f>B29+([1]User!D$6-25)*[1]User!C$6*[1]Calc!V$6</f>
        <v>0.5753023156</v>
      </c>
      <c r="AH29" s="24"/>
    </row>
    <row r="30" spans="1:34">
      <c r="A30" s="5">
        <v>3.1259999999999999E-3</v>
      </c>
      <c r="B30" s="59">
        <v>0.57223599999999997</v>
      </c>
      <c r="C30" s="64">
        <v>0.42477300000000001</v>
      </c>
      <c r="D30" s="61">
        <f t="shared" si="0"/>
        <v>5.015282235092049</v>
      </c>
      <c r="E30" s="49">
        <f t="shared" si="1"/>
        <v>0.7002953779734078</v>
      </c>
      <c r="F30" s="49">
        <f t="shared" si="2"/>
        <v>0.7002953779734078</v>
      </c>
      <c r="G30" s="49">
        <f t="shared" si="3"/>
        <v>5.0410321935773226</v>
      </c>
      <c r="H30" s="5" t="str">
        <f t="shared" si="6"/>
        <v/>
      </c>
      <c r="I30" s="24">
        <f t="shared" si="4"/>
        <v>-0.10102580483943308</v>
      </c>
      <c r="J30" s="24">
        <f t="shared" si="5"/>
        <v>-5.7838517463977508E-2</v>
      </c>
      <c r="K30" s="5" t="str">
        <f t="shared" si="11"/>
        <v/>
      </c>
      <c r="L30" s="5" t="str">
        <f t="shared" si="12"/>
        <v/>
      </c>
      <c r="M30" s="24">
        <f t="shared" si="7"/>
        <v>-1.3394693344399472E+17</v>
      </c>
      <c r="N30" s="24">
        <f t="shared" si="8"/>
        <v>5.0410321935773226</v>
      </c>
      <c r="O30" s="24">
        <f t="shared" si="9"/>
        <v>199681653830886.25</v>
      </c>
      <c r="P30" s="24">
        <f t="shared" si="10"/>
        <v>7.6148692685115991E-6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0.47999752510245641</v>
      </c>
      <c r="V30" s="24">
        <f t="shared" si="13"/>
        <v>43.586964562187731</v>
      </c>
      <c r="W30" s="63">
        <f>B30+([1]User!D$6-25)*[1]User!C$6*[1]Calc!V$6</f>
        <v>0.57251231559999993</v>
      </c>
      <c r="AH30" s="24"/>
    </row>
    <row r="31" spans="1:34">
      <c r="A31" s="5">
        <v>3.2713999999999998E-3</v>
      </c>
      <c r="B31" s="59">
        <v>0.569357</v>
      </c>
      <c r="C31" s="64">
        <v>0.39471299999999998</v>
      </c>
      <c r="D31" s="61">
        <f t="shared" si="0"/>
        <v>4.6603647050539649</v>
      </c>
      <c r="E31" s="49">
        <f t="shared" si="1"/>
        <v>0.66841990450003819</v>
      </c>
      <c r="F31" s="49">
        <f t="shared" si="2"/>
        <v>0.66841990450003819</v>
      </c>
      <c r="G31" s="49">
        <f t="shared" si="3"/>
        <v>4.6845935604069311</v>
      </c>
      <c r="H31" s="5" t="str">
        <f t="shared" si="6"/>
        <v/>
      </c>
      <c r="I31" s="24">
        <f t="shared" si="4"/>
        <v>-9.2114839010173283E-2</v>
      </c>
      <c r="J31" s="24">
        <f t="shared" si="5"/>
        <v>-5.2471681161325223E-2</v>
      </c>
      <c r="K31" s="5" t="str">
        <f t="shared" si="11"/>
        <v/>
      </c>
      <c r="L31" s="5" t="str">
        <f t="shared" si="12"/>
        <v/>
      </c>
      <c r="M31" s="24">
        <f t="shared" si="7"/>
        <v>-1.2603441194843179E+17</v>
      </c>
      <c r="N31" s="24">
        <f t="shared" si="8"/>
        <v>4.6845935604069311</v>
      </c>
      <c r="O31" s="24">
        <f t="shared" si="9"/>
        <v>180480678142536.62</v>
      </c>
      <c r="P31" s="24">
        <f t="shared" si="10"/>
        <v>7.4063214062710205E-6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0.43696712760167195</v>
      </c>
      <c r="V31" s="24">
        <f t="shared" si="13"/>
        <v>41.525296248695511</v>
      </c>
      <c r="W31" s="63">
        <f>B31+([1]User!D$6-25)*[1]User!C$6*[1]Calc!V$6</f>
        <v>0.56963331559999997</v>
      </c>
      <c r="AH31" s="24"/>
    </row>
    <row r="32" spans="1:34">
      <c r="A32" s="5">
        <v>3.4167999999999998E-3</v>
      </c>
      <c r="B32" s="59">
        <v>0.56646099999999999</v>
      </c>
      <c r="C32" s="64">
        <v>0.36693700000000001</v>
      </c>
      <c r="D32" s="61">
        <f t="shared" si="0"/>
        <v>4.3324142953953553</v>
      </c>
      <c r="E32" s="49">
        <f t="shared" si="1"/>
        <v>0.63672998017879356</v>
      </c>
      <c r="F32" s="49">
        <f t="shared" si="2"/>
        <v>0.63672998017879356</v>
      </c>
      <c r="G32" s="49">
        <f t="shared" si="3"/>
        <v>4.3545939615464579</v>
      </c>
      <c r="H32" s="5" t="str">
        <f t="shared" si="6"/>
        <v/>
      </c>
      <c r="I32" s="24">
        <f t="shared" si="4"/>
        <v>-8.3864849038661454E-2</v>
      </c>
      <c r="J32" s="24">
        <f t="shared" si="5"/>
        <v>-4.7529339417370232E-2</v>
      </c>
      <c r="K32" s="5" t="str">
        <f t="shared" si="11"/>
        <v/>
      </c>
      <c r="L32" s="5" t="str">
        <f t="shared" si="12"/>
        <v/>
      </c>
      <c r="M32" s="24">
        <f t="shared" si="7"/>
        <v>-1.1537487594206434E+17</v>
      </c>
      <c r="N32" s="24">
        <f t="shared" si="8"/>
        <v>4.3545939615464579</v>
      </c>
      <c r="O32" s="24">
        <f t="shared" si="9"/>
        <v>162886149140089.75</v>
      </c>
      <c r="P32" s="24">
        <f t="shared" si="10"/>
        <v>7.1908503036573601E-6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0.39784493893941436</v>
      </c>
      <c r="V32" s="24">
        <f t="shared" si="13"/>
        <v>39.576013606901768</v>
      </c>
      <c r="W32" s="63">
        <f>B32+([1]User!D$6-25)*[1]User!C$6*[1]Calc!V$6</f>
        <v>0.56673731559999996</v>
      </c>
      <c r="AH32" s="24"/>
    </row>
    <row r="33" spans="1:34">
      <c r="A33" s="5">
        <v>3.5622000000000002E-3</v>
      </c>
      <c r="B33" s="59">
        <v>0.56353299999999995</v>
      </c>
      <c r="C33" s="64">
        <v>0.34118500000000002</v>
      </c>
      <c r="D33" s="61">
        <f t="shared" si="0"/>
        <v>4.0283611938138266</v>
      </c>
      <c r="E33" s="49">
        <f t="shared" si="1"/>
        <v>0.60512840365109</v>
      </c>
      <c r="F33" s="49">
        <f t="shared" si="2"/>
        <v>0.60512840365109</v>
      </c>
      <c r="G33" s="49">
        <f t="shared" si="3"/>
        <v>4.0487192027435093</v>
      </c>
      <c r="H33" s="5" t="str">
        <f t="shared" si="6"/>
        <v/>
      </c>
      <c r="I33" s="24">
        <f t="shared" si="4"/>
        <v>-7.6217980068587737E-2</v>
      </c>
      <c r="J33" s="24">
        <f t="shared" si="5"/>
        <v>-4.297240717888489E-2</v>
      </c>
      <c r="K33" s="5" t="str">
        <f t="shared" si="11"/>
        <v/>
      </c>
      <c r="L33" s="5" t="str">
        <f t="shared" si="12"/>
        <v/>
      </c>
      <c r="M33" s="24">
        <f t="shared" si="7"/>
        <v>-1.0589892285519619E+17</v>
      </c>
      <c r="N33" s="24">
        <f t="shared" si="8"/>
        <v>4.0487192027435093</v>
      </c>
      <c r="O33" s="24">
        <f t="shared" si="9"/>
        <v>146716742887241.37</v>
      </c>
      <c r="P33" s="24">
        <f t="shared" si="10"/>
        <v>6.9663578134860555E-6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0.36210691420616448</v>
      </c>
      <c r="V33" s="24">
        <f t="shared" si="13"/>
        <v>37.747395557004523</v>
      </c>
      <c r="W33" s="63">
        <f>B33+([1]User!D$6-25)*[1]User!C$6*[1]Calc!V$6</f>
        <v>0.56380931559999992</v>
      </c>
      <c r="AH33" s="24"/>
    </row>
    <row r="34" spans="1:34">
      <c r="A34" s="70">
        <v>3.7076000000000001E-3</v>
      </c>
      <c r="B34" s="59">
        <v>0.56057999999999997</v>
      </c>
      <c r="C34" s="64">
        <v>0.317442</v>
      </c>
      <c r="D34" s="61">
        <f t="shared" si="0"/>
        <v>3.7480282957534734</v>
      </c>
      <c r="E34" s="49">
        <f t="shared" si="1"/>
        <v>0.57380286093591348</v>
      </c>
      <c r="F34" s="49">
        <f t="shared" si="2"/>
        <v>0.57380286093591348</v>
      </c>
      <c r="G34" s="49">
        <f t="shared" si="3"/>
        <v>3.7666272130453273</v>
      </c>
      <c r="H34" s="5" t="str">
        <f t="shared" si="6"/>
        <v/>
      </c>
      <c r="I34" s="24">
        <f t="shared" si="4"/>
        <v>-6.9165680326133183E-2</v>
      </c>
      <c r="J34" s="24">
        <f t="shared" si="5"/>
        <v>-3.8792008633682457E-2</v>
      </c>
      <c r="K34" s="5" t="str">
        <f t="shared" si="11"/>
        <v/>
      </c>
      <c r="L34" s="5" t="str">
        <f t="shared" si="12"/>
        <v/>
      </c>
      <c r="M34" s="24">
        <f t="shared" si="7"/>
        <v>-9.6748425363367504E+16</v>
      </c>
      <c r="N34" s="24">
        <f t="shared" si="8"/>
        <v>3.7666272130453273</v>
      </c>
      <c r="O34" s="24">
        <f t="shared" si="9"/>
        <v>131928160358860.12</v>
      </c>
      <c r="P34" s="24">
        <f t="shared" si="10"/>
        <v>6.7333102303166688E-6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0.32955685673835872</v>
      </c>
      <c r="V34" s="24">
        <f t="shared" si="13"/>
        <v>36.050838406689088</v>
      </c>
      <c r="W34" s="63">
        <f>B34+([1]User!D$6-25)*[1]User!C$6*[1]Calc!V$6</f>
        <v>0.56085631559999993</v>
      </c>
      <c r="AH34" s="24"/>
    </row>
    <row r="35" spans="1:34">
      <c r="A35" s="70">
        <v>3.8530000000000001E-3</v>
      </c>
      <c r="B35" s="59">
        <v>0.557612</v>
      </c>
      <c r="C35" s="64">
        <v>0.29554000000000002</v>
      </c>
      <c r="D35" s="61">
        <f t="shared" si="0"/>
        <v>3.4894320301881336</v>
      </c>
      <c r="E35" s="49">
        <f t="shared" si="1"/>
        <v>0.54275474322598816</v>
      </c>
      <c r="F35" s="49">
        <f t="shared" si="2"/>
        <v>0.54275474322598816</v>
      </c>
      <c r="G35" s="49">
        <f t="shared" si="3"/>
        <v>3.5063350040590424</v>
      </c>
      <c r="H35" s="5" t="str">
        <f t="shared" si="6"/>
        <v/>
      </c>
      <c r="I35" s="24">
        <f t="shared" si="4"/>
        <v>-6.2658375101476066E-2</v>
      </c>
      <c r="J35" s="24">
        <f t="shared" si="5"/>
        <v>-3.4956375343595462E-2</v>
      </c>
      <c r="K35" s="5" t="str">
        <f t="shared" si="11"/>
        <v/>
      </c>
      <c r="L35" s="5" t="str">
        <f t="shared" si="12"/>
        <v/>
      </c>
      <c r="M35" s="24">
        <f t="shared" si="7"/>
        <v>-8.7926414226532416E+16</v>
      </c>
      <c r="N35" s="24">
        <f t="shared" si="8"/>
        <v>3.5063350040590424</v>
      </c>
      <c r="O35" s="24">
        <f t="shared" si="9"/>
        <v>118475784805072</v>
      </c>
      <c r="P35" s="24">
        <f t="shared" si="10"/>
        <v>6.495610044265902E-6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0.30001648467499309</v>
      </c>
      <c r="V35" s="24">
        <f t="shared" si="13"/>
        <v>34.461730811585156</v>
      </c>
      <c r="W35" s="63">
        <f>B35+([1]User!D$6-25)*[1]User!C$6*[1]Calc!V$6</f>
        <v>0.55788831559999996</v>
      </c>
      <c r="AH35" s="24"/>
    </row>
    <row r="36" spans="1:34">
      <c r="A36" s="70">
        <v>3.9984E-3</v>
      </c>
      <c r="B36" s="59">
        <v>0.55456499999999997</v>
      </c>
      <c r="C36" s="64">
        <v>0.275196</v>
      </c>
      <c r="D36" s="61">
        <f t="shared" si="0"/>
        <v>3.2492310244963578</v>
      </c>
      <c r="E36" s="49">
        <f t="shared" si="1"/>
        <v>0.51178059133789677</v>
      </c>
      <c r="F36" s="49">
        <f t="shared" si="2"/>
        <v>0.51178059133789677</v>
      </c>
      <c r="G36" s="49">
        <f t="shared" si="3"/>
        <v>3.2648597710905363</v>
      </c>
      <c r="H36" s="5" t="str">
        <f t="shared" si="6"/>
        <v/>
      </c>
      <c r="I36" s="24">
        <f t="shared" si="4"/>
        <v>-5.6621494277263408E-2</v>
      </c>
      <c r="J36" s="24">
        <f t="shared" si="5"/>
        <v>-3.1415944376034698E-2</v>
      </c>
      <c r="K36" s="5" t="str">
        <f t="shared" si="11"/>
        <v/>
      </c>
      <c r="L36" s="5" t="str">
        <f t="shared" si="12"/>
        <v/>
      </c>
      <c r="M36" s="24">
        <f t="shared" si="7"/>
        <v>-8.1298099220654512E+16</v>
      </c>
      <c r="N36" s="24">
        <f t="shared" si="8"/>
        <v>3.2648597710905363</v>
      </c>
      <c r="O36" s="24">
        <f t="shared" si="9"/>
        <v>106012408835670.87</v>
      </c>
      <c r="P36" s="24">
        <f t="shared" si="10"/>
        <v>6.242174826320962E-6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0.27266096569730142</v>
      </c>
      <c r="V36" s="24">
        <f t="shared" si="13"/>
        <v>33.023781242302888</v>
      </c>
      <c r="W36" s="63">
        <f>B36+([1]User!D$6-25)*[1]User!C$6*[1]Calc!V$6</f>
        <v>0.55484131559999994</v>
      </c>
      <c r="AH36" s="24"/>
    </row>
    <row r="37" spans="1:34">
      <c r="A37" s="70">
        <v>4.1437999999999996E-3</v>
      </c>
      <c r="B37" s="59">
        <v>0.55151600000000001</v>
      </c>
      <c r="C37" s="64">
        <v>0.25644299999999998</v>
      </c>
      <c r="D37" s="61">
        <f t="shared" si="0"/>
        <v>3.0278149087011417</v>
      </c>
      <c r="E37" s="49">
        <f t="shared" si="1"/>
        <v>0.48112932307815198</v>
      </c>
      <c r="F37" s="49">
        <f t="shared" si="2"/>
        <v>0.48112932307815198</v>
      </c>
      <c r="G37" s="49">
        <f t="shared" si="3"/>
        <v>3.0418818395454266</v>
      </c>
      <c r="H37" s="5" t="str">
        <f t="shared" si="6"/>
        <v/>
      </c>
      <c r="I37" s="24">
        <f t="shared" si="4"/>
        <v>-5.1047045988635666E-2</v>
      </c>
      <c r="J37" s="24">
        <f t="shared" si="5"/>
        <v>-2.8167367710608963E-2</v>
      </c>
      <c r="K37" s="5" t="str">
        <f t="shared" si="11"/>
        <v/>
      </c>
      <c r="L37" s="5" t="str">
        <f t="shared" si="12"/>
        <v/>
      </c>
      <c r="M37" s="24">
        <f t="shared" si="7"/>
        <v>-7.3173797567025264E+16</v>
      </c>
      <c r="N37" s="24">
        <f t="shared" si="8"/>
        <v>3.0418818395454266</v>
      </c>
      <c r="O37" s="24">
        <f t="shared" si="9"/>
        <v>94787208138671.375</v>
      </c>
      <c r="P37" s="24">
        <f t="shared" si="10"/>
        <v>5.9903355402198099E-6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0.24798897272963605</v>
      </c>
      <c r="V37" s="24">
        <f t="shared" si="13"/>
        <v>31.655997649190194</v>
      </c>
      <c r="W37" s="63">
        <f>B37+([1]User!D$6-25)*[1]User!C$6*[1]Calc!V$6</f>
        <v>0.55179231559999997</v>
      </c>
      <c r="AH37" s="24"/>
    </row>
    <row r="38" spans="1:34">
      <c r="A38" s="71">
        <v>4.2892E-3</v>
      </c>
      <c r="B38" s="59">
        <v>0.54840800000000001</v>
      </c>
      <c r="C38" s="64">
        <v>0.23909900000000001</v>
      </c>
      <c r="D38" s="61">
        <f t="shared" si="0"/>
        <v>2.8230348141908119</v>
      </c>
      <c r="E38" s="49">
        <f t="shared" si="1"/>
        <v>0.45071623398033495</v>
      </c>
      <c r="F38" s="49">
        <f t="shared" si="2"/>
        <v>0.45071623398033495</v>
      </c>
      <c r="G38" s="49">
        <f t="shared" si="3"/>
        <v>2.835890960449432</v>
      </c>
      <c r="H38" s="5" t="str">
        <f t="shared" si="6"/>
        <v/>
      </c>
      <c r="I38" s="24">
        <f t="shared" si="4"/>
        <v>-4.5897274011235799E-2</v>
      </c>
      <c r="J38" s="24">
        <f t="shared" si="5"/>
        <v>-2.5183114378760581E-2</v>
      </c>
      <c r="K38" s="5" t="str">
        <f t="shared" si="11"/>
        <v/>
      </c>
      <c r="L38" s="5" t="str">
        <f t="shared" si="12"/>
        <v/>
      </c>
      <c r="M38" s="24">
        <f t="shared" si="7"/>
        <v>-6.6875500721077568E+16</v>
      </c>
      <c r="N38" s="24">
        <f t="shared" si="8"/>
        <v>2.835890960449432</v>
      </c>
      <c r="O38" s="24">
        <f t="shared" si="9"/>
        <v>84511353620420.375</v>
      </c>
      <c r="P38" s="24">
        <f t="shared" si="10"/>
        <v>5.7288742220945172E-6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0.22533000272506945</v>
      </c>
      <c r="V38" s="24">
        <f t="shared" si="13"/>
        <v>30.417080850938753</v>
      </c>
      <c r="W38" s="63">
        <f>B38+([1]User!D$6-25)*[1]User!C$6*[1]Calc!V$6</f>
        <v>0.54868431559999997</v>
      </c>
      <c r="X38" s="72" t="s">
        <v>67</v>
      </c>
      <c r="AH38" s="24"/>
    </row>
    <row r="39" spans="1:34">
      <c r="A39" s="70">
        <v>4.4346000000000003E-3</v>
      </c>
      <c r="B39" s="59">
        <v>0.54527499999999995</v>
      </c>
      <c r="C39" s="64">
        <v>0.22298299999999999</v>
      </c>
      <c r="D39" s="61">
        <f t="shared" si="0"/>
        <v>2.6327536793240864</v>
      </c>
      <c r="E39" s="49">
        <f t="shared" si="1"/>
        <v>0.42041022837515268</v>
      </c>
      <c r="F39" s="49">
        <f t="shared" si="2"/>
        <v>0.42041022837515268</v>
      </c>
      <c r="G39" s="49">
        <f t="shared" si="3"/>
        <v>2.6443497412343255</v>
      </c>
      <c r="H39" s="5" t="str">
        <f t="shared" si="6"/>
        <v/>
      </c>
      <c r="I39" s="24">
        <f t="shared" si="4"/>
        <v>-4.1108743530858145E-2</v>
      </c>
      <c r="J39" s="24">
        <f t="shared" si="5"/>
        <v>-2.2426929115922648E-2</v>
      </c>
      <c r="K39" s="5" t="str">
        <f t="shared" si="11"/>
        <v/>
      </c>
      <c r="L39" s="5" t="str">
        <f t="shared" si="12"/>
        <v/>
      </c>
      <c r="M39" s="24">
        <f t="shared" si="7"/>
        <v>-6.03207548389464E+16</v>
      </c>
      <c r="N39" s="24">
        <f t="shared" si="8"/>
        <v>2.6443497412343255</v>
      </c>
      <c r="O39" s="24">
        <f t="shared" si="9"/>
        <v>75233298162633.25</v>
      </c>
      <c r="P39" s="24">
        <f t="shared" si="10"/>
        <v>5.4693405389083172E-6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0.20476602094802601</v>
      </c>
      <c r="V39" s="24">
        <f t="shared" si="13"/>
        <v>29.230916944002818</v>
      </c>
      <c r="W39" s="63">
        <f>B39+([1]User!D$6-25)*[1]User!C$6*[1]Calc!V$6</f>
        <v>0.54555131559999992</v>
      </c>
      <c r="X39" s="9" t="s">
        <v>68</v>
      </c>
      <c r="AH39" s="24"/>
    </row>
    <row r="40" spans="1:34">
      <c r="A40" s="70">
        <v>4.5799999999999999E-3</v>
      </c>
      <c r="B40" s="59">
        <v>0.54212700000000003</v>
      </c>
      <c r="C40" s="64">
        <v>0.207977</v>
      </c>
      <c r="D40" s="61">
        <f t="shared" si="0"/>
        <v>2.4555782815944962</v>
      </c>
      <c r="E40" s="49">
        <f t="shared" si="1"/>
        <v>0.3901537836000265</v>
      </c>
      <c r="F40" s="49">
        <f t="shared" si="2"/>
        <v>0.3901537836000265</v>
      </c>
      <c r="G40" s="49">
        <f t="shared" si="3"/>
        <v>2.4659875360689241</v>
      </c>
      <c r="H40" s="5" t="str">
        <f t="shared" si="6"/>
        <v/>
      </c>
      <c r="I40" s="24">
        <f t="shared" si="4"/>
        <v>-3.6649688401723106E-2</v>
      </c>
      <c r="J40" s="24">
        <f t="shared" si="5"/>
        <v>-1.9878912504801477E-2</v>
      </c>
      <c r="K40" s="5" t="str">
        <f t="shared" si="11"/>
        <v/>
      </c>
      <c r="L40" s="5" t="str">
        <f t="shared" si="12"/>
        <v/>
      </c>
      <c r="M40" s="24">
        <f t="shared" si="7"/>
        <v>-5.4147183075467584E+16</v>
      </c>
      <c r="N40" s="24">
        <f t="shared" si="8"/>
        <v>2.4659875360689241</v>
      </c>
      <c r="O40" s="24">
        <f t="shared" si="9"/>
        <v>66898165079718.375</v>
      </c>
      <c r="P40" s="24">
        <f t="shared" si="10"/>
        <v>5.2151533885796614E-6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0.18616284095978181</v>
      </c>
      <c r="V40" s="24">
        <f t="shared" si="13"/>
        <v>28.078815693396582</v>
      </c>
      <c r="W40" s="63">
        <f>B40+([1]User!D$6-25)*[1]User!C$6*[1]Calc!V$6</f>
        <v>0.54240331559999999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0.53896299999999997</v>
      </c>
      <c r="C41" s="64">
        <v>0.19414699999999999</v>
      </c>
      <c r="D41" s="61">
        <f t="shared" si="0"/>
        <v>2.2922878810480323</v>
      </c>
      <c r="E41" s="49">
        <f t="shared" si="1"/>
        <v>0.36026915836495244</v>
      </c>
      <c r="F41" s="49">
        <f t="shared" si="2"/>
        <v>0.36026915836495244</v>
      </c>
      <c r="G41" s="49">
        <f t="shared" si="3"/>
        <v>2.301620101810967</v>
      </c>
      <c r="H41" s="5" t="str">
        <f t="shared" si="6"/>
        <v/>
      </c>
      <c r="I41" s="24">
        <f t="shared" si="4"/>
        <v>-3.2540502545274179E-2</v>
      </c>
      <c r="J41" s="24">
        <f t="shared" si="5"/>
        <v>-1.7547118321793703E-2</v>
      </c>
      <c r="K41" s="5" t="str">
        <f t="shared" si="11"/>
        <v/>
      </c>
      <c r="L41" s="5" t="str">
        <f t="shared" si="12"/>
        <v/>
      </c>
      <c r="M41" s="24">
        <f t="shared" si="7"/>
        <v>-4.85446356790204E+16</v>
      </c>
      <c r="N41" s="24">
        <f t="shared" si="8"/>
        <v>2.301620101810967</v>
      </c>
      <c r="O41" s="24">
        <f t="shared" si="9"/>
        <v>59419618729032.875</v>
      </c>
      <c r="P41" s="24">
        <f t="shared" si="10"/>
        <v>4.9629508777237111E-6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0.16932472188171097</v>
      </c>
      <c r="V41" s="24">
        <f t="shared" si="13"/>
        <v>27.004941309586989</v>
      </c>
      <c r="W41" s="63">
        <f>B41+([1]User!D$6-25)*[1]User!C$6*[1]Calc!V$6</f>
        <v>0.53923931559999994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0.53569900000000004</v>
      </c>
      <c r="C42" s="64">
        <v>0.18129799999999999</v>
      </c>
      <c r="D42" s="61">
        <f t="shared" si="0"/>
        <v>2.1405801184579016</v>
      </c>
      <c r="E42" s="49">
        <f t="shared" si="1"/>
        <v>0.33053148741583005</v>
      </c>
      <c r="F42" s="49">
        <f t="shared" si="2"/>
        <v>0.33053148741583005</v>
      </c>
      <c r="G42" s="49">
        <f t="shared" si="3"/>
        <v>2.1491285697359337</v>
      </c>
      <c r="H42" s="5" t="str">
        <f t="shared" si="6"/>
        <v/>
      </c>
      <c r="I42" s="24">
        <f t="shared" si="4"/>
        <v>-2.8728214243398345E-2</v>
      </c>
      <c r="J42" s="24">
        <f t="shared" si="5"/>
        <v>-1.5397613695729843E-2</v>
      </c>
      <c r="K42" s="5" t="str">
        <f t="shared" si="11"/>
        <v/>
      </c>
      <c r="L42" s="5" t="str">
        <f t="shared" si="12"/>
        <v/>
      </c>
      <c r="M42" s="24">
        <f t="shared" si="7"/>
        <v>-4.4467599240698872E+16</v>
      </c>
      <c r="N42" s="24">
        <f t="shared" si="8"/>
        <v>2.1491285697359337</v>
      </c>
      <c r="O42" s="24">
        <f t="shared" si="9"/>
        <v>52553279091822.75</v>
      </c>
      <c r="P42" s="24">
        <f t="shared" si="10"/>
        <v>4.7009018049829169E-6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0.15369937218134114</v>
      </c>
      <c r="V42" s="24">
        <f t="shared" si="13"/>
        <v>26.053701229244911</v>
      </c>
      <c r="W42" s="63">
        <f>B42+([1]User!D$6-25)*[1]User!C$6*[1]Calc!V$6</f>
        <v>0.5359753156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0.53245900000000002</v>
      </c>
      <c r="C43" s="64">
        <v>0.16935500000000001</v>
      </c>
      <c r="D43" s="61">
        <f t="shared" si="0"/>
        <v>1.9995694710445671</v>
      </c>
      <c r="E43" s="49">
        <f t="shared" si="1"/>
        <v>0.30093649742537332</v>
      </c>
      <c r="F43" s="49">
        <f t="shared" si="2"/>
        <v>0.30093649742537332</v>
      </c>
      <c r="G43" s="49">
        <f t="shared" si="3"/>
        <v>2.0071043955753374</v>
      </c>
      <c r="H43" s="5" t="str">
        <f t="shared" si="6"/>
        <v/>
      </c>
      <c r="I43" s="24">
        <f t="shared" si="4"/>
        <v>-2.5177609889383439E-2</v>
      </c>
      <c r="J43" s="24">
        <f t="shared" si="5"/>
        <v>-1.3413001950474367E-2</v>
      </c>
      <c r="K43" s="5" t="str">
        <f t="shared" si="11"/>
        <v/>
      </c>
      <c r="L43" s="5" t="str">
        <f t="shared" si="12"/>
        <v/>
      </c>
      <c r="M43" s="24">
        <f t="shared" si="7"/>
        <v>-3.919540434233484E+16</v>
      </c>
      <c r="N43" s="24">
        <f t="shared" si="8"/>
        <v>2.0071043955753374</v>
      </c>
      <c r="O43" s="24">
        <f t="shared" si="9"/>
        <v>46501134187845.375</v>
      </c>
      <c r="P43" s="24">
        <f t="shared" si="10"/>
        <v>4.4538679980863254E-6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0.13975344183823288</v>
      </c>
      <c r="V43" s="24">
        <f t="shared" si="13"/>
        <v>25.093327804496031</v>
      </c>
      <c r="W43" s="63">
        <f>B43+([1]User!D$6-25)*[1]User!C$6*[1]Calc!V$6</f>
        <v>0.53273531559999998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0.52920299999999998</v>
      </c>
      <c r="C44" s="64">
        <v>0.15822600000000001</v>
      </c>
      <c r="D44" s="61">
        <f t="shared" si="0"/>
        <v>1.8681696975317983</v>
      </c>
      <c r="E44" s="49">
        <f t="shared" si="1"/>
        <v>0.27141632336853622</v>
      </c>
      <c r="F44" s="49">
        <f t="shared" si="2"/>
        <v>0.27141632336853622</v>
      </c>
      <c r="G44" s="49">
        <f t="shared" si="3"/>
        <v>1.8748843203813608</v>
      </c>
      <c r="H44" s="5" t="str">
        <f t="shared" si="6"/>
        <v/>
      </c>
      <c r="I44" s="24">
        <f t="shared" si="4"/>
        <v>-2.1872108009534021E-2</v>
      </c>
      <c r="J44" s="24">
        <f t="shared" si="5"/>
        <v>-1.1580828779617349E-2</v>
      </c>
      <c r="K44" s="5" t="str">
        <f t="shared" si="11"/>
        <v/>
      </c>
      <c r="L44" s="5" t="str">
        <f t="shared" si="12"/>
        <v/>
      </c>
      <c r="M44" s="24">
        <f t="shared" si="7"/>
        <v>-3.492833359114846E+16</v>
      </c>
      <c r="N44" s="24">
        <f t="shared" si="8"/>
        <v>1.8748843203813608</v>
      </c>
      <c r="O44" s="24">
        <f t="shared" si="9"/>
        <v>41104138410407.25</v>
      </c>
      <c r="P44" s="24">
        <f t="shared" si="10"/>
        <v>4.2145851251288993E-6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0.1271397229193704</v>
      </c>
      <c r="V44" s="24">
        <f t="shared" si="13"/>
        <v>24.16259379564525</v>
      </c>
      <c r="W44" s="63">
        <f>B44+([1]User!D$6-25)*[1]User!C$6*[1]Calc!V$6</f>
        <v>0.52947931559999994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0.52592700000000003</v>
      </c>
      <c r="C45" s="64">
        <v>0.147866</v>
      </c>
      <c r="D45" s="61">
        <f t="shared" si="0"/>
        <v>1.745849484251873</v>
      </c>
      <c r="E45" s="49">
        <f t="shared" si="1"/>
        <v>0.24200679894768487</v>
      </c>
      <c r="F45" s="49">
        <f t="shared" si="2"/>
        <v>0.24200679894768487</v>
      </c>
      <c r="G45" s="49">
        <f t="shared" si="3"/>
        <v>1.7518315912195583</v>
      </c>
      <c r="H45" s="5" t="str">
        <f t="shared" si="6"/>
        <v/>
      </c>
      <c r="I45" s="24">
        <f t="shared" si="4"/>
        <v>-1.8795789780488958E-2</v>
      </c>
      <c r="J45" s="24">
        <f t="shared" si="5"/>
        <v>-9.8904069018138866E-3</v>
      </c>
      <c r="K45" s="5" t="str">
        <f t="shared" si="11"/>
        <v/>
      </c>
      <c r="L45" s="5" t="str">
        <f t="shared" si="12"/>
        <v/>
      </c>
      <c r="M45" s="24">
        <f t="shared" si="7"/>
        <v>-3.1117909736190556E+16</v>
      </c>
      <c r="N45" s="24">
        <f t="shared" si="8"/>
        <v>1.7518315912195583</v>
      </c>
      <c r="O45" s="24">
        <f t="shared" si="9"/>
        <v>36292380146611.375</v>
      </c>
      <c r="P45" s="24">
        <f t="shared" si="10"/>
        <v>3.9826015208046078E-6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0.11571387654790266</v>
      </c>
      <c r="V45" s="24">
        <f t="shared" si="13"/>
        <v>23.265507340473139</v>
      </c>
      <c r="W45" s="63">
        <f>B45+([1]User!D$6-25)*[1]User!C$6*[1]Calc!V$6</f>
        <v>0.5262033156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0.52262500000000001</v>
      </c>
      <c r="C46" s="64">
        <v>0.138292</v>
      </c>
      <c r="D46" s="61">
        <f t="shared" si="0"/>
        <v>1.6328095497014867</v>
      </c>
      <c r="E46" s="49">
        <f t="shared" si="1"/>
        <v>0.21293553174386123</v>
      </c>
      <c r="F46" s="49">
        <f t="shared" si="2"/>
        <v>0.21293553174386123</v>
      </c>
      <c r="G46" s="49">
        <f t="shared" si="3"/>
        <v>1.6381399261574157</v>
      </c>
      <c r="H46" s="5" t="str">
        <f t="shared" si="6"/>
        <v/>
      </c>
      <c r="I46" s="24">
        <f t="shared" si="4"/>
        <v>-1.5953498153935396E-2</v>
      </c>
      <c r="J46" s="24">
        <f t="shared" si="5"/>
        <v>-8.3421051731149901E-3</v>
      </c>
      <c r="K46" s="5" t="str">
        <f t="shared" si="11"/>
        <v/>
      </c>
      <c r="L46" s="5" t="str">
        <f t="shared" si="12"/>
        <v/>
      </c>
      <c r="M46" s="24">
        <f t="shared" si="7"/>
        <v>-2.7727717727470512E+16</v>
      </c>
      <c r="N46" s="24">
        <f t="shared" si="8"/>
        <v>1.6381399261574157</v>
      </c>
      <c r="O46" s="24">
        <f t="shared" si="9"/>
        <v>32001327704967.875</v>
      </c>
      <c r="P46" s="24">
        <f t="shared" si="10"/>
        <v>3.7554394101324519E-6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0.10534378799248953</v>
      </c>
      <c r="V46" s="24">
        <f t="shared" si="13"/>
        <v>22.429972499684421</v>
      </c>
      <c r="W46" s="63">
        <f>B46+([1]User!D$6-25)*[1]User!C$6*[1]Calc!V$6</f>
        <v>0.52290131559999997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0.51935699999999996</v>
      </c>
      <c r="C47" s="64">
        <v>0.12936700000000001</v>
      </c>
      <c r="D47" s="61">
        <f t="shared" si="0"/>
        <v>1.5274323389366864</v>
      </c>
      <c r="E47" s="49">
        <f t="shared" si="1"/>
        <v>0.18396198128627053</v>
      </c>
      <c r="F47" s="49">
        <f t="shared" si="2"/>
        <v>0.18396198128627053</v>
      </c>
      <c r="G47" s="49">
        <f t="shared" si="3"/>
        <v>1.5320992865237404</v>
      </c>
      <c r="H47" s="5" t="str">
        <f t="shared" si="6"/>
        <v/>
      </c>
      <c r="I47" s="24">
        <f t="shared" si="4"/>
        <v>-1.3302482163093508E-2</v>
      </c>
      <c r="J47" s="24">
        <f t="shared" si="5"/>
        <v>-6.9124129121181386E-3</v>
      </c>
      <c r="K47" s="5" t="str">
        <f t="shared" si="11"/>
        <v/>
      </c>
      <c r="L47" s="5" t="str">
        <f t="shared" si="12"/>
        <v/>
      </c>
      <c r="M47" s="24">
        <f t="shared" si="7"/>
        <v>-2.4276672841520692E+16</v>
      </c>
      <c r="N47" s="24">
        <f t="shared" si="8"/>
        <v>1.5320992865237404</v>
      </c>
      <c r="O47" s="24">
        <f t="shared" si="9"/>
        <v>28245693232885.375</v>
      </c>
      <c r="P47" s="24">
        <f t="shared" si="10"/>
        <v>3.5441254459495141E-6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9.6092549603679786E-2</v>
      </c>
      <c r="V47" s="24">
        <f t="shared" si="13"/>
        <v>21.582021210490737</v>
      </c>
      <c r="W47" s="63">
        <f>B47+([1]User!D$6-25)*[1]User!C$6*[1]Calc!V$6</f>
        <v>0.51963331559999992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0.51618200000000003</v>
      </c>
      <c r="C48" s="64">
        <v>0.12108099999999999</v>
      </c>
      <c r="D48" s="61">
        <f t="shared" si="0"/>
        <v>1.4295997822535338</v>
      </c>
      <c r="E48" s="49">
        <f t="shared" si="1"/>
        <v>0.1552144733489477</v>
      </c>
      <c r="F48" s="49">
        <f t="shared" si="2"/>
        <v>0.1552144733489477</v>
      </c>
      <c r="G48" s="49">
        <f t="shared" si="3"/>
        <v>1.4336229139807559</v>
      </c>
      <c r="H48" s="5" t="str">
        <f t="shared" si="6"/>
        <v/>
      </c>
      <c r="I48" s="24">
        <f t="shared" si="4"/>
        <v>-1.0840572849518899E-2</v>
      </c>
      <c r="J48" s="24">
        <f t="shared" si="5"/>
        <v>-5.5987039940016232E-3</v>
      </c>
      <c r="K48" s="5" t="str">
        <f t="shared" si="11"/>
        <v/>
      </c>
      <c r="L48" s="5" t="str">
        <f t="shared" si="12"/>
        <v/>
      </c>
      <c r="M48" s="24">
        <f t="shared" si="7"/>
        <v>-2.0927651514887856E+16</v>
      </c>
      <c r="N48" s="24">
        <f t="shared" si="8"/>
        <v>1.4336229139807559</v>
      </c>
      <c r="O48" s="24">
        <f t="shared" si="9"/>
        <v>25013117366519.75</v>
      </c>
      <c r="P48" s="24">
        <f t="shared" si="10"/>
        <v>3.3541049292996322E-6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8.7967292138933784E-2</v>
      </c>
      <c r="V48" s="24">
        <f t="shared" si="13"/>
        <v>20.702152985588135</v>
      </c>
      <c r="W48" s="63">
        <f>B48+([1]User!D$6-25)*[1]User!C$6*[1]Calc!V$6</f>
        <v>0.5164583156</v>
      </c>
      <c r="AH48" s="24"/>
    </row>
    <row r="49" spans="1:34">
      <c r="A49" s="64">
        <v>5.8885999999999999E-3</v>
      </c>
      <c r="B49" s="59">
        <v>0.51297199999999998</v>
      </c>
      <c r="C49" s="64">
        <v>0.113376</v>
      </c>
      <c r="D49" s="61">
        <f t="shared" si="0"/>
        <v>1.338627075369188</v>
      </c>
      <c r="E49" s="49">
        <f t="shared" si="1"/>
        <v>0.12665960489317699</v>
      </c>
      <c r="F49" s="49">
        <f t="shared" si="2"/>
        <v>0.12665960489317699</v>
      </c>
      <c r="G49" s="49">
        <f t="shared" si="3"/>
        <v>1.3422297859246692</v>
      </c>
      <c r="H49" s="5" t="str">
        <f t="shared" si="6"/>
        <v/>
      </c>
      <c r="I49" s="24">
        <f t="shared" si="4"/>
        <v>-8.555744648116731E-3</v>
      </c>
      <c r="J49" s="24">
        <f t="shared" si="5"/>
        <v>-4.3912215293496265E-3</v>
      </c>
      <c r="K49" s="5" t="str">
        <f t="shared" si="11"/>
        <v/>
      </c>
      <c r="L49" s="5" t="str">
        <f t="shared" si="12"/>
        <v/>
      </c>
      <c r="M49" s="24">
        <f t="shared" si="7"/>
        <v>-1.8740691611949788E+16</v>
      </c>
      <c r="N49" s="24">
        <f t="shared" si="8"/>
        <v>1.3422297859246692</v>
      </c>
      <c r="O49" s="24">
        <f t="shared" si="9"/>
        <v>22115753425517</v>
      </c>
      <c r="P49" s="24">
        <f t="shared" si="10"/>
        <v>3.1675145963121983E-6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8.0527175520482872E-2</v>
      </c>
      <c r="V49" s="24">
        <f t="shared" si="13"/>
        <v>19.881100170930466</v>
      </c>
      <c r="W49" s="63">
        <f>B49+([1]User!D$6-25)*[1]User!C$6*[1]Calc!V$6</f>
        <v>0.51324831559999995</v>
      </c>
      <c r="AH49" s="24"/>
    </row>
    <row r="50" spans="1:34">
      <c r="A50" s="64">
        <v>6.0340000000000003E-3</v>
      </c>
      <c r="B50" s="59">
        <v>0.50989200000000001</v>
      </c>
      <c r="C50" s="64">
        <v>0.10616399999999999</v>
      </c>
      <c r="D50" s="61">
        <f t="shared" si="0"/>
        <v>1.253475204888993</v>
      </c>
      <c r="E50" s="49">
        <f t="shared" si="1"/>
        <v>9.8115747559179095E-2</v>
      </c>
      <c r="F50" s="49">
        <f t="shared" si="2"/>
        <v>9.8115747559179095E-2</v>
      </c>
      <c r="G50" s="49">
        <f t="shared" si="3"/>
        <v>1.2565509406377107</v>
      </c>
      <c r="H50" s="5" t="str">
        <f t="shared" si="6"/>
        <v/>
      </c>
      <c r="I50" s="24">
        <f t="shared" si="4"/>
        <v>-6.4137735159427653E-3</v>
      </c>
      <c r="J50" s="24">
        <f t="shared" si="5"/>
        <v>-3.2721040312684102E-3</v>
      </c>
      <c r="K50" s="5" t="str">
        <f t="shared" si="11"/>
        <v/>
      </c>
      <c r="L50" s="5" t="str">
        <f t="shared" si="12"/>
        <v/>
      </c>
      <c r="M50" s="24">
        <f t="shared" si="7"/>
        <v>-1.5999457702443206E+16</v>
      </c>
      <c r="N50" s="24">
        <f t="shared" si="8"/>
        <v>1.2565509406377107</v>
      </c>
      <c r="O50" s="24">
        <f t="shared" si="9"/>
        <v>19647922480208.125</v>
      </c>
      <c r="P50" s="24">
        <f t="shared" si="10"/>
        <v>3.0059399069633335E-6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7.4046544679093301E-2</v>
      </c>
      <c r="V50" s="24">
        <f t="shared" si="13"/>
        <v>18.991952146260104</v>
      </c>
      <c r="W50" s="63">
        <f>B50+([1]User!D$6-25)*[1]User!C$6*[1]Calc!V$6</f>
        <v>0.51016831559999998</v>
      </c>
      <c r="AH50" s="24"/>
    </row>
    <row r="51" spans="1:34">
      <c r="A51" s="64">
        <v>6.1793999999999998E-3</v>
      </c>
      <c r="B51" s="59">
        <v>0.50687400000000005</v>
      </c>
      <c r="C51" s="64">
        <v>9.9418900000000004E-2</v>
      </c>
      <c r="D51" s="61">
        <f t="shared" si="0"/>
        <v>1.1738360088856705</v>
      </c>
      <c r="E51" s="49">
        <f t="shared" si="1"/>
        <v>6.9607427907558986E-2</v>
      </c>
      <c r="F51" s="49">
        <f t="shared" si="2"/>
        <v>6.9607427907558986E-2</v>
      </c>
      <c r="G51" s="49">
        <f t="shared" si="3"/>
        <v>1.1765230409457412</v>
      </c>
      <c r="H51" s="5" t="str">
        <f t="shared" si="6"/>
        <v/>
      </c>
      <c r="I51" s="24">
        <f t="shared" si="4"/>
        <v>-4.41307602364353E-3</v>
      </c>
      <c r="J51" s="24">
        <f t="shared" si="5"/>
        <v>-2.2380928981576092E-3</v>
      </c>
      <c r="K51" s="5" t="str">
        <f t="shared" si="11"/>
        <v/>
      </c>
      <c r="L51" s="5" t="str">
        <f t="shared" si="12"/>
        <v/>
      </c>
      <c r="M51" s="24">
        <f t="shared" si="7"/>
        <v>-1.3977486787717358E+16</v>
      </c>
      <c r="N51" s="24">
        <f t="shared" si="8"/>
        <v>1.1765230409457412</v>
      </c>
      <c r="O51" s="24">
        <f t="shared" si="9"/>
        <v>17494207047545.875</v>
      </c>
      <c r="P51" s="24">
        <f t="shared" si="10"/>
        <v>2.8584959629152875E-6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6.8259704072880997E-2</v>
      </c>
      <c r="V51" s="24">
        <f t="shared" si="13"/>
        <v>18.096325875205213</v>
      </c>
      <c r="W51" s="63">
        <f>B51+([1]User!D$6-25)*[1]User!C$6*[1]Calc!V$6</f>
        <v>0.50715031560000001</v>
      </c>
      <c r="AH51" s="24"/>
    </row>
    <row r="52" spans="1:34">
      <c r="A52" s="64">
        <v>6.3248000000000002E-3</v>
      </c>
      <c r="B52" s="59">
        <v>0.50398100000000001</v>
      </c>
      <c r="C52" s="64">
        <v>9.3064599999999997E-2</v>
      </c>
      <c r="D52" s="61">
        <f t="shared" si="0"/>
        <v>1.0988109769122507</v>
      </c>
      <c r="E52" s="49">
        <f t="shared" si="1"/>
        <v>4.0922989289302415E-2</v>
      </c>
      <c r="F52" s="49">
        <f t="shared" si="2"/>
        <v>4.0922989289302415E-2</v>
      </c>
      <c r="G52" s="49">
        <f t="shared" si="3"/>
        <v>1.1011177507684957</v>
      </c>
      <c r="H52" s="5" t="str">
        <f t="shared" si="6"/>
        <v/>
      </c>
      <c r="I52" s="24">
        <f t="shared" si="4"/>
        <v>-2.5279437692123929E-3</v>
      </c>
      <c r="J52" s="24">
        <f t="shared" si="5"/>
        <v>-1.2747341390507872E-3</v>
      </c>
      <c r="K52" s="5" t="str">
        <f t="shared" si="11"/>
        <v/>
      </c>
      <c r="L52" s="5" t="str">
        <f t="shared" si="12"/>
        <v/>
      </c>
      <c r="M52" s="24">
        <f t="shared" si="7"/>
        <v>-1.1999447858119876E+16</v>
      </c>
      <c r="N52" s="24">
        <f t="shared" si="8"/>
        <v>1.1011177507684957</v>
      </c>
      <c r="O52" s="24">
        <f t="shared" si="9"/>
        <v>15649503794676.5</v>
      </c>
      <c r="P52" s="24">
        <f t="shared" si="10"/>
        <v>2.7321879130446632E-6</v>
      </c>
      <c r="Q52" s="5">
        <f t="shared" si="15"/>
        <v>0.50425731559999998</v>
      </c>
      <c r="R52" s="5" t="str">
        <f t="shared" si="16"/>
        <v/>
      </c>
      <c r="S52" s="5">
        <f t="shared" si="17"/>
        <v>4.1833763816972652E-2</v>
      </c>
      <c r="T52" s="5" t="str">
        <f t="shared" si="17"/>
        <v/>
      </c>
      <c r="U52" s="24">
        <f t="shared" si="14"/>
        <v>6.3186161828696907E-2</v>
      </c>
      <c r="V52" s="24">
        <f t="shared" si="13"/>
        <v>17.146850478662472</v>
      </c>
      <c r="W52" s="63">
        <f>B52+([1]User!D$6-25)*[1]User!C$6*[1]Calc!V$6</f>
        <v>0.50425731559999998</v>
      </c>
      <c r="AH52" s="24"/>
    </row>
    <row r="53" spans="1:34">
      <c r="A53" s="64">
        <v>6.4701999999999997E-3</v>
      </c>
      <c r="B53" s="59">
        <v>0.50117299999999998</v>
      </c>
      <c r="C53" s="64">
        <v>8.7158899999999997E-2</v>
      </c>
      <c r="D53" s="61">
        <f t="shared" si="0"/>
        <v>1.0290825518574964</v>
      </c>
      <c r="E53" s="49">
        <f t="shared" si="1"/>
        <v>1.2450214780068207E-2</v>
      </c>
      <c r="F53" s="49">
        <f t="shared" si="2"/>
        <v>1.2450214780068207E-2</v>
      </c>
      <c r="G53" s="49">
        <f t="shared" si="3"/>
        <v>1.03109379870462</v>
      </c>
      <c r="H53" s="5">
        <f t="shared" si="6"/>
        <v>-7.7734496761550087E-4</v>
      </c>
      <c r="I53" s="24">
        <f t="shared" si="4"/>
        <v>-7.7734496761550087E-4</v>
      </c>
      <c r="J53" s="24">
        <f t="shared" si="5"/>
        <v>-3.8979910199589705E-4</v>
      </c>
      <c r="K53" s="5">
        <f t="shared" si="11"/>
        <v>0.50144931559999995</v>
      </c>
      <c r="L53" s="5" t="str">
        <f t="shared" si="12"/>
        <v/>
      </c>
      <c r="M53" s="24">
        <f t="shared" si="7"/>
        <v>-1.0462166287575916E+16</v>
      </c>
      <c r="N53" s="24">
        <f t="shared" si="8"/>
        <v>1.03109379870462</v>
      </c>
      <c r="O53" s="24">
        <f t="shared" si="9"/>
        <v>14043600822167.25</v>
      </c>
      <c r="P53" s="24">
        <f t="shared" si="10"/>
        <v>2.6183280565212998E-6</v>
      </c>
      <c r="Q53" s="5">
        <f t="shared" si="15"/>
        <v>0.50144931559999995</v>
      </c>
      <c r="R53" s="5" t="str">
        <f t="shared" si="16"/>
        <v/>
      </c>
      <c r="S53" s="5">
        <f t="shared" si="17"/>
        <v>1.329817489251672E-2</v>
      </c>
      <c r="T53" s="5" t="str">
        <f t="shared" si="17"/>
        <v/>
      </c>
      <c r="U53" s="24">
        <f t="shared" si="14"/>
        <v>5.8664328187649335E-2</v>
      </c>
      <c r="V53" s="24">
        <f t="shared" si="13"/>
        <v>16.21104455952117</v>
      </c>
      <c r="W53" s="63">
        <f>B53+([1]User!D$6-25)*[1]User!C$6*[1]Calc!V$6</f>
        <v>0.50144931559999995</v>
      </c>
      <c r="AH53" s="24"/>
    </row>
    <row r="54" spans="1:34">
      <c r="A54" s="64">
        <v>6.6156000000000001E-3</v>
      </c>
      <c r="B54" s="59">
        <v>0.49854399999999999</v>
      </c>
      <c r="C54" s="64">
        <v>8.1648700000000005E-2</v>
      </c>
      <c r="D54" s="61">
        <f t="shared" si="0"/>
        <v>0.96402378359349628</v>
      </c>
      <c r="E54" s="49">
        <f t="shared" si="1"/>
        <v>-1.5912251412523028E-2</v>
      </c>
      <c r="F54" s="49">
        <f t="shared" si="2"/>
        <v>-1.5912251412523028E-2</v>
      </c>
      <c r="G54" s="49">
        <f t="shared" si="3"/>
        <v>0.96572657230383829</v>
      </c>
      <c r="H54" s="5">
        <f t="shared" si="6"/>
        <v>8.5683569240404406E-4</v>
      </c>
      <c r="I54" s="24">
        <f t="shared" si="4"/>
        <v>8.5683569240404406E-4</v>
      </c>
      <c r="J54" s="24">
        <f t="shared" si="5"/>
        <v>4.2740705050232979E-4</v>
      </c>
      <c r="K54" s="5">
        <f t="shared" si="11"/>
        <v>0.49882031560000001</v>
      </c>
      <c r="L54" s="5" t="str">
        <f t="shared" si="12"/>
        <v/>
      </c>
      <c r="M54" s="24">
        <f t="shared" si="7"/>
        <v>-8857619175728241</v>
      </c>
      <c r="N54" s="24">
        <f t="shared" si="8"/>
        <v>0.96572657230383829</v>
      </c>
      <c r="O54" s="24">
        <f t="shared" si="9"/>
        <v>12688589359647.875</v>
      </c>
      <c r="P54" s="24">
        <f t="shared" si="10"/>
        <v>2.5258230315436171E-6</v>
      </c>
      <c r="Q54" s="5">
        <f t="shared" si="15"/>
        <v>0.49882031560000001</v>
      </c>
      <c r="R54" s="5" t="str">
        <f t="shared" si="16"/>
        <v/>
      </c>
      <c r="S54" s="5">
        <f t="shared" si="17"/>
        <v>-1.5145818666008512E-2</v>
      </c>
      <c r="T54" s="5" t="str">
        <f t="shared" si="17"/>
        <v/>
      </c>
      <c r="U54" s="24">
        <f t="shared" si="14"/>
        <v>5.4758839577069125E-2</v>
      </c>
      <c r="V54" s="24">
        <f t="shared" si="13"/>
        <v>15.241251479574645</v>
      </c>
      <c r="W54" s="63">
        <f>B54+([1]User!D$6-25)*[1]User!C$6*[1]Calc!V$6</f>
        <v>0.49882031560000001</v>
      </c>
      <c r="AH54" s="24"/>
    </row>
    <row r="55" spans="1:34">
      <c r="A55" s="64">
        <v>6.7609999999999996E-3</v>
      </c>
      <c r="B55" s="59">
        <v>0.49597400000000003</v>
      </c>
      <c r="C55" s="64">
        <v>7.6524099999999998E-2</v>
      </c>
      <c r="D55" s="61">
        <f t="shared" si="0"/>
        <v>0.90351778311335096</v>
      </c>
      <c r="E55" s="49">
        <f t="shared" si="1"/>
        <v>-4.4063295198239774E-2</v>
      </c>
      <c r="F55" s="49">
        <f t="shared" si="2"/>
        <v>-4.4063295198239774E-2</v>
      </c>
      <c r="G55" s="49">
        <f t="shared" si="3"/>
        <v>0.90502618937722501</v>
      </c>
      <c r="H55" s="5">
        <f t="shared" si="6"/>
        <v>2.3743452655693754E-3</v>
      </c>
      <c r="I55" s="24">
        <f t="shared" si="4"/>
        <v>2.3743452655693754E-3</v>
      </c>
      <c r="J55" s="24">
        <f t="shared" si="5"/>
        <v>1.1782695873821685E-3</v>
      </c>
      <c r="K55" s="5">
        <f t="shared" si="11"/>
        <v>0.49625031560000005</v>
      </c>
      <c r="L55" s="5" t="str">
        <f t="shared" si="12"/>
        <v/>
      </c>
      <c r="M55" s="24">
        <f t="shared" si="7"/>
        <v>-7846474531179808</v>
      </c>
      <c r="N55" s="24">
        <f t="shared" si="8"/>
        <v>0.90502618937722501</v>
      </c>
      <c r="O55" s="24">
        <f t="shared" si="9"/>
        <v>11489544038627.75</v>
      </c>
      <c r="P55" s="24">
        <f t="shared" si="10"/>
        <v>2.440537049547377E-6</v>
      </c>
      <c r="Q55" s="5">
        <f t="shared" si="15"/>
        <v>0.49625031560000005</v>
      </c>
      <c r="R55" s="5" t="str">
        <f t="shared" si="16"/>
        <v/>
      </c>
      <c r="S55" s="5">
        <f t="shared" si="17"/>
        <v>-4.3338853129112231E-2</v>
      </c>
      <c r="T55" s="5" t="str">
        <f t="shared" si="17"/>
        <v/>
      </c>
      <c r="U55" s="24">
        <f t="shared" si="14"/>
        <v>5.1222041212954636E-2</v>
      </c>
      <c r="V55" s="24">
        <f t="shared" si="13"/>
        <v>14.312928987471018</v>
      </c>
      <c r="W55" s="63">
        <f>B55+([1]User!D$6-25)*[1]User!C$6*[1]Calc!V$6</f>
        <v>0.49625031560000005</v>
      </c>
      <c r="X55" s="74" t="s">
        <v>77</v>
      </c>
      <c r="Y55" s="66"/>
      <c r="AH55" s="24"/>
    </row>
    <row r="56" spans="1:34">
      <c r="A56" s="64">
        <v>6.9064E-3</v>
      </c>
      <c r="B56" s="59">
        <v>0.49345800000000001</v>
      </c>
      <c r="C56" s="64">
        <v>7.1710499999999996E-2</v>
      </c>
      <c r="D56" s="61">
        <f t="shared" si="0"/>
        <v>0.84668375042568222</v>
      </c>
      <c r="E56" s="49">
        <f t="shared" si="1"/>
        <v>-7.2278775138206214E-2</v>
      </c>
      <c r="F56" s="49">
        <f t="shared" si="2"/>
        <v>-7.2278775138206214E-2</v>
      </c>
      <c r="G56" s="49">
        <f t="shared" si="3"/>
        <v>0.84802451019017466</v>
      </c>
      <c r="H56" s="5" t="str">
        <f t="shared" si="6"/>
        <v/>
      </c>
      <c r="I56" s="24">
        <f t="shared" si="4"/>
        <v>3.7993872452456341E-3</v>
      </c>
      <c r="J56" s="24">
        <f t="shared" si="5"/>
        <v>1.8758878612307227E-3</v>
      </c>
      <c r="K56" s="5" t="str">
        <f t="shared" si="11"/>
        <v/>
      </c>
      <c r="L56" s="5" t="str">
        <f t="shared" si="12"/>
        <v/>
      </c>
      <c r="M56" s="24">
        <f t="shared" si="7"/>
        <v>-6974405766190183</v>
      </c>
      <c r="N56" s="24">
        <f t="shared" si="8"/>
        <v>0.84802451019017466</v>
      </c>
      <c r="O56" s="24">
        <f t="shared" si="9"/>
        <v>10424811102454.125</v>
      </c>
      <c r="P56" s="24">
        <f t="shared" si="10"/>
        <v>2.3632167021756915E-6</v>
      </c>
      <c r="Q56" s="5" t="str">
        <f t="shared" si="15"/>
        <v/>
      </c>
      <c r="R56" s="5" t="str">
        <f t="shared" si="16"/>
        <v/>
      </c>
      <c r="S56" s="5" t="str">
        <f t="shared" si="17"/>
        <v/>
      </c>
      <c r="T56" s="5" t="str">
        <f t="shared" si="17"/>
        <v/>
      </c>
      <c r="U56" s="24">
        <f t="shared" si="14"/>
        <v>4.80071348962441E-2</v>
      </c>
      <c r="V56" s="24">
        <f t="shared" si="13"/>
        <v>13.407935988959876</v>
      </c>
      <c r="W56" s="63">
        <f>B56+([1]User!D$6-25)*[1]User!C$6*[1]Calc!V$6</f>
        <v>0.49373431560000003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0.49102800000000002</v>
      </c>
      <c r="C57" s="64">
        <v>6.7214499999999996E-2</v>
      </c>
      <c r="D57" s="61">
        <f t="shared" si="0"/>
        <v>0.79359961153508929</v>
      </c>
      <c r="E57" s="49">
        <f t="shared" si="1"/>
        <v>-0.10039855343982587</v>
      </c>
      <c r="F57" s="49">
        <f t="shared" si="2"/>
        <v>-0.10039855343982587</v>
      </c>
      <c r="G57" s="49">
        <f t="shared" si="3"/>
        <v>0.7947790764467606</v>
      </c>
      <c r="H57" s="5" t="str">
        <f t="shared" si="6"/>
        <v/>
      </c>
      <c r="I57" s="24">
        <f t="shared" si="4"/>
        <v>5.1305230888309857E-3</v>
      </c>
      <c r="J57" s="24">
        <f t="shared" si="5"/>
        <v>2.5206481348281056E-3</v>
      </c>
      <c r="K57" s="5" t="str">
        <f t="shared" si="11"/>
        <v/>
      </c>
      <c r="L57" s="5" t="str">
        <f t="shared" si="12"/>
        <v/>
      </c>
      <c r="M57" s="24">
        <f t="shared" si="7"/>
        <v>-6135377193462963</v>
      </c>
      <c r="N57" s="24">
        <f t="shared" si="8"/>
        <v>0.7947790764467606</v>
      </c>
      <c r="O57" s="24">
        <f t="shared" si="9"/>
        <v>9489682235660.625</v>
      </c>
      <c r="P57" s="24">
        <f t="shared" si="10"/>
        <v>2.2953504527815805E-6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4.5116580323673827E-2</v>
      </c>
      <c r="V57" s="24">
        <f t="shared" si="13"/>
        <v>12.527495975614269</v>
      </c>
      <c r="W57" s="63">
        <f>B57+([1]User!D$6-25)*[1]User!C$6*[1]Calc!V$6</f>
        <v>0.49130431560000004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0.48870000000000002</v>
      </c>
      <c r="C58" s="64">
        <v>6.2993999999999994E-2</v>
      </c>
      <c r="D58" s="61">
        <f t="shared" si="0"/>
        <v>0.74376829298799241</v>
      </c>
      <c r="E58" s="49">
        <f t="shared" si="1"/>
        <v>-0.12856233965526795</v>
      </c>
      <c r="F58" s="49">
        <f t="shared" si="2"/>
        <v>-0.12856233965526795</v>
      </c>
      <c r="G58" s="49">
        <f t="shared" si="3"/>
        <v>0.74480143551394995</v>
      </c>
      <c r="H58" s="5" t="str">
        <f t="shared" si="6"/>
        <v/>
      </c>
      <c r="I58" s="24">
        <f t="shared" si="4"/>
        <v>6.3799641121512519E-3</v>
      </c>
      <c r="J58" s="24">
        <f t="shared" si="5"/>
        <v>3.1196513452199448E-3</v>
      </c>
      <c r="K58" s="5" t="str">
        <f t="shared" si="11"/>
        <v/>
      </c>
      <c r="L58" s="5" t="str">
        <f t="shared" si="12"/>
        <v/>
      </c>
      <c r="M58" s="24">
        <f t="shared" si="7"/>
        <v>-5374232864947778</v>
      </c>
      <c r="N58" s="24">
        <f t="shared" si="8"/>
        <v>0.74480143551394995</v>
      </c>
      <c r="O58" s="24">
        <f t="shared" si="9"/>
        <v>8672152896579.875</v>
      </c>
      <c r="P58" s="24">
        <f t="shared" si="10"/>
        <v>2.2383612508589074E-6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4.2530212751302837E-2</v>
      </c>
      <c r="V58" s="24">
        <f t="shared" si="13"/>
        <v>11.662215619268606</v>
      </c>
      <c r="W58" s="63">
        <f>B58+([1]User!D$6-25)*[1]User!C$6*[1]Calc!V$6</f>
        <v>0.48897631560000004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0.48642200000000002</v>
      </c>
      <c r="C59" s="64">
        <v>5.9040000000000002E-2</v>
      </c>
      <c r="D59" s="61">
        <f t="shared" si="0"/>
        <v>0.69708353205084728</v>
      </c>
      <c r="E59" s="49">
        <f t="shared" si="1"/>
        <v>-0.15671517694492107</v>
      </c>
      <c r="F59" s="49">
        <f t="shared" si="2"/>
        <v>-0.15671517694492107</v>
      </c>
      <c r="G59" s="49">
        <f t="shared" si="3"/>
        <v>0.69800956856474594</v>
      </c>
      <c r="H59" s="5" t="str">
        <f t="shared" si="6"/>
        <v/>
      </c>
      <c r="I59" s="24">
        <f t="shared" si="4"/>
        <v>7.5497607858813522E-3</v>
      </c>
      <c r="J59" s="24">
        <f t="shared" si="5"/>
        <v>3.6744558576713867E-3</v>
      </c>
      <c r="K59" s="5" t="str">
        <f t="shared" si="11"/>
        <v/>
      </c>
      <c r="L59" s="5" t="str">
        <f t="shared" si="12"/>
        <v/>
      </c>
      <c r="M59" s="24">
        <f t="shared" si="7"/>
        <v>-4817085486364501</v>
      </c>
      <c r="N59" s="24">
        <f t="shared" si="8"/>
        <v>0.69800956856474594</v>
      </c>
      <c r="O59" s="24">
        <f t="shared" si="9"/>
        <v>7940060982214.625</v>
      </c>
      <c r="P59" s="24">
        <f t="shared" si="10"/>
        <v>2.1867856716628285E-6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4.0160126045741651E-2</v>
      </c>
      <c r="V59" s="24">
        <f t="shared" si="13"/>
        <v>10.837443133192721</v>
      </c>
      <c r="W59" s="63">
        <f>B59+([1]User!D$6-25)*[1]User!C$6*[1]Calc!V$6</f>
        <v>0.48669831560000004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0.48422500000000002</v>
      </c>
      <c r="C60" s="64">
        <v>5.5359499999999999E-2</v>
      </c>
      <c r="D60" s="61">
        <f t="shared" si="0"/>
        <v>0.65362797751641055</v>
      </c>
      <c r="E60" s="49">
        <f t="shared" si="1"/>
        <v>-0.18466936678630549</v>
      </c>
      <c r="F60" s="49">
        <f t="shared" si="2"/>
        <v>-0.18466936678630549</v>
      </c>
      <c r="G60" s="49">
        <f t="shared" si="3"/>
        <v>0.65444856455869749</v>
      </c>
      <c r="H60" s="5" t="str">
        <f t="shared" si="6"/>
        <v/>
      </c>
      <c r="I60" s="24">
        <f t="shared" si="4"/>
        <v>8.6387858860325628E-3</v>
      </c>
      <c r="J60" s="24">
        <f t="shared" si="5"/>
        <v>4.1855031269694889E-3</v>
      </c>
      <c r="K60" s="5" t="str">
        <f t="shared" si="11"/>
        <v/>
      </c>
      <c r="L60" s="5" t="str">
        <f t="shared" si="12"/>
        <v/>
      </c>
      <c r="M60" s="24">
        <f t="shared" si="7"/>
        <v>-4268555151305188</v>
      </c>
      <c r="N60" s="24">
        <f t="shared" si="8"/>
        <v>0.65444856455869749</v>
      </c>
      <c r="O60" s="24">
        <f t="shared" si="9"/>
        <v>7292335936330.5</v>
      </c>
      <c r="P60" s="24">
        <f t="shared" si="10"/>
        <v>2.1420761482538796E-6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3.8014480220323485E-2</v>
      </c>
      <c r="V60" s="24">
        <f t="shared" si="13"/>
        <v>10.052940411346601</v>
      </c>
      <c r="W60" s="63">
        <f>B60+([1]User!D$6-25)*[1]User!C$6*[1]Calc!V$6</f>
        <v>0.48450131560000004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0.48208099999999998</v>
      </c>
      <c r="C61" s="64">
        <v>5.1871E-2</v>
      </c>
      <c r="D61" s="61">
        <f t="shared" si="0"/>
        <v>0.61243936129758636</v>
      </c>
      <c r="E61" s="49">
        <f t="shared" si="1"/>
        <v>-0.2129369050981974</v>
      </c>
      <c r="F61" s="49">
        <f t="shared" si="2"/>
        <v>-0.2129369050981974</v>
      </c>
      <c r="G61" s="49">
        <f t="shared" si="3"/>
        <v>0.61317658479044967</v>
      </c>
      <c r="H61" s="5" t="str">
        <f t="shared" si="6"/>
        <v/>
      </c>
      <c r="I61" s="24">
        <f t="shared" si="4"/>
        <v>9.6705853802387595E-3</v>
      </c>
      <c r="J61" s="24">
        <f t="shared" si="5"/>
        <v>4.6646776042925733E-3</v>
      </c>
      <c r="K61" s="5" t="str">
        <f t="shared" si="11"/>
        <v/>
      </c>
      <c r="L61" s="5" t="str">
        <f t="shared" si="12"/>
        <v/>
      </c>
      <c r="M61" s="24">
        <f t="shared" si="7"/>
        <v>-3834912051931511.5</v>
      </c>
      <c r="N61" s="24">
        <f t="shared" si="8"/>
        <v>0.61317658479044967</v>
      </c>
      <c r="O61" s="24">
        <f t="shared" si="9"/>
        <v>6710997400577.5</v>
      </c>
      <c r="P61" s="24">
        <f t="shared" si="10"/>
        <v>2.1039977264101038E-6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3.6044379160903903E-2</v>
      </c>
      <c r="V61" s="24">
        <f t="shared" si="13"/>
        <v>9.2935565750032616</v>
      </c>
      <c r="W61" s="63">
        <f>B61+([1]User!D$6-25)*[1]User!C$6*[1]Calc!V$6</f>
        <v>0.4823573156</v>
      </c>
      <c r="X61" s="75"/>
      <c r="Y61" s="66"/>
      <c r="AH61" s="24"/>
    </row>
    <row r="62" spans="1:34">
      <c r="A62" s="64">
        <v>7.7787999999999998E-3</v>
      </c>
      <c r="B62" s="59">
        <v>0.47992299999999999</v>
      </c>
      <c r="C62" s="64">
        <v>4.8635699999999997E-2</v>
      </c>
      <c r="D62" s="61">
        <f t="shared" si="0"/>
        <v>0.57424026998247613</v>
      </c>
      <c r="E62" s="49">
        <f t="shared" si="1"/>
        <v>-0.24090635482465533</v>
      </c>
      <c r="F62" s="49">
        <f t="shared" si="2"/>
        <v>-0.24090635482465533</v>
      </c>
      <c r="G62" s="49">
        <f t="shared" si="3"/>
        <v>0.57492299465675489</v>
      </c>
      <c r="H62" s="5" t="str">
        <f t="shared" si="6"/>
        <v/>
      </c>
      <c r="I62" s="24">
        <f t="shared" si="4"/>
        <v>1.0626925133581128E-2</v>
      </c>
      <c r="J62" s="24">
        <f t="shared" si="5"/>
        <v>5.103042176078096E-3</v>
      </c>
      <c r="K62" s="5" t="str">
        <f t="shared" si="11"/>
        <v/>
      </c>
      <c r="L62" s="5" t="str">
        <f t="shared" si="12"/>
        <v/>
      </c>
      <c r="M62" s="24">
        <f t="shared" si="7"/>
        <v>-3551418405528053</v>
      </c>
      <c r="N62" s="24">
        <f t="shared" si="8"/>
        <v>0.57492299465675489</v>
      </c>
      <c r="O62" s="24">
        <f t="shared" si="9"/>
        <v>6172470741951.125</v>
      </c>
      <c r="P62" s="24">
        <f t="shared" si="10"/>
        <v>2.0639212319923214E-6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3.4176794539950095E-2</v>
      </c>
      <c r="V62" s="24">
        <f t="shared" si="13"/>
        <v>8.6044774717046035</v>
      </c>
      <c r="W62" s="63">
        <f>B62+([1]User!D$6-25)*[1]User!C$6*[1]Calc!V$6</f>
        <v>0.48019931560000001</v>
      </c>
      <c r="X62" s="75"/>
      <c r="Y62" s="66"/>
      <c r="AH62" s="24"/>
    </row>
    <row r="63" spans="1:34">
      <c r="A63" s="64">
        <v>7.9241999999999993E-3</v>
      </c>
      <c r="B63" s="59">
        <v>0.47785699999999998</v>
      </c>
      <c r="C63" s="64">
        <v>4.5582400000000002E-2</v>
      </c>
      <c r="D63" s="61">
        <f t="shared" si="0"/>
        <v>0.53819004727904041</v>
      </c>
      <c r="E63" s="49">
        <f t="shared" si="1"/>
        <v>-0.2690643378835974</v>
      </c>
      <c r="F63" s="49">
        <f t="shared" si="2"/>
        <v>-0.2690643378835974</v>
      </c>
      <c r="G63" s="49">
        <f t="shared" si="3"/>
        <v>0.53879352965650329</v>
      </c>
      <c r="H63" s="5" t="str">
        <f t="shared" si="6"/>
        <v/>
      </c>
      <c r="I63" s="24">
        <f t="shared" si="4"/>
        <v>1.1530161758587419E-2</v>
      </c>
      <c r="J63" s="24">
        <f t="shared" si="5"/>
        <v>5.5129544710377293E-3</v>
      </c>
      <c r="K63" s="5" t="str">
        <f t="shared" si="11"/>
        <v/>
      </c>
      <c r="L63" s="5" t="str">
        <f t="shared" si="12"/>
        <v/>
      </c>
      <c r="M63" s="24">
        <f t="shared" si="7"/>
        <v>-3139213365911718.5</v>
      </c>
      <c r="N63" s="24">
        <f t="shared" si="8"/>
        <v>0.53879352965650329</v>
      </c>
      <c r="O63" s="24">
        <f t="shared" si="9"/>
        <v>5697293772748.375</v>
      </c>
      <c r="P63" s="24">
        <f t="shared" si="10"/>
        <v>2.0327782250306536E-6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3.2490359208511545E-2</v>
      </c>
      <c r="V63" s="24">
        <f t="shared" si="13"/>
        <v>7.9347940291336592</v>
      </c>
      <c r="W63" s="63">
        <f>B63+([1]User!D$6-25)*[1]User!C$6*[1]Calc!V$6</f>
        <v>0.4781333156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0.47582999999999998</v>
      </c>
      <c r="C64" s="64">
        <v>4.2760199999999998E-2</v>
      </c>
      <c r="D64" s="61">
        <f t="shared" si="0"/>
        <v>0.50486841543361516</v>
      </c>
      <c r="E64" s="49">
        <f t="shared" si="1"/>
        <v>-0.29682179791602714</v>
      </c>
      <c r="F64" s="49">
        <f t="shared" si="2"/>
        <v>-0.29682179791602714</v>
      </c>
      <c r="G64" s="49">
        <f t="shared" si="3"/>
        <v>0.50541588880725385</v>
      </c>
      <c r="H64" s="5" t="str">
        <f t="shared" si="6"/>
        <v/>
      </c>
      <c r="I64" s="24">
        <f t="shared" si="4"/>
        <v>1.2364602779818655E-2</v>
      </c>
      <c r="J64" s="24">
        <f t="shared" si="5"/>
        <v>5.8868654733569776E-3</v>
      </c>
      <c r="K64" s="5" t="str">
        <f t="shared" si="11"/>
        <v/>
      </c>
      <c r="L64" s="5" t="str">
        <f t="shared" si="12"/>
        <v/>
      </c>
      <c r="M64" s="24">
        <f t="shared" si="7"/>
        <v>-2847863991046042</v>
      </c>
      <c r="N64" s="24">
        <f t="shared" si="8"/>
        <v>0.50541588880725385</v>
      </c>
      <c r="O64" s="24">
        <f t="shared" si="9"/>
        <v>5266537123160.5</v>
      </c>
      <c r="P64" s="24">
        <f t="shared" si="10"/>
        <v>2.0031801907645994E-6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3.0926261074156036E-2</v>
      </c>
      <c r="V64" s="24">
        <f t="shared" si="13"/>
        <v>7.3214129921026627</v>
      </c>
      <c r="W64" s="63">
        <f>B64+([1]User!D$6-25)*[1]User!C$6*[1]Calc!V$6</f>
        <v>0.4761063156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0.47387299999999999</v>
      </c>
      <c r="C65" s="64">
        <v>4.00837E-2</v>
      </c>
      <c r="D65" s="61">
        <f t="shared" si="0"/>
        <v>0.4732670591745689</v>
      </c>
      <c r="E65" s="49">
        <f t="shared" si="1"/>
        <v>-0.32489372269569433</v>
      </c>
      <c r="F65" s="49">
        <f t="shared" si="2"/>
        <v>-0.32489372269569433</v>
      </c>
      <c r="G65" s="49">
        <f t="shared" si="3"/>
        <v>0.47375710101848928</v>
      </c>
      <c r="H65" s="5" t="str">
        <f t="shared" si="6"/>
        <v/>
      </c>
      <c r="I65" s="24">
        <f t="shared" si="4"/>
        <v>1.3156072474537768E-2</v>
      </c>
      <c r="J65" s="24">
        <f t="shared" si="5"/>
        <v>6.2379427597860811E-3</v>
      </c>
      <c r="K65" s="5" t="str">
        <f t="shared" si="11"/>
        <v/>
      </c>
      <c r="L65" s="5" t="str">
        <f t="shared" si="12"/>
        <v/>
      </c>
      <c r="M65" s="24">
        <f t="shared" si="7"/>
        <v>-2549114876822473</v>
      </c>
      <c r="N65" s="24">
        <f t="shared" si="8"/>
        <v>0.47375710101848928</v>
      </c>
      <c r="O65" s="24">
        <f t="shared" si="9"/>
        <v>4881488602819.5</v>
      </c>
      <c r="P65" s="24">
        <f t="shared" si="10"/>
        <v>1.9807985294333287E-6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2.9496116459009628E-2</v>
      </c>
      <c r="V65" s="24">
        <f t="shared" si="13"/>
        <v>6.7294626498079024</v>
      </c>
      <c r="W65" s="63">
        <f>B65+([1]User!D$6-25)*[1]User!C$6*[1]Calc!V$6</f>
        <v>0.47414931560000001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0.47189599999999998</v>
      </c>
      <c r="C66" s="64">
        <v>3.7569100000000001E-2</v>
      </c>
      <c r="D66" s="61">
        <f t="shared" si="0"/>
        <v>0.44357725142228127</v>
      </c>
      <c r="E66" s="49">
        <f t="shared" si="1"/>
        <v>-0.35303073446855854</v>
      </c>
      <c r="F66" s="49">
        <f t="shared" si="2"/>
        <v>-0.35303073446855854</v>
      </c>
      <c r="G66" s="49">
        <f t="shared" si="3"/>
        <v>0.44403584774212568</v>
      </c>
      <c r="H66" s="5" t="str">
        <f t="shared" si="6"/>
        <v/>
      </c>
      <c r="I66" s="24">
        <f t="shared" si="4"/>
        <v>1.3899103806446858E-2</v>
      </c>
      <c r="J66" s="24">
        <f t="shared" si="5"/>
        <v>6.5627720290547878E-3</v>
      </c>
      <c r="K66" s="5" t="str">
        <f t="shared" si="11"/>
        <v/>
      </c>
      <c r="L66" s="5" t="str">
        <f t="shared" si="12"/>
        <v/>
      </c>
      <c r="M66" s="24">
        <f t="shared" si="7"/>
        <v>-2385540573472786.5</v>
      </c>
      <c r="N66" s="24">
        <f t="shared" si="8"/>
        <v>0.44403584774212568</v>
      </c>
      <c r="O66" s="24">
        <f t="shared" si="9"/>
        <v>4521000628133.25</v>
      </c>
      <c r="P66" s="24">
        <f t="shared" si="10"/>
        <v>1.9573130529251245E-6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2.8126403383857766E-2</v>
      </c>
      <c r="V66" s="24">
        <f t="shared" si="13"/>
        <v>6.1851785407707389</v>
      </c>
      <c r="W66" s="63">
        <f>B66+([1]User!D$6-25)*[1]User!C$6*[1]Calc!V$6</f>
        <v>0.4721723156</v>
      </c>
      <c r="Y66" s="66"/>
      <c r="AH66" s="24"/>
    </row>
    <row r="67" spans="1:34">
      <c r="A67" s="64">
        <v>8.5058000000000009E-3</v>
      </c>
      <c r="B67" s="59">
        <v>0.46990500000000002</v>
      </c>
      <c r="C67" s="64">
        <v>3.5204300000000001E-2</v>
      </c>
      <c r="D67" s="61">
        <f t="shared" si="0"/>
        <v>0.41565612783498718</v>
      </c>
      <c r="E67" s="49">
        <f t="shared" si="1"/>
        <v>-0.38126581250286945</v>
      </c>
      <c r="F67" s="49">
        <f t="shared" si="2"/>
        <v>-0.38126581250286945</v>
      </c>
      <c r="G67" s="49">
        <f t="shared" si="3"/>
        <v>0.41608371704760588</v>
      </c>
      <c r="H67" s="5" t="str">
        <f t="shared" si="6"/>
        <v/>
      </c>
      <c r="I67" s="24">
        <f t="shared" si="4"/>
        <v>1.4597907073809854E-2</v>
      </c>
      <c r="J67" s="24">
        <f t="shared" si="5"/>
        <v>6.8636631529704643E-3</v>
      </c>
      <c r="K67" s="5" t="str">
        <f t="shared" si="11"/>
        <v/>
      </c>
      <c r="L67" s="5" t="str">
        <f t="shared" si="12"/>
        <v/>
      </c>
      <c r="M67" s="24">
        <f t="shared" si="7"/>
        <v>-2224246840505234.5</v>
      </c>
      <c r="N67" s="24">
        <f t="shared" si="8"/>
        <v>0.41608371704760588</v>
      </c>
      <c r="O67" s="24">
        <f t="shared" si="9"/>
        <v>4184788429303.625</v>
      </c>
      <c r="P67" s="24">
        <f t="shared" si="10"/>
        <v>1.9334660182274914E-6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2.6818786867946042E-2</v>
      </c>
      <c r="V67" s="24">
        <f t="shared" si="13"/>
        <v>5.6822495855019755</v>
      </c>
      <c r="W67" s="63">
        <f>B67+([1]User!D$6-25)*[1]User!C$6*[1]Calc!V$6</f>
        <v>0.47018131560000004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0.467999</v>
      </c>
      <c r="C68" s="64">
        <v>3.2926700000000003E-2</v>
      </c>
      <c r="D68" s="61">
        <f t="shared" si="0"/>
        <v>0.38876457206603382</v>
      </c>
      <c r="E68" s="49">
        <f t="shared" si="1"/>
        <v>-0.41031331899594842</v>
      </c>
      <c r="F68" s="49">
        <f t="shared" si="2"/>
        <v>-0.41031331899594842</v>
      </c>
      <c r="G68" s="49">
        <f t="shared" si="3"/>
        <v>0.38914478416881831</v>
      </c>
      <c r="H68" s="5" t="str">
        <f t="shared" si="6"/>
        <v/>
      </c>
      <c r="I68" s="24">
        <f t="shared" si="4"/>
        <v>1.5271380395779542E-2</v>
      </c>
      <c r="J68" s="24">
        <f t="shared" si="5"/>
        <v>7.1512104744813187E-3</v>
      </c>
      <c r="K68" s="5" t="str">
        <f t="shared" si="11"/>
        <v/>
      </c>
      <c r="L68" s="5" t="str">
        <f t="shared" si="12"/>
        <v/>
      </c>
      <c r="M68" s="24">
        <f t="shared" si="7"/>
        <v>-1977799119769607.7</v>
      </c>
      <c r="N68" s="24">
        <f t="shared" si="8"/>
        <v>0.38914478416881831</v>
      </c>
      <c r="O68" s="24">
        <f t="shared" si="9"/>
        <v>3886321925392.25</v>
      </c>
      <c r="P68" s="24">
        <f t="shared" si="10"/>
        <v>1.9198677647271181E-6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2.563062292374162E-2</v>
      </c>
      <c r="V68" s="24">
        <f t="shared" si="13"/>
        <v>5.1850432551432162</v>
      </c>
      <c r="W68" s="63">
        <f>B68+([1]User!D$6-25)*[1]User!C$6*[1]Calc!V$6</f>
        <v>0.46827531560000002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0.46598299999999998</v>
      </c>
      <c r="C69" s="64">
        <v>3.0814399999999999E-2</v>
      </c>
      <c r="D69" s="61">
        <f t="shared" si="0"/>
        <v>0.363824708503178</v>
      </c>
      <c r="E69" s="49">
        <f t="shared" si="1"/>
        <v>-0.43910780993939164</v>
      </c>
      <c r="F69" s="49">
        <f t="shared" si="2"/>
        <v>-0.43910780993939164</v>
      </c>
      <c r="G69" s="49">
        <f t="shared" si="3"/>
        <v>0.36419665339935903</v>
      </c>
      <c r="H69" s="5" t="str">
        <f t="shared" si="6"/>
        <v/>
      </c>
      <c r="I69" s="24">
        <f t="shared" si="4"/>
        <v>1.5895083665016026E-2</v>
      </c>
      <c r="J69" s="24">
        <f t="shared" si="5"/>
        <v>7.4112308310551114E-3</v>
      </c>
      <c r="K69" s="5" t="str">
        <f t="shared" si="11"/>
        <v/>
      </c>
      <c r="L69" s="5" t="str">
        <f t="shared" si="12"/>
        <v/>
      </c>
      <c r="M69" s="24">
        <f t="shared" si="7"/>
        <v>-1934794507807996</v>
      </c>
      <c r="N69" s="24">
        <f t="shared" si="8"/>
        <v>0.36419665339935903</v>
      </c>
      <c r="O69" s="24">
        <f t="shared" si="9"/>
        <v>3593710450529.875</v>
      </c>
      <c r="P69" s="24">
        <f t="shared" si="10"/>
        <v>1.8969281858070994E-6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2.4437730657362183E-2</v>
      </c>
      <c r="V69" s="24">
        <f t="shared" si="13"/>
        <v>4.7506140074364875</v>
      </c>
      <c r="W69" s="63">
        <f>B69+([1]User!D$6-25)*[1]User!C$6*[1]Calc!V$6</f>
        <v>0.4662593156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0.46401900000000001</v>
      </c>
      <c r="C70" s="64">
        <v>2.8840500000000002E-2</v>
      </c>
      <c r="D70" s="61">
        <f t="shared" si="0"/>
        <v>0.34051892964282626</v>
      </c>
      <c r="E70" s="49">
        <f t="shared" si="1"/>
        <v>-0.46785874040049574</v>
      </c>
      <c r="F70" s="49">
        <f t="shared" si="2"/>
        <v>-0.46785874040049574</v>
      </c>
      <c r="G70" s="49">
        <f t="shared" si="3"/>
        <v>0.34085472735768357</v>
      </c>
      <c r="H70" s="5" t="str">
        <f t="shared" si="6"/>
        <v/>
      </c>
      <c r="I70" s="24">
        <f t="shared" si="4"/>
        <v>1.6478631816057909E-2</v>
      </c>
      <c r="J70" s="24">
        <f t="shared" si="5"/>
        <v>7.650951559692809E-3</v>
      </c>
      <c r="K70" s="5" t="str">
        <f t="shared" si="11"/>
        <v/>
      </c>
      <c r="L70" s="5" t="str">
        <f t="shared" si="12"/>
        <v/>
      </c>
      <c r="M70" s="24">
        <f t="shared" si="7"/>
        <v>-1746762977826144.2</v>
      </c>
      <c r="N70" s="24">
        <f t="shared" si="8"/>
        <v>0.34085472735768357</v>
      </c>
      <c r="O70" s="24">
        <f t="shared" si="9"/>
        <v>3329802032312.5</v>
      </c>
      <c r="P70" s="24">
        <f t="shared" si="10"/>
        <v>1.8779881612732613E-6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2.3335138694433877E-2</v>
      </c>
      <c r="V70" s="24">
        <f t="shared" si="13"/>
        <v>4.3450976087360367</v>
      </c>
      <c r="W70" s="63">
        <f>B70+([1]User!D$6-25)*[1]User!C$6*[1]Calc!V$6</f>
        <v>0.46429531560000004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0.462038</v>
      </c>
      <c r="C71" s="64">
        <v>2.6997500000000001E-2</v>
      </c>
      <c r="D71" s="61">
        <f t="shared" si="0"/>
        <v>0.31875868320702488</v>
      </c>
      <c r="E71" s="49">
        <f t="shared" si="1"/>
        <v>-0.49653797591474952</v>
      </c>
      <c r="F71" s="49">
        <f t="shared" si="2"/>
        <v>-0.49653797591474952</v>
      </c>
      <c r="G71" s="49">
        <f t="shared" si="3"/>
        <v>0.31907235251159421</v>
      </c>
      <c r="H71" s="5" t="str">
        <f t="shared" si="6"/>
        <v/>
      </c>
      <c r="I71" s="24">
        <f t="shared" si="4"/>
        <v>1.7023191187210143E-2</v>
      </c>
      <c r="J71" s="24">
        <f t="shared" si="5"/>
        <v>7.8700649830430094E-3</v>
      </c>
      <c r="K71" s="5" t="str">
        <f t="shared" si="11"/>
        <v/>
      </c>
      <c r="L71" s="5" t="str">
        <f t="shared" si="12"/>
        <v/>
      </c>
      <c r="M71" s="24">
        <f t="shared" si="7"/>
        <v>-1631654726224195</v>
      </c>
      <c r="N71" s="24">
        <f t="shared" si="8"/>
        <v>0.31907235251159421</v>
      </c>
      <c r="O71" s="24">
        <f t="shared" si="9"/>
        <v>3083199342387.125</v>
      </c>
      <c r="P71" s="24">
        <f t="shared" si="10"/>
        <v>1.8576170480297669E-6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2.2279118258413288E-2</v>
      </c>
      <c r="V71" s="24">
        <f t="shared" si="13"/>
        <v>3.9762975083935519</v>
      </c>
      <c r="W71" s="63">
        <f>B71+([1]User!D$6-25)*[1]User!C$6*[1]Calc!V$6</f>
        <v>0.46231431560000003</v>
      </c>
      <c r="AH71" s="24"/>
    </row>
    <row r="72" spans="1:34">
      <c r="A72" s="64">
        <v>9.2327999999999993E-3</v>
      </c>
      <c r="B72" s="59">
        <v>0.45997399999999999</v>
      </c>
      <c r="C72" s="64">
        <v>2.52795E-2</v>
      </c>
      <c r="D72" s="61">
        <f t="shared" si="0"/>
        <v>0.29847430807045044</v>
      </c>
      <c r="E72" s="49">
        <f t="shared" si="1"/>
        <v>-0.52509304591966965</v>
      </c>
      <c r="F72" s="49">
        <f t="shared" si="2"/>
        <v>-0.52509304591966965</v>
      </c>
      <c r="G72" s="49">
        <f t="shared" si="3"/>
        <v>0.29877598396224891</v>
      </c>
      <c r="H72" s="5" t="str">
        <f t="shared" si="6"/>
        <v/>
      </c>
      <c r="I72" s="24">
        <f t="shared" si="4"/>
        <v>1.7530600400943779E-2</v>
      </c>
      <c r="J72" s="24">
        <f t="shared" si="5"/>
        <v>8.0684643671918611E-3</v>
      </c>
      <c r="K72" s="5" t="str">
        <f t="shared" si="11"/>
        <v/>
      </c>
      <c r="L72" s="5" t="str">
        <f t="shared" si="12"/>
        <v/>
      </c>
      <c r="M72" s="24">
        <f t="shared" si="7"/>
        <v>-1569267019342948.5</v>
      </c>
      <c r="N72" s="24">
        <f t="shared" si="8"/>
        <v>0.29877598396224891</v>
      </c>
      <c r="O72" s="24">
        <f t="shared" si="9"/>
        <v>2845635927627.75</v>
      </c>
      <c r="P72" s="24">
        <f t="shared" si="10"/>
        <v>1.8309538921852535E-6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2.1235368903277676E-2</v>
      </c>
      <c r="V72" s="24">
        <f t="shared" si="13"/>
        <v>3.6480615711914015</v>
      </c>
      <c r="W72" s="63">
        <f>B72+([1]User!D$6-25)*[1]User!C$6*[1]Calc!V$6</f>
        <v>0.46025031560000002</v>
      </c>
      <c r="AH72" s="24"/>
    </row>
    <row r="73" spans="1:34">
      <c r="A73" s="64">
        <v>9.3781999999999997E-3</v>
      </c>
      <c r="B73" s="59">
        <v>0.457895</v>
      </c>
      <c r="C73" s="64">
        <v>2.3667500000000001E-2</v>
      </c>
      <c r="D73" s="61">
        <f t="shared" ref="D73:D133" si="18">C73/$A$6</f>
        <v>0.2794414717956204</v>
      </c>
      <c r="E73" s="49">
        <f t="shared" ref="E73:E104" si="19">IF(D73&gt;0,LOG10(D73),-3)</f>
        <v>-0.55370913997049154</v>
      </c>
      <c r="F73" s="49">
        <f t="shared" ref="F73:F103" si="20">IF($D73&gt;0,LOG10(D73),-3)</f>
        <v>-0.55370913997049154</v>
      </c>
      <c r="G73" s="49">
        <f t="shared" ref="G73:G133" si="21">IF(N73&lt;0.001, 0.001, N73)</f>
        <v>0.27972179947820347</v>
      </c>
      <c r="H73" s="5" t="str">
        <f t="shared" si="6"/>
        <v/>
      </c>
      <c r="I73" s="24">
        <f t="shared" ref="I73:I133" si="22">B$6-G73*B$6</f>
        <v>1.8006955013044914E-2</v>
      </c>
      <c r="J73" s="24">
        <f t="shared" ref="J73:J133" si="23">W73*I73</f>
        <v>8.2502702682768041E-3</v>
      </c>
      <c r="K73" s="5" t="str">
        <f t="shared" si="11"/>
        <v/>
      </c>
      <c r="L73" s="5" t="str">
        <f t="shared" si="12"/>
        <v/>
      </c>
      <c r="M73" s="24">
        <f t="shared" si="7"/>
        <v>-1458217241901083.7</v>
      </c>
      <c r="N73" s="24">
        <f t="shared" si="8"/>
        <v>0.27972179947820347</v>
      </c>
      <c r="O73" s="24">
        <f t="shared" si="9"/>
        <v>2624816115727</v>
      </c>
      <c r="P73" s="24">
        <f t="shared" si="10"/>
        <v>1.8039160731435147E-6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2.0238961276186924E-2</v>
      </c>
      <c r="V73" s="24">
        <f t="shared" si="13"/>
        <v>3.3457842816160346</v>
      </c>
      <c r="W73" s="63">
        <f>B73+([1]User!D$6-25)*[1]User!C$6*[1]Calc!V$6</f>
        <v>0.45817131560000002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0.45572000000000001</v>
      </c>
      <c r="C74" s="64">
        <v>2.2146300000000001E-2</v>
      </c>
      <c r="D74" s="61">
        <f t="shared" si="18"/>
        <v>0.26148070843254878</v>
      </c>
      <c r="E74" s="49">
        <f t="shared" si="19"/>
        <v>-0.58256034706572657</v>
      </c>
      <c r="F74" s="49">
        <f t="shared" si="20"/>
        <v>-0.58256034706572657</v>
      </c>
      <c r="G74" s="49">
        <f t="shared" si="21"/>
        <v>0.26175024903178212</v>
      </c>
      <c r="H74" s="5" t="str">
        <f t="shared" ref="H74:H133" si="24">IF(K74="","",I74)</f>
        <v/>
      </c>
      <c r="I74" s="24">
        <f t="shared" si="22"/>
        <v>1.8456243774205447E-2</v>
      </c>
      <c r="J74" s="24">
        <f t="shared" si="23"/>
        <v>8.415979160853123E-3</v>
      </c>
      <c r="K74" s="5" t="str">
        <f t="shared" si="11"/>
        <v/>
      </c>
      <c r="L74" s="5" t="str">
        <f t="shared" si="12"/>
        <v/>
      </c>
      <c r="M74" s="24">
        <f t="shared" si="7"/>
        <v>-1402104656852704.7</v>
      </c>
      <c r="N74" s="24">
        <f t="shared" si="8"/>
        <v>0.26175024903178212</v>
      </c>
      <c r="O74" s="24">
        <f t="shared" si="9"/>
        <v>2412089902508.5</v>
      </c>
      <c r="P74" s="24">
        <f t="shared" si="10"/>
        <v>1.7715366635694423E-6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1.9252044764639095E-2</v>
      </c>
      <c r="V74" s="24">
        <f t="shared" si="13"/>
        <v>3.0719141040384006</v>
      </c>
      <c r="W74" s="63">
        <f>B74+([1]User!D$6-25)*[1]User!C$6*[1]Calc!V$6</f>
        <v>0.45599631560000004</v>
      </c>
      <c r="AH74" s="24"/>
    </row>
    <row r="75" spans="1:34">
      <c r="A75" s="64">
        <v>9.6690000000000005E-3</v>
      </c>
      <c r="B75" s="59">
        <v>0.45355400000000001</v>
      </c>
      <c r="C75" s="64">
        <v>2.0696900000000001E-2</v>
      </c>
      <c r="D75" s="61">
        <f t="shared" si="18"/>
        <v>0.24436768554375307</v>
      </c>
      <c r="E75" s="49">
        <f t="shared" si="19"/>
        <v>-0.61195622444380171</v>
      </c>
      <c r="F75" s="49">
        <f t="shared" si="20"/>
        <v>-0.61195622444380171</v>
      </c>
      <c r="G75" s="49">
        <f t="shared" si="21"/>
        <v>0.24461447068170333</v>
      </c>
      <c r="H75" s="5" t="str">
        <f t="shared" si="24"/>
        <v/>
      </c>
      <c r="I75" s="24">
        <f t="shared" si="22"/>
        <v>1.8884638232957419E-2</v>
      </c>
      <c r="J75" s="24">
        <f t="shared" si="23"/>
        <v>8.5704213292548924E-3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-1283734591917704.7</v>
      </c>
      <c r="N75" s="24">
        <f t="shared" ref="N75:N131" si="26">IF($X$76,D75-1.602E-19*$P$6*M75/$B$6,D75)</f>
        <v>0.24461447068170333</v>
      </c>
      <c r="O75" s="24">
        <f t="shared" ref="O75:O133" si="27">(SQRT($X$21^2+296000000000000000000*EXP(38.921*W75))-$X$21)/2</f>
        <v>2217355063426.5</v>
      </c>
      <c r="P75" s="24">
        <f t="shared" ref="P75:P131" si="28">O75/(($B$6*D75)/(1.602E-19*$P$6)-M75)</f>
        <v>1.7425965692265728E-6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1.8322236606965969E-2</v>
      </c>
      <c r="V75" s="24">
        <f t="shared" si="13"/>
        <v>2.8107983489712165</v>
      </c>
      <c r="W75" s="63">
        <f>B75+([1]User!D$6-25)*[1]User!C$6*[1]Calc!V$6</f>
        <v>0.45383031560000003</v>
      </c>
      <c r="X75" s="9" t="s">
        <v>91</v>
      </c>
      <c r="AH75" s="24"/>
    </row>
    <row r="76" spans="1:34">
      <c r="A76" s="64">
        <v>9.8143999999999992E-3</v>
      </c>
      <c r="B76" s="59">
        <v>0.45125199999999999</v>
      </c>
      <c r="C76" s="64">
        <v>1.93603E-2</v>
      </c>
      <c r="D76" s="61">
        <f t="shared" si="18"/>
        <v>0.22858648891537972</v>
      </c>
      <c r="E76" s="49">
        <f t="shared" si="19"/>
        <v>-0.64094944306980839</v>
      </c>
      <c r="F76" s="49">
        <f t="shared" si="20"/>
        <v>-0.64094944306980839</v>
      </c>
      <c r="G76" s="49">
        <f t="shared" si="21"/>
        <v>0.22882635008052138</v>
      </c>
      <c r="H76" s="5" t="str">
        <f t="shared" si="24"/>
        <v/>
      </c>
      <c r="I76" s="24">
        <f t="shared" si="22"/>
        <v>1.9279341247986966E-2</v>
      </c>
      <c r="J76" s="24">
        <f t="shared" si="23"/>
        <v>8.705168479581157E-3</v>
      </c>
      <c r="K76" s="5" t="str">
        <f t="shared" si="11"/>
        <v/>
      </c>
      <c r="L76" s="5" t="str">
        <f t="shared" si="12"/>
        <v/>
      </c>
      <c r="M76" s="24">
        <f t="shared" si="25"/>
        <v>-1247717255210472</v>
      </c>
      <c r="N76" s="24">
        <f t="shared" si="26"/>
        <v>0.22882635008052138</v>
      </c>
      <c r="O76" s="24">
        <f t="shared" si="27"/>
        <v>2027574372391.625</v>
      </c>
      <c r="P76" s="24">
        <f t="shared" si="28"/>
        <v>1.7033916645150633E-6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1.7388484464768414E-2</v>
      </c>
      <c r="V76" s="24">
        <f t="shared" si="13"/>
        <v>2.5856675042489274</v>
      </c>
      <c r="W76" s="63">
        <f>B76+([1]User!D$6-25)*[1]User!C$6*[1]Calc!V$6</f>
        <v>0.45152831560000001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0.448938</v>
      </c>
      <c r="C77" s="64">
        <v>1.8098300000000001E-2</v>
      </c>
      <c r="D77" s="61">
        <f t="shared" si="18"/>
        <v>0.213686092278385</v>
      </c>
      <c r="E77" s="49">
        <f t="shared" si="19"/>
        <v>-0.67022374289585884</v>
      </c>
      <c r="F77" s="49">
        <f t="shared" si="20"/>
        <v>-0.67022374289585884</v>
      </c>
      <c r="G77" s="49">
        <f t="shared" si="21"/>
        <v>0.21390648676014207</v>
      </c>
      <c r="H77" s="5" t="str">
        <f t="shared" si="24"/>
        <v/>
      </c>
      <c r="I77" s="24">
        <f t="shared" si="22"/>
        <v>1.9652337830996451E-2</v>
      </c>
      <c r="J77" s="24">
        <f t="shared" si="23"/>
        <v>8.8281114886910594E-3</v>
      </c>
      <c r="K77" s="5" t="str">
        <f t="shared" si="11"/>
        <v/>
      </c>
      <c r="L77" s="5" t="str">
        <f t="shared" si="12"/>
        <v/>
      </c>
      <c r="M77" s="24">
        <f t="shared" si="25"/>
        <v>-1146454857246497</v>
      </c>
      <c r="N77" s="24">
        <f t="shared" si="26"/>
        <v>0.21390648676014207</v>
      </c>
      <c r="O77" s="24">
        <f t="shared" si="27"/>
        <v>1853152885723.875</v>
      </c>
      <c r="P77" s="24">
        <f t="shared" si="28"/>
        <v>1.6654479073887487E-6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1.6502878337220379E-2</v>
      </c>
      <c r="V77" s="24">
        <f t="shared" si="13"/>
        <v>2.3747579651051098</v>
      </c>
      <c r="W77" s="63">
        <f>B77+([1]User!D$6-25)*[1]User!C$6*[1]Calc!V$6</f>
        <v>0.44921431560000002</v>
      </c>
      <c r="AH77" s="24"/>
    </row>
    <row r="78" spans="1:34">
      <c r="A78" s="64">
        <v>1.01052E-2</v>
      </c>
      <c r="B78" s="59">
        <v>0.44649699999999998</v>
      </c>
      <c r="C78" s="64">
        <v>1.6918900000000001E-2</v>
      </c>
      <c r="D78" s="61">
        <f t="shared" si="18"/>
        <v>0.19976095139591937</v>
      </c>
      <c r="E78" s="49">
        <f t="shared" si="19"/>
        <v>-0.69948940224955025</v>
      </c>
      <c r="F78" s="49">
        <f t="shared" si="20"/>
        <v>-0.69948940224955025</v>
      </c>
      <c r="G78" s="49">
        <f t="shared" si="21"/>
        <v>0.19997241591850723</v>
      </c>
      <c r="H78" s="5" t="str">
        <f t="shared" si="24"/>
        <v/>
      </c>
      <c r="I78" s="24">
        <f t="shared" si="22"/>
        <v>2.0000689602037321E-2</v>
      </c>
      <c r="J78" s="24">
        <f t="shared" si="23"/>
        <v>8.9357744077886592E-3</v>
      </c>
      <c r="K78" s="5" t="str">
        <f t="shared" si="11"/>
        <v/>
      </c>
      <c r="L78" s="5" t="str">
        <f t="shared" si="12"/>
        <v/>
      </c>
      <c r="M78" s="24">
        <f t="shared" si="25"/>
        <v>-1100002718413744.6</v>
      </c>
      <c r="N78" s="24">
        <f t="shared" si="26"/>
        <v>0.19997241591850723</v>
      </c>
      <c r="O78" s="24">
        <f t="shared" si="27"/>
        <v>1685377394611.75</v>
      </c>
      <c r="P78" s="24">
        <f t="shared" si="28"/>
        <v>1.6202082114775171E-6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1.5622573725383487E-2</v>
      </c>
      <c r="V78" s="24">
        <f t="shared" si="13"/>
        <v>2.1877708646060325</v>
      </c>
      <c r="W78" s="63">
        <f>B78+([1]User!D$6-25)*[1]User!C$6*[1]Calc!V$6</f>
        <v>0.4467733156</v>
      </c>
      <c r="AH78" s="24"/>
    </row>
    <row r="79" spans="1:34">
      <c r="A79" s="64">
        <v>1.02506E-2</v>
      </c>
      <c r="B79" s="59">
        <v>0.44395800000000002</v>
      </c>
      <c r="C79" s="64">
        <v>1.57926E-2</v>
      </c>
      <c r="D79" s="61">
        <f t="shared" si="18"/>
        <v>0.18646276064136535</v>
      </c>
      <c r="E79" s="49">
        <f t="shared" si="19"/>
        <v>-0.72940789019757279</v>
      </c>
      <c r="F79" s="49">
        <f t="shared" si="20"/>
        <v>-0.72940789019757279</v>
      </c>
      <c r="G79" s="49">
        <f t="shared" si="21"/>
        <v>0.18666205873207281</v>
      </c>
      <c r="H79" s="5" t="str">
        <f t="shared" si="24"/>
        <v/>
      </c>
      <c r="I79" s="24">
        <f t="shared" si="22"/>
        <v>2.0333448531698183E-2</v>
      </c>
      <c r="J79" s="24">
        <f t="shared" si="23"/>
        <v>9.0328155922667682E-3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-1036714995357099.1</v>
      </c>
      <c r="N79" s="24">
        <f t="shared" si="26"/>
        <v>0.18666205873207281</v>
      </c>
      <c r="O79" s="24">
        <f t="shared" si="27"/>
        <v>1526947054595.75</v>
      </c>
      <c r="P79" s="24">
        <f t="shared" si="28"/>
        <v>1.5725761505546389E-6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1.4761786696028886E-2</v>
      </c>
      <c r="V79" s="24">
        <f t="shared" si="13"/>
        <v>2.0131821878120482</v>
      </c>
      <c r="W79" s="63">
        <f>B79+([1]User!D$6-25)*[1]User!C$6*[1]Calc!V$6</f>
        <v>0.44423431560000004</v>
      </c>
      <c r="AH79" s="24"/>
    </row>
    <row r="80" spans="1:34">
      <c r="A80" s="64">
        <v>1.0396000000000001E-2</v>
      </c>
      <c r="B80" s="59">
        <v>0.44139099999999998</v>
      </c>
      <c r="C80" s="64">
        <v>1.4744800000000001E-2</v>
      </c>
      <c r="D80" s="61">
        <f t="shared" si="18"/>
        <v>0.17409141706272582</v>
      </c>
      <c r="E80" s="49">
        <f t="shared" si="19"/>
        <v>-0.7592226396476377</v>
      </c>
      <c r="F80" s="49">
        <f t="shared" si="20"/>
        <v>-0.7592226396476377</v>
      </c>
      <c r="G80" s="49">
        <f t="shared" si="21"/>
        <v>0.17427378828797385</v>
      </c>
      <c r="H80" s="5" t="str">
        <f t="shared" si="24"/>
        <v/>
      </c>
      <c r="I80" s="24">
        <f t="shared" si="22"/>
        <v>2.0643155292800655E-2</v>
      </c>
      <c r="J80" s="24">
        <f t="shared" si="23"/>
        <v>9.1174069836851973E-3</v>
      </c>
      <c r="K80" s="5" t="str">
        <f t="shared" si="29"/>
        <v/>
      </c>
      <c r="L80" s="5" t="str">
        <f t="shared" si="12"/>
        <v/>
      </c>
      <c r="M80" s="24">
        <f t="shared" si="25"/>
        <v>-948664301123680.25</v>
      </c>
      <c r="N80" s="24">
        <f t="shared" si="26"/>
        <v>0.17427378828797385</v>
      </c>
      <c r="O80" s="24">
        <f t="shared" si="27"/>
        <v>1381891021644.375</v>
      </c>
      <c r="P80" s="24">
        <f t="shared" si="28"/>
        <v>1.5243527590158361E-6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1.3944536803163285E-2</v>
      </c>
      <c r="V80" s="24">
        <f t="shared" si="13"/>
        <v>1.8539171161417873</v>
      </c>
      <c r="W80" s="63">
        <f>B80+([1]User!D$6-25)*[1]User!C$6*[1]Calc!V$6</f>
        <v>0.4416673156</v>
      </c>
      <c r="AH80" s="24"/>
    </row>
    <row r="81" spans="1:34">
      <c r="A81" s="64">
        <v>1.0541399999999999E-2</v>
      </c>
      <c r="B81" s="59">
        <v>0.43869999999999998</v>
      </c>
      <c r="C81" s="64">
        <v>1.37602E-2</v>
      </c>
      <c r="D81" s="61">
        <f t="shared" si="18"/>
        <v>0.16246627401297542</v>
      </c>
      <c r="E81" s="49">
        <f t="shared" si="19"/>
        <v>-0.78923677948649329</v>
      </c>
      <c r="F81" s="49">
        <f t="shared" si="20"/>
        <v>-0.78923677948649329</v>
      </c>
      <c r="G81" s="49">
        <f t="shared" si="21"/>
        <v>0.1626384743014205</v>
      </c>
      <c r="H81" s="5" t="str">
        <f t="shared" si="24"/>
        <v/>
      </c>
      <c r="I81" s="24">
        <f t="shared" si="22"/>
        <v>2.0934038142464487E-2</v>
      </c>
      <c r="J81" s="24">
        <f t="shared" si="23"/>
        <v>9.1895469344089285E-3</v>
      </c>
      <c r="K81" s="5" t="str">
        <f t="shared" si="29"/>
        <v/>
      </c>
      <c r="L81" s="5" t="str">
        <f t="shared" si="12"/>
        <v/>
      </c>
      <c r="M81" s="24">
        <f t="shared" si="25"/>
        <v>-895756806310211.37</v>
      </c>
      <c r="N81" s="24">
        <f t="shared" si="26"/>
        <v>0.1626384743014205</v>
      </c>
      <c r="O81" s="24">
        <f t="shared" si="27"/>
        <v>1244587598650.5</v>
      </c>
      <c r="P81" s="24">
        <f t="shared" si="28"/>
        <v>1.4711126687105323E-6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1.3141101378898769E-2</v>
      </c>
      <c r="V81" s="24">
        <f t="shared" si="13"/>
        <v>1.7104257775482428</v>
      </c>
      <c r="W81" s="63">
        <f>B81+([1]User!D$6-25)*[1]User!C$6*[1]Calc!V$6</f>
        <v>0.4389763156</v>
      </c>
      <c r="AH81" s="24"/>
    </row>
    <row r="82" spans="1:34">
      <c r="A82" s="64">
        <v>1.06868E-2</v>
      </c>
      <c r="B82" s="59">
        <v>0.43582199999999999</v>
      </c>
      <c r="C82" s="64">
        <v>1.28588E-2</v>
      </c>
      <c r="D82" s="61">
        <f t="shared" si="18"/>
        <v>0.15182347089999043</v>
      </c>
      <c r="E82" s="49">
        <f t="shared" si="19"/>
        <v>-0.81866108420863015</v>
      </c>
      <c r="F82" s="49">
        <f t="shared" si="20"/>
        <v>-0.81866108420863015</v>
      </c>
      <c r="G82" s="49">
        <f t="shared" si="21"/>
        <v>0.15198814934520963</v>
      </c>
      <c r="H82" s="5" t="str">
        <f t="shared" si="24"/>
        <v/>
      </c>
      <c r="I82" s="24">
        <f t="shared" si="22"/>
        <v>2.120029626636976E-2</v>
      </c>
      <c r="J82" s="24">
        <f t="shared" si="23"/>
        <v>9.2454134919848219E-3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-856629448705772.37</v>
      </c>
      <c r="N82" s="24">
        <f t="shared" si="26"/>
        <v>0.15198814934520963</v>
      </c>
      <c r="O82" s="24">
        <f t="shared" si="27"/>
        <v>1112793865961</v>
      </c>
      <c r="P82" s="24">
        <f t="shared" si="28"/>
        <v>1.4075011355422168E-6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1.2337894924726686E-2</v>
      </c>
      <c r="V82" s="24">
        <f t="shared" ref="V82:V145" si="31">((U82)-G82)*((U82)-G82)*U$22/U82</f>
        <v>1.5896857166010938</v>
      </c>
      <c r="W82" s="63">
        <f>B82+([1]User!D$6-25)*[1]User!C$6*[1]Calc!V$6</f>
        <v>0.43609831560000001</v>
      </c>
      <c r="AH82" s="24"/>
    </row>
    <row r="83" spans="1:34">
      <c r="A83" s="64">
        <v>1.08322E-2</v>
      </c>
      <c r="B83" s="59">
        <v>0.43300899999999998</v>
      </c>
      <c r="C83" s="64">
        <v>1.19857E-2</v>
      </c>
      <c r="D83" s="61">
        <f t="shared" si="18"/>
        <v>0.1415148050491504</v>
      </c>
      <c r="E83" s="49">
        <f t="shared" si="19"/>
        <v>-0.84919812257924199</v>
      </c>
      <c r="F83" s="49">
        <f t="shared" si="20"/>
        <v>-0.84919812257924199</v>
      </c>
      <c r="G83" s="49">
        <f t="shared" si="21"/>
        <v>0.14165909333433052</v>
      </c>
      <c r="H83" s="5" t="str">
        <f t="shared" si="24"/>
        <v/>
      </c>
      <c r="I83" s="24">
        <f t="shared" si="22"/>
        <v>2.1458522666641739E-2</v>
      </c>
      <c r="J83" s="24">
        <f t="shared" si="23"/>
        <v>9.2976627659256197E-3</v>
      </c>
      <c r="K83" s="5" t="str">
        <f t="shared" si="29"/>
        <v/>
      </c>
      <c r="L83" s="5" t="str">
        <f t="shared" si="30"/>
        <v/>
      </c>
      <c r="M83" s="24">
        <f t="shared" si="25"/>
        <v>-750563281211688.62</v>
      </c>
      <c r="N83" s="24">
        <f t="shared" si="26"/>
        <v>0.14165909333433052</v>
      </c>
      <c r="O83" s="24">
        <f t="shared" si="27"/>
        <v>997466029516.375</v>
      </c>
      <c r="P83" s="24">
        <f t="shared" si="28"/>
        <v>1.353622030190965E-6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1.1604747218220496E-2</v>
      </c>
      <c r="V83" s="24">
        <f t="shared" si="31"/>
        <v>1.4658277251438474</v>
      </c>
      <c r="W83" s="63">
        <f>B83+([1]User!D$6-25)*[1]User!C$6*[1]Calc!V$6</f>
        <v>0.4332853156</v>
      </c>
      <c r="AH83" s="24"/>
    </row>
    <row r="84" spans="1:34">
      <c r="A84" s="64">
        <v>1.0977600000000001E-2</v>
      </c>
      <c r="B84" s="59">
        <v>0.43006100000000003</v>
      </c>
      <c r="C84" s="64">
        <v>1.1179100000000001E-2</v>
      </c>
      <c r="D84" s="61">
        <f t="shared" si="18"/>
        <v>0.1319913027294991</v>
      </c>
      <c r="E84" s="49">
        <f t="shared" si="19"/>
        <v>-0.87945468471102672</v>
      </c>
      <c r="F84" s="49">
        <f t="shared" si="20"/>
        <v>-0.87945468471102672</v>
      </c>
      <c r="G84" s="49">
        <f t="shared" si="21"/>
        <v>0.13212614257295549</v>
      </c>
      <c r="H84" s="5" t="str">
        <f t="shared" si="24"/>
        <v/>
      </c>
      <c r="I84" s="24">
        <f t="shared" si="22"/>
        <v>2.1696846435676112E-2</v>
      </c>
      <c r="J84" s="24">
        <f t="shared" si="23"/>
        <v>9.3369626521142869E-3</v>
      </c>
      <c r="K84" s="5" t="str">
        <f t="shared" si="29"/>
        <v/>
      </c>
      <c r="L84" s="5" t="str">
        <f t="shared" si="30"/>
        <v/>
      </c>
      <c r="M84" s="24">
        <f t="shared" si="25"/>
        <v>-701414083730750.25</v>
      </c>
      <c r="N84" s="24">
        <f t="shared" si="26"/>
        <v>0.13212614257295549</v>
      </c>
      <c r="O84" s="24">
        <f t="shared" si="27"/>
        <v>889400893924.125</v>
      </c>
      <c r="P84" s="24">
        <f t="shared" si="28"/>
        <v>1.294054488524596E-6</v>
      </c>
      <c r="Q84" s="5" t="str">
        <f t="shared" si="15"/>
        <v/>
      </c>
      <c r="R84" s="5">
        <f t="shared" si="16"/>
        <v>0.43033731560000005</v>
      </c>
      <c r="S84" s="5" t="str">
        <f t="shared" si="17"/>
        <v/>
      </c>
      <c r="T84" s="5">
        <f t="shared" si="17"/>
        <v>-0.87901124406685061</v>
      </c>
      <c r="U84" s="24">
        <f t="shared" si="32"/>
        <v>1.0887402339940696E-2</v>
      </c>
      <c r="V84" s="24">
        <f t="shared" si="31"/>
        <v>1.3577738325493123</v>
      </c>
      <c r="W84" s="63">
        <f>B84+([1]User!D$6-25)*[1]User!C$6*[1]Calc!V$6</f>
        <v>0.43033731560000005</v>
      </c>
      <c r="AH84" s="24"/>
    </row>
    <row r="85" spans="1:34">
      <c r="A85" s="64">
        <v>1.1122999999999999E-2</v>
      </c>
      <c r="B85" s="59">
        <v>0.427091</v>
      </c>
      <c r="C85" s="64">
        <v>1.0430200000000001E-2</v>
      </c>
      <c r="D85" s="61">
        <f t="shared" si="18"/>
        <v>0.12314906260157094</v>
      </c>
      <c r="E85" s="49">
        <f t="shared" si="19"/>
        <v>-0.90956888961874327</v>
      </c>
      <c r="F85" s="49">
        <f t="shared" si="20"/>
        <v>-0.90956888961874327</v>
      </c>
      <c r="G85" s="49">
        <f t="shared" si="21"/>
        <v>0.1232700941665849</v>
      </c>
      <c r="H85" s="5" t="str">
        <f t="shared" si="24"/>
        <v/>
      </c>
      <c r="I85" s="24">
        <f t="shared" si="22"/>
        <v>2.191824764583538E-2</v>
      </c>
      <c r="J85" s="24">
        <f t="shared" si="23"/>
        <v>9.3671426590566861E-3</v>
      </c>
      <c r="K85" s="5" t="str">
        <f t="shared" si="29"/>
        <v/>
      </c>
      <c r="L85" s="5" t="str">
        <f t="shared" si="30"/>
        <v/>
      </c>
      <c r="M85" s="24">
        <f t="shared" si="25"/>
        <v>-629585752257364.62</v>
      </c>
      <c r="N85" s="24">
        <f t="shared" si="26"/>
        <v>0.1232700941665849</v>
      </c>
      <c r="O85" s="24">
        <f t="shared" si="27"/>
        <v>792359154790.375</v>
      </c>
      <c r="P85" s="24">
        <f t="shared" si="28"/>
        <v>1.2356859540567482E-6</v>
      </c>
      <c r="Q85" s="5" t="str">
        <f t="shared" si="15"/>
        <v/>
      </c>
      <c r="R85" s="5">
        <f t="shared" si="16"/>
        <v>0.42736731560000002</v>
      </c>
      <c r="S85" s="5" t="str">
        <f t="shared" si="17"/>
        <v/>
      </c>
      <c r="T85" s="5">
        <f t="shared" si="17"/>
        <v>-0.90914227225881206</v>
      </c>
      <c r="U85" s="24">
        <f t="shared" si="32"/>
        <v>1.0213549334707819E-2</v>
      </c>
      <c r="V85" s="24">
        <f t="shared" si="31"/>
        <v>1.2585880479058231</v>
      </c>
      <c r="W85" s="63">
        <f>B85+([1]User!D$6-25)*[1]User!C$6*[1]Calc!V$6</f>
        <v>0.42736731560000002</v>
      </c>
      <c r="AH85" s="24"/>
    </row>
    <row r="86" spans="1:34">
      <c r="A86" s="64">
        <v>1.12684E-2</v>
      </c>
      <c r="B86" s="59">
        <v>0.42399300000000001</v>
      </c>
      <c r="C86" s="64">
        <v>9.7189300000000006E-3</v>
      </c>
      <c r="D86" s="61">
        <f t="shared" si="18"/>
        <v>0.11475111876956202</v>
      </c>
      <c r="E86" s="49">
        <f t="shared" si="19"/>
        <v>-0.94024307160265086</v>
      </c>
      <c r="F86" s="49">
        <f t="shared" si="20"/>
        <v>-0.94024307160265086</v>
      </c>
      <c r="G86" s="49">
        <f t="shared" si="21"/>
        <v>0.1148630387236316</v>
      </c>
      <c r="H86" s="5" t="str">
        <f t="shared" si="24"/>
        <v/>
      </c>
      <c r="I86" s="24">
        <f t="shared" si="22"/>
        <v>2.2128424031909212E-2</v>
      </c>
      <c r="J86" s="24">
        <f t="shared" si="23"/>
        <v>9.3884113193247153E-3</v>
      </c>
      <c r="K86" s="5" t="str">
        <f t="shared" si="29"/>
        <v/>
      </c>
      <c r="L86" s="5" t="str">
        <f t="shared" si="30"/>
        <v/>
      </c>
      <c r="M86" s="24">
        <f t="shared" si="25"/>
        <v>-582188691581244.37</v>
      </c>
      <c r="N86" s="24">
        <f t="shared" si="26"/>
        <v>0.1148630387236316</v>
      </c>
      <c r="O86" s="24">
        <f t="shared" si="27"/>
        <v>702394380206.5</v>
      </c>
      <c r="P86" s="24">
        <f t="shared" si="28"/>
        <v>1.1755591454948789E-6</v>
      </c>
      <c r="Q86" s="5" t="str">
        <f t="shared" ref="Q86:Q132" si="33">IF(G86&gt;0.85,IF(G86&lt;1.15,W86,""),"")</f>
        <v/>
      </c>
      <c r="R86" s="5">
        <f t="shared" si="16"/>
        <v>0.42426931560000003</v>
      </c>
      <c r="S86" s="5" t="str">
        <f t="shared" si="17"/>
        <v/>
      </c>
      <c r="T86" s="5">
        <f t="shared" si="17"/>
        <v>-0.93981969855939174</v>
      </c>
      <c r="U86" s="24">
        <f t="shared" si="32"/>
        <v>9.5589281427352849E-3</v>
      </c>
      <c r="V86" s="24">
        <f t="shared" si="31"/>
        <v>1.1666761737469715</v>
      </c>
      <c r="W86" s="63">
        <f>B86+([1]User!D$6-25)*[1]User!C$6*[1]Calc!V$6</f>
        <v>0.42426931560000003</v>
      </c>
      <c r="AH86" s="24"/>
    </row>
    <row r="87" spans="1:34">
      <c r="A87" s="64">
        <v>1.14138E-2</v>
      </c>
      <c r="B87" s="59">
        <v>0.42081600000000002</v>
      </c>
      <c r="C87" s="64">
        <v>9.0506500000000004E-3</v>
      </c>
      <c r="D87" s="61">
        <f t="shared" si="18"/>
        <v>0.10686075659478322</v>
      </c>
      <c r="E87" s="49">
        <f t="shared" si="19"/>
        <v>-0.97118175525346684</v>
      </c>
      <c r="F87" s="49">
        <f t="shared" si="20"/>
        <v>-0.97118175525346684</v>
      </c>
      <c r="G87" s="49">
        <f t="shared" si="21"/>
        <v>0.10696219146570504</v>
      </c>
      <c r="H87" s="5" t="str">
        <f t="shared" si="24"/>
        <v/>
      </c>
      <c r="I87" s="24">
        <f t="shared" si="22"/>
        <v>2.2325945213357373E-2</v>
      </c>
      <c r="J87" s="24">
        <f t="shared" si="23"/>
        <v>9.4012839678513926E-3</v>
      </c>
      <c r="K87" s="5" t="str">
        <f t="shared" si="29"/>
        <v/>
      </c>
      <c r="L87" s="5" t="str">
        <f t="shared" si="30"/>
        <v/>
      </c>
      <c r="M87" s="24">
        <f t="shared" si="25"/>
        <v>-527647060558802.31</v>
      </c>
      <c r="N87" s="24">
        <f t="shared" si="26"/>
        <v>0.10696219146570504</v>
      </c>
      <c r="O87" s="24">
        <f t="shared" si="27"/>
        <v>620729408435.875</v>
      </c>
      <c r="P87" s="24">
        <f t="shared" si="28"/>
        <v>1.1156187045398438E-6</v>
      </c>
      <c r="Q87" s="5" t="str">
        <f t="shared" si="33"/>
        <v/>
      </c>
      <c r="R87" s="5">
        <f t="shared" ref="R87:R132" si="34">IF(G87&gt;0.06,IF(G87&lt;0.14,W87,""),"")</f>
        <v>0.42109231560000004</v>
      </c>
      <c r="S87" s="5" t="str">
        <f t="shared" ref="S87:T131" si="35">IF(Q87="","",LOG10($G87))</f>
        <v/>
      </c>
      <c r="T87" s="5">
        <f t="shared" si="35"/>
        <v>-0.97076970773080307</v>
      </c>
      <c r="U87" s="24">
        <f t="shared" si="32"/>
        <v>8.9348616541145044E-3</v>
      </c>
      <c r="V87" s="24">
        <f t="shared" si="31"/>
        <v>1.0816216967927952</v>
      </c>
      <c r="W87" s="63">
        <f>B87+([1]User!D$6-25)*[1]User!C$6*[1]Calc!V$6</f>
        <v>0.42109231560000004</v>
      </c>
      <c r="AH87" s="24"/>
    </row>
    <row r="88" spans="1:34">
      <c r="A88" s="64">
        <v>1.15592E-2</v>
      </c>
      <c r="B88" s="59">
        <v>0.41758600000000001</v>
      </c>
      <c r="C88" s="64">
        <v>8.4374399999999992E-3</v>
      </c>
      <c r="D88" s="61">
        <f t="shared" si="18"/>
        <v>9.962060427959181E-2</v>
      </c>
      <c r="E88" s="49">
        <f t="shared" si="19"/>
        <v>-1.0016508282481213</v>
      </c>
      <c r="F88" s="49">
        <f t="shared" si="20"/>
        <v>-1.0016508282481213</v>
      </c>
      <c r="G88" s="49">
        <f t="shared" si="21"/>
        <v>9.9711557072074034E-2</v>
      </c>
      <c r="H88" s="5" t="str">
        <f t="shared" si="24"/>
        <v/>
      </c>
      <c r="I88" s="24">
        <f t="shared" si="22"/>
        <v>2.2507211073198152E-2</v>
      </c>
      <c r="J88" s="24">
        <f t="shared" si="23"/>
        <v>9.4049153367445418E-3</v>
      </c>
      <c r="K88" s="5" t="str">
        <f t="shared" si="29"/>
        <v/>
      </c>
      <c r="L88" s="5" t="str">
        <f t="shared" si="30"/>
        <v/>
      </c>
      <c r="M88" s="24">
        <f t="shared" si="25"/>
        <v>-473121059520501.31</v>
      </c>
      <c r="N88" s="24">
        <f t="shared" si="26"/>
        <v>9.9711557072074034E-2</v>
      </c>
      <c r="O88" s="24">
        <f t="shared" si="27"/>
        <v>547426006122.75</v>
      </c>
      <c r="P88" s="24">
        <f t="shared" si="28"/>
        <v>1.055416027060628E-6</v>
      </c>
      <c r="Q88" s="5" t="str">
        <f t="shared" si="33"/>
        <v/>
      </c>
      <c r="R88" s="5">
        <f t="shared" si="34"/>
        <v>0.41786231560000003</v>
      </c>
      <c r="S88" s="5" t="str">
        <f t="shared" si="35"/>
        <v/>
      </c>
      <c r="T88" s="5">
        <f t="shared" si="35"/>
        <v>-1.0012545018513956</v>
      </c>
      <c r="U88" s="24">
        <f t="shared" si="32"/>
        <v>8.3455856248587038E-3</v>
      </c>
      <c r="V88" s="24">
        <f t="shared" si="31"/>
        <v>1.0059606943345809</v>
      </c>
      <c r="W88" s="63">
        <f>B88+([1]User!D$6-25)*[1]User!C$6*[1]Calc!V$6</f>
        <v>0.41786231560000003</v>
      </c>
      <c r="AH88" s="24"/>
    </row>
    <row r="89" spans="1:34">
      <c r="A89" s="64">
        <v>1.1704600000000001E-2</v>
      </c>
      <c r="B89" s="59">
        <v>0.41432600000000003</v>
      </c>
      <c r="C89" s="64">
        <v>7.8699100000000008E-3</v>
      </c>
      <c r="D89" s="61">
        <f t="shared" si="18"/>
        <v>9.2919794371989911E-2</v>
      </c>
      <c r="E89" s="49">
        <f t="shared" si="19"/>
        <v>-1.0318917599480928</v>
      </c>
      <c r="F89" s="49">
        <f t="shared" si="20"/>
        <v>-1.0318917599480928</v>
      </c>
      <c r="G89" s="49">
        <f t="shared" si="21"/>
        <v>9.3000659816754913E-2</v>
      </c>
      <c r="H89" s="5" t="str">
        <f t="shared" si="24"/>
        <v/>
      </c>
      <c r="I89" s="24">
        <f t="shared" si="22"/>
        <v>2.267498350458113E-2</v>
      </c>
      <c r="J89" s="24">
        <f t="shared" si="23"/>
        <v>9.4011006671911399E-3</v>
      </c>
      <c r="K89" s="5" t="str">
        <f t="shared" si="29"/>
        <v/>
      </c>
      <c r="L89" s="5" t="str">
        <f t="shared" si="30"/>
        <v/>
      </c>
      <c r="M89" s="24">
        <f t="shared" si="25"/>
        <v>-420648381008153.56</v>
      </c>
      <c r="N89" s="24">
        <f t="shared" si="26"/>
        <v>9.3000659816754913E-2</v>
      </c>
      <c r="O89" s="24">
        <f t="shared" si="27"/>
        <v>482213302956.75</v>
      </c>
      <c r="P89" s="24">
        <f t="shared" si="28"/>
        <v>9.9677449109565081E-7</v>
      </c>
      <c r="Q89" s="5" t="str">
        <f t="shared" si="33"/>
        <v/>
      </c>
      <c r="R89" s="5">
        <f t="shared" si="34"/>
        <v>0.41460231560000005</v>
      </c>
      <c r="S89" s="5" t="str">
        <f t="shared" si="35"/>
        <v/>
      </c>
      <c r="T89" s="5">
        <f t="shared" si="35"/>
        <v>-1.0315139702228475</v>
      </c>
      <c r="U89" s="24">
        <f t="shared" si="32"/>
        <v>7.7934021299706797E-3</v>
      </c>
      <c r="V89" s="24">
        <f t="shared" si="31"/>
        <v>0.93690372866328908</v>
      </c>
      <c r="W89" s="63">
        <f>B89+([1]User!D$6-25)*[1]User!C$6*[1]Calc!V$6</f>
        <v>0.41460231560000005</v>
      </c>
      <c r="AH89" s="24"/>
    </row>
    <row r="90" spans="1:34">
      <c r="A90" s="64">
        <v>1.1849999999999999E-2</v>
      </c>
      <c r="B90" s="59">
        <v>0.410972</v>
      </c>
      <c r="C90" s="64">
        <v>7.3325999999999999E-3</v>
      </c>
      <c r="D90" s="61">
        <f t="shared" si="18"/>
        <v>8.6575791109689076E-2</v>
      </c>
      <c r="E90" s="49">
        <f t="shared" si="19"/>
        <v>-1.06260353127717</v>
      </c>
      <c r="F90" s="49">
        <f t="shared" si="20"/>
        <v>-1.06260353127717</v>
      </c>
      <c r="G90" s="49">
        <f t="shared" si="21"/>
        <v>8.6648812139616879E-2</v>
      </c>
      <c r="H90" s="5" t="str">
        <f t="shared" si="24"/>
        <v/>
      </c>
      <c r="I90" s="24">
        <f t="shared" si="22"/>
        <v>2.2833779696509578E-2</v>
      </c>
      <c r="J90" s="24">
        <f t="shared" si="23"/>
        <v>9.3903534389710441E-3</v>
      </c>
      <c r="K90" s="5" t="str">
        <f t="shared" si="29"/>
        <v/>
      </c>
      <c r="L90" s="5" t="str">
        <f t="shared" si="30"/>
        <v/>
      </c>
      <c r="M90" s="24">
        <f t="shared" si="25"/>
        <v>-379843060381861.06</v>
      </c>
      <c r="N90" s="24">
        <f t="shared" si="26"/>
        <v>8.6648812139616879E-2</v>
      </c>
      <c r="O90" s="24">
        <f t="shared" si="27"/>
        <v>423216240353.5</v>
      </c>
      <c r="P90" s="24">
        <f t="shared" si="28"/>
        <v>9.3895216837437125E-7</v>
      </c>
      <c r="Q90" s="5" t="str">
        <f t="shared" si="33"/>
        <v/>
      </c>
      <c r="R90" s="5">
        <f t="shared" si="34"/>
        <v>0.41124831560000003</v>
      </c>
      <c r="S90" s="5" t="str">
        <f t="shared" si="35"/>
        <v/>
      </c>
      <c r="T90" s="5">
        <f t="shared" si="35"/>
        <v>-1.062237386611296</v>
      </c>
      <c r="U90" s="24">
        <f t="shared" si="32"/>
        <v>7.2663785506605627E-3</v>
      </c>
      <c r="V90" s="24">
        <f t="shared" si="31"/>
        <v>0.87216704975965709</v>
      </c>
      <c r="W90" s="63">
        <f>B90+([1]User!D$6-25)*[1]User!C$6*[1]Calc!V$6</f>
        <v>0.41124831560000003</v>
      </c>
      <c r="AH90" s="24"/>
    </row>
    <row r="91" spans="1:34">
      <c r="A91" s="64">
        <v>1.19954E-2</v>
      </c>
      <c r="B91" s="59">
        <v>0.40752500000000003</v>
      </c>
      <c r="C91" s="64">
        <v>6.8295400000000003E-3</v>
      </c>
      <c r="D91" s="61">
        <f t="shared" si="18"/>
        <v>8.063617658337642E-2</v>
      </c>
      <c r="E91" s="49">
        <f t="shared" si="19"/>
        <v>-1.0934700727649636</v>
      </c>
      <c r="F91" s="49">
        <f t="shared" si="20"/>
        <v>-1.0934700727649636</v>
      </c>
      <c r="G91" s="49">
        <f t="shared" si="21"/>
        <v>8.0701804775341168E-2</v>
      </c>
      <c r="H91" s="5" t="str">
        <f t="shared" si="24"/>
        <v/>
      </c>
      <c r="I91" s="24">
        <f t="shared" si="22"/>
        <v>2.2982454880616471E-2</v>
      </c>
      <c r="J91" s="24">
        <f t="shared" si="23"/>
        <v>9.3722753360330393E-3</v>
      </c>
      <c r="K91" s="5" t="str">
        <f t="shared" si="29"/>
        <v/>
      </c>
      <c r="L91" s="5" t="str">
        <f t="shared" si="30"/>
        <v/>
      </c>
      <c r="M91" s="24">
        <f t="shared" si="25"/>
        <v>-341386766358440.69</v>
      </c>
      <c r="N91" s="24">
        <f t="shared" si="26"/>
        <v>8.0701804775341168E-2</v>
      </c>
      <c r="O91" s="24">
        <f t="shared" si="27"/>
        <v>370093822252.875</v>
      </c>
      <c r="P91" s="24">
        <f t="shared" si="28"/>
        <v>8.8160155262886952E-7</v>
      </c>
      <c r="Q91" s="5" t="str">
        <f t="shared" si="33"/>
        <v/>
      </c>
      <c r="R91" s="5">
        <f t="shared" si="34"/>
        <v>0.40780131560000005</v>
      </c>
      <c r="S91" s="5" t="str">
        <f t="shared" si="35"/>
        <v/>
      </c>
      <c r="T91" s="5">
        <f t="shared" si="35"/>
        <v>-1.0931167528218282</v>
      </c>
      <c r="U91" s="24">
        <f t="shared" si="32"/>
        <v>6.7646671803166126E-3</v>
      </c>
      <c r="V91" s="24">
        <f t="shared" si="31"/>
        <v>0.81273265381801774</v>
      </c>
      <c r="W91" s="63">
        <f>B91+([1]User!D$6-25)*[1]User!C$6*[1]Calc!V$6</f>
        <v>0.40780131560000005</v>
      </c>
      <c r="AH91" s="24"/>
    </row>
    <row r="92" spans="1:34">
      <c r="A92" s="64">
        <v>1.21408E-2</v>
      </c>
      <c r="B92" s="59">
        <v>0.40399200000000002</v>
      </c>
      <c r="C92" s="64">
        <v>6.3734999999999998E-3</v>
      </c>
      <c r="D92" s="61">
        <f t="shared" si="18"/>
        <v>7.5251725804980948E-2</v>
      </c>
      <c r="E92" s="49">
        <f t="shared" si="19"/>
        <v>-1.1234835356147106</v>
      </c>
      <c r="F92" s="49">
        <f t="shared" si="20"/>
        <v>-1.1234835356147106</v>
      </c>
      <c r="G92" s="49">
        <f t="shared" si="21"/>
        <v>7.5310353157179211E-2</v>
      </c>
      <c r="H92" s="5" t="str">
        <f t="shared" si="24"/>
        <v/>
      </c>
      <c r="I92" s="24">
        <f t="shared" si="22"/>
        <v>2.3117241171070523E-2</v>
      </c>
      <c r="J92" s="24">
        <f t="shared" si="23"/>
        <v>9.3455681495476523E-3</v>
      </c>
      <c r="K92" s="5" t="str">
        <f t="shared" si="29"/>
        <v/>
      </c>
      <c r="L92" s="5" t="str">
        <f t="shared" si="30"/>
        <v/>
      </c>
      <c r="M92" s="24">
        <f t="shared" si="25"/>
        <v>-304969580723347.62</v>
      </c>
      <c r="N92" s="24">
        <f t="shared" si="26"/>
        <v>7.5310353157179211E-2</v>
      </c>
      <c r="O92" s="24">
        <f t="shared" si="27"/>
        <v>322556740966.375</v>
      </c>
      <c r="P92" s="24">
        <f t="shared" si="28"/>
        <v>8.2337029749361603E-7</v>
      </c>
      <c r="Q92" s="5" t="str">
        <f t="shared" si="33"/>
        <v/>
      </c>
      <c r="R92" s="5">
        <f t="shared" si="34"/>
        <v>0.40426831560000004</v>
      </c>
      <c r="S92" s="5" t="str">
        <f t="shared" si="35"/>
        <v/>
      </c>
      <c r="T92" s="5">
        <f t="shared" si="35"/>
        <v>-1.123145315831739</v>
      </c>
      <c r="U92" s="24">
        <f t="shared" si="32"/>
        <v>6.2890085647930366E-3</v>
      </c>
      <c r="V92" s="24">
        <f t="shared" si="31"/>
        <v>0.76182202009926436</v>
      </c>
      <c r="W92" s="63">
        <f>B92+([1]User!D$6-25)*[1]User!C$6*[1]Calc!V$6</f>
        <v>0.40426831560000004</v>
      </c>
      <c r="AH92" s="24"/>
    </row>
    <row r="93" spans="1:34">
      <c r="A93" s="64">
        <v>1.2286200000000001E-2</v>
      </c>
      <c r="B93" s="59">
        <v>0.40032200000000001</v>
      </c>
      <c r="C93" s="64">
        <v>5.9281999999999998E-3</v>
      </c>
      <c r="D93" s="61">
        <f t="shared" si="18"/>
        <v>6.9994081888615056E-2</v>
      </c>
      <c r="E93" s="49">
        <f t="shared" si="19"/>
        <v>-1.1549386787253446</v>
      </c>
      <c r="F93" s="49">
        <f t="shared" si="20"/>
        <v>-1.1549386787253446</v>
      </c>
      <c r="G93" s="49">
        <f t="shared" si="21"/>
        <v>7.0046879211201174E-2</v>
      </c>
      <c r="H93" s="5" t="str">
        <f t="shared" si="24"/>
        <v/>
      </c>
      <c r="I93" s="24">
        <f t="shared" si="22"/>
        <v>2.3248828019719971E-2</v>
      </c>
      <c r="J93" s="24">
        <f t="shared" si="23"/>
        <v>9.3134413443739048E-3</v>
      </c>
      <c r="K93" s="5" t="str">
        <f t="shared" si="29"/>
        <v/>
      </c>
      <c r="L93" s="5" t="str">
        <f t="shared" si="30"/>
        <v/>
      </c>
      <c r="M93" s="24">
        <f t="shared" si="25"/>
        <v>-274642751696374.5</v>
      </c>
      <c r="N93" s="24">
        <f t="shared" si="26"/>
        <v>7.0046879211201174E-2</v>
      </c>
      <c r="O93" s="24">
        <f t="shared" si="27"/>
        <v>279629762450.125</v>
      </c>
      <c r="P93" s="24">
        <f t="shared" si="28"/>
        <v>7.6742927220683257E-7</v>
      </c>
      <c r="Q93" s="5" t="str">
        <f t="shared" si="33"/>
        <v/>
      </c>
      <c r="R93" s="5">
        <f t="shared" si="34"/>
        <v>0.40059831560000003</v>
      </c>
      <c r="S93" s="5" t="str">
        <f t="shared" si="35"/>
        <v/>
      </c>
      <c r="T93" s="5">
        <f t="shared" si="35"/>
        <v>-1.1546112090084168</v>
      </c>
      <c r="U93" s="24">
        <f t="shared" si="32"/>
        <v>5.8328119710436927E-3</v>
      </c>
      <c r="V93" s="24">
        <f t="shared" si="31"/>
        <v>0.71096996980126337</v>
      </c>
      <c r="W93" s="63">
        <f>B93+([1]User!D$6-25)*[1]User!C$6*[1]Calc!V$6</f>
        <v>0.40059831560000003</v>
      </c>
      <c r="AH93" s="24"/>
    </row>
    <row r="94" spans="1:34">
      <c r="A94" s="64">
        <v>1.2431599999999999E-2</v>
      </c>
      <c r="B94" s="59">
        <v>0.39656000000000002</v>
      </c>
      <c r="C94" s="64">
        <v>5.52858E-3</v>
      </c>
      <c r="D94" s="61">
        <f t="shared" si="18"/>
        <v>6.5275780379838638E-2</v>
      </c>
      <c r="E94" s="49">
        <f t="shared" si="19"/>
        <v>-1.1852479274309955</v>
      </c>
      <c r="F94" s="49">
        <f t="shared" si="20"/>
        <v>-1.1852479274309955</v>
      </c>
      <c r="G94" s="49">
        <f t="shared" si="21"/>
        <v>6.5322531932184055E-2</v>
      </c>
      <c r="H94" s="5" t="str">
        <f t="shared" si="24"/>
        <v/>
      </c>
      <c r="I94" s="24">
        <f t="shared" si="22"/>
        <v>2.3366936701695401E-2</v>
      </c>
      <c r="J94" s="24">
        <f t="shared" si="23"/>
        <v>9.27284906755922E-3</v>
      </c>
      <c r="K94" s="5" t="str">
        <f t="shared" si="29"/>
        <v/>
      </c>
      <c r="L94" s="5" t="str">
        <f t="shared" si="30"/>
        <v/>
      </c>
      <c r="M94" s="24">
        <f t="shared" si="25"/>
        <v>-243193676370261.59</v>
      </c>
      <c r="N94" s="24">
        <f t="shared" si="26"/>
        <v>6.5322531932184055E-2</v>
      </c>
      <c r="O94" s="24">
        <f t="shared" si="27"/>
        <v>241548434442.5</v>
      </c>
      <c r="P94" s="24">
        <f t="shared" si="28"/>
        <v>7.1086146944570274E-7</v>
      </c>
      <c r="Q94" s="5" t="str">
        <f t="shared" si="33"/>
        <v/>
      </c>
      <c r="R94" s="5">
        <f t="shared" si="34"/>
        <v>0.39683631560000004</v>
      </c>
      <c r="S94" s="5" t="str">
        <f t="shared" si="35"/>
        <v/>
      </c>
      <c r="T94" s="5">
        <f t="shared" si="35"/>
        <v>-1.1849369901499252</v>
      </c>
      <c r="U94" s="24">
        <f t="shared" si="32"/>
        <v>5.4018773224427845E-3</v>
      </c>
      <c r="V94" s="24">
        <f t="shared" si="31"/>
        <v>0.66846282227810871</v>
      </c>
      <c r="W94" s="63">
        <f>B94+([1]User!D$6-25)*[1]User!C$6*[1]Calc!V$6</f>
        <v>0.39683631560000004</v>
      </c>
      <c r="AH94" s="24"/>
    </row>
    <row r="95" spans="1:34">
      <c r="A95" s="64">
        <v>1.2577E-2</v>
      </c>
      <c r="B95" s="59">
        <v>0.39263999999999999</v>
      </c>
      <c r="C95" s="64">
        <v>5.1423800000000002E-3</v>
      </c>
      <c r="D95" s="61">
        <f t="shared" si="18"/>
        <v>6.0715928413747226E-2</v>
      </c>
      <c r="E95" s="49">
        <f t="shared" si="19"/>
        <v>-1.2166973597530653</v>
      </c>
      <c r="F95" s="49">
        <f t="shared" si="20"/>
        <v>-1.2166973597530653</v>
      </c>
      <c r="G95" s="49">
        <f t="shared" si="21"/>
        <v>6.07577520558919E-2</v>
      </c>
      <c r="H95" s="5" t="str">
        <f t="shared" si="24"/>
        <v/>
      </c>
      <c r="I95" s="24">
        <f t="shared" si="22"/>
        <v>2.3481056198602704E-2</v>
      </c>
      <c r="J95" s="24">
        <f t="shared" si="23"/>
        <v>9.2260900879515169E-3</v>
      </c>
      <c r="K95" s="5" t="str">
        <f t="shared" si="29"/>
        <v/>
      </c>
      <c r="L95" s="5" t="str">
        <f t="shared" si="30"/>
        <v/>
      </c>
      <c r="M95" s="24">
        <f t="shared" si="25"/>
        <v>-217559520103398.84</v>
      </c>
      <c r="N95" s="24">
        <f t="shared" si="26"/>
        <v>6.07577520558919E-2</v>
      </c>
      <c r="O95" s="24">
        <f t="shared" si="27"/>
        <v>207373507574</v>
      </c>
      <c r="P95" s="24">
        <f t="shared" si="28"/>
        <v>6.5613821688717075E-7</v>
      </c>
      <c r="Q95" s="5" t="str">
        <f t="shared" si="33"/>
        <v/>
      </c>
      <c r="R95" s="5">
        <f t="shared" si="34"/>
        <v>0.39291631560000001</v>
      </c>
      <c r="S95" s="5" t="str">
        <f t="shared" si="35"/>
        <v/>
      </c>
      <c r="T95" s="5">
        <f t="shared" si="35"/>
        <v>-1.216398302745094</v>
      </c>
      <c r="U95" s="24">
        <f t="shared" si="32"/>
        <v>4.9889454092675034E-3</v>
      </c>
      <c r="V95" s="24">
        <f t="shared" si="31"/>
        <v>0.62696432260422574</v>
      </c>
      <c r="W95" s="63">
        <f>B95+([1]User!D$6-25)*[1]User!C$6*[1]Calc!V$6</f>
        <v>0.39291631560000001</v>
      </c>
      <c r="AH95" s="24"/>
    </row>
    <row r="96" spans="1:34">
      <c r="A96" s="64">
        <v>1.27224E-2</v>
      </c>
      <c r="B96" s="59">
        <v>0.30841800000000003</v>
      </c>
      <c r="C96" s="64">
        <v>2.4873999999999999E-3</v>
      </c>
      <c r="D96" s="61">
        <f t="shared" si="18"/>
        <v>2.9368658157575837E-2</v>
      </c>
      <c r="E96" s="49">
        <f t="shared" si="19"/>
        <v>-1.5321158957677381</v>
      </c>
      <c r="F96" s="49">
        <f t="shared" si="20"/>
        <v>-1.5321158957677381</v>
      </c>
      <c r="G96" s="49">
        <f t="shared" si="21"/>
        <v>2.9402546705906182E-2</v>
      </c>
      <c r="H96" s="5" t="str">
        <f t="shared" si="24"/>
        <v/>
      </c>
      <c r="I96" s="24">
        <f t="shared" si="22"/>
        <v>2.4264936332352348E-2</v>
      </c>
      <c r="J96" s="24">
        <f t="shared" si="23"/>
        <v>7.4904479141930831E-3</v>
      </c>
      <c r="K96" s="5" t="str">
        <f t="shared" si="29"/>
        <v/>
      </c>
      <c r="L96" s="5">
        <f t="shared" si="30"/>
        <v>0.30869431560000005</v>
      </c>
      <c r="M96" s="24">
        <f t="shared" si="25"/>
        <v>-176282502758771.44</v>
      </c>
      <c r="N96" s="24">
        <f t="shared" si="26"/>
        <v>2.9402546705906182E-2</v>
      </c>
      <c r="O96" s="24">
        <f t="shared" si="27"/>
        <v>7819688780.75</v>
      </c>
      <c r="P96" s="24">
        <f t="shared" si="28"/>
        <v>5.1126760761489265E-8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9.8979314856132111E-4</v>
      </c>
      <c r="V96" s="24">
        <f t="shared" si="31"/>
        <v>0.82025914773760622</v>
      </c>
      <c r="W96" s="63">
        <f>B96+([1]User!D$6-25)*[1]User!C$6*[1]Calc!V$6</f>
        <v>0.30869431560000005</v>
      </c>
      <c r="AH96" s="24"/>
    </row>
    <row r="97" spans="1:34">
      <c r="A97" s="64">
        <v>1.28678E-2</v>
      </c>
      <c r="B97" s="59">
        <v>0.111501</v>
      </c>
      <c r="C97" s="64">
        <v>4.71137E-4</v>
      </c>
      <c r="D97" s="61">
        <f t="shared" si="18"/>
        <v>5.5627006104308945E-3</v>
      </c>
      <c r="E97" s="49">
        <f t="shared" si="19"/>
        <v>-2.2547143135513026</v>
      </c>
      <c r="F97" s="49">
        <f t="shared" si="20"/>
        <v>-2.2547143135513026</v>
      </c>
      <c r="G97" s="49">
        <f t="shared" si="21"/>
        <v>5.5627377975344915E-3</v>
      </c>
      <c r="H97" s="5" t="str">
        <f t="shared" si="24"/>
        <v/>
      </c>
      <c r="I97" s="24">
        <f t="shared" si="22"/>
        <v>2.4860931555061638E-2</v>
      </c>
      <c r="J97" s="24">
        <f t="shared" si="23"/>
        <v>2.7788881925401234E-3</v>
      </c>
      <c r="K97" s="5" t="str">
        <f t="shared" si="29"/>
        <v/>
      </c>
      <c r="L97" s="5" t="str">
        <f t="shared" si="30"/>
        <v/>
      </c>
      <c r="M97" s="24">
        <f t="shared" si="25"/>
        <v>-193441029947.75082</v>
      </c>
      <c r="N97" s="24">
        <f t="shared" si="26"/>
        <v>5.5627377975344915E-3</v>
      </c>
      <c r="O97" s="24">
        <f t="shared" si="27"/>
        <v>3670025</v>
      </c>
      <c r="P97" s="24">
        <f t="shared" si="28"/>
        <v>1.2683064197501846E-10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4.966301547382053E-5</v>
      </c>
      <c r="V97" s="24">
        <f t="shared" si="31"/>
        <v>0.61549362355639736</v>
      </c>
      <c r="W97" s="63">
        <f>B97+([1]User!D$6-25)*[1]User!C$6*[1]Calc!V$6</f>
        <v>0.1117773156</v>
      </c>
      <c r="AH97" s="24"/>
    </row>
    <row r="98" spans="1:34">
      <c r="A98" s="64">
        <v>1.3013200000000001E-2</v>
      </c>
      <c r="B98" s="59">
        <v>5.4698200000000002E-2</v>
      </c>
      <c r="C98" s="64">
        <v>1.33974E-4</v>
      </c>
      <c r="D98" s="61">
        <f t="shared" si="18"/>
        <v>1.5818270515409929E-3</v>
      </c>
      <c r="E98" s="49">
        <f t="shared" si="19"/>
        <v>-2.8008410016647285</v>
      </c>
      <c r="F98" s="49">
        <f t="shared" si="20"/>
        <v>-2.8008410016647285</v>
      </c>
      <c r="G98" s="49">
        <f t="shared" si="21"/>
        <v>1.5818282273348577E-3</v>
      </c>
      <c r="H98" s="5" t="str">
        <f t="shared" si="24"/>
        <v/>
      </c>
      <c r="I98" s="24">
        <f t="shared" si="22"/>
        <v>2.496045429431663E-2</v>
      </c>
      <c r="J98" s="24">
        <f t="shared" si="23"/>
        <v>1.3721888839859967E-3</v>
      </c>
      <c r="K98" s="5" t="str">
        <f t="shared" si="29"/>
        <v/>
      </c>
      <c r="L98" s="5" t="str">
        <f t="shared" si="30"/>
        <v/>
      </c>
      <c r="M98" s="24">
        <f t="shared" si="25"/>
        <v>-6116281028.5290356</v>
      </c>
      <c r="N98" s="24">
        <f t="shared" si="26"/>
        <v>1.5818282273348577E-3</v>
      </c>
      <c r="O98" s="24">
        <f t="shared" si="27"/>
        <v>402273.375</v>
      </c>
      <c r="P98" s="24">
        <f t="shared" si="28"/>
        <v>4.8888388937333914E-11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2.1276523148851507E-5</v>
      </c>
      <c r="V98" s="24">
        <f t="shared" si="31"/>
        <v>0.11511304474385212</v>
      </c>
      <c r="W98" s="63">
        <f>B98+([1]User!D$6-25)*[1]User!C$6*[1]Calc!V$6</f>
        <v>5.4974515600000003E-2</v>
      </c>
      <c r="AH98" s="24"/>
    </row>
    <row r="99" spans="1:34">
      <c r="A99" s="64">
        <v>1.3158599999999999E-2</v>
      </c>
      <c r="B99" s="59">
        <v>3.6995199999999999E-2</v>
      </c>
      <c r="C99" s="64">
        <v>3.7258300000000002E-5</v>
      </c>
      <c r="D99" s="61">
        <f t="shared" si="18"/>
        <v>4.3990764502388355E-4</v>
      </c>
      <c r="E99" s="49">
        <f t="shared" si="19"/>
        <v>-3.3566384904831592</v>
      </c>
      <c r="F99" s="49">
        <f t="shared" si="20"/>
        <v>-3.3566384904831592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9.3085610211000001E-4</v>
      </c>
      <c r="K99" s="5" t="str">
        <f t="shared" si="29"/>
        <v/>
      </c>
      <c r="L99" s="5" t="str">
        <f t="shared" si="30"/>
        <v/>
      </c>
      <c r="M99" s="24">
        <f t="shared" si="25"/>
        <v>-957034603.81230259</v>
      </c>
      <c r="N99" s="24">
        <f t="shared" si="26"/>
        <v>4.3990782900421577E-4</v>
      </c>
      <c r="O99" s="24">
        <f t="shared" si="27"/>
        <v>201968.875</v>
      </c>
      <c r="P99" s="24">
        <f t="shared" si="28"/>
        <v>8.8260526342275893E-11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1.4637096416133795E-5</v>
      </c>
      <c r="V99" s="24">
        <f t="shared" si="31"/>
        <v>6.6712368475343994E-2</v>
      </c>
      <c r="W99" s="63">
        <f>B99+([1]User!D$6-25)*[1]User!C$6*[1]Calc!V$6</f>
        <v>3.7271515599999999E-2</v>
      </c>
      <c r="AH99" s="24"/>
    </row>
    <row r="100" spans="1:34">
      <c r="A100" s="64">
        <v>1.3304E-2</v>
      </c>
      <c r="B100" s="59">
        <v>3.06348E-2</v>
      </c>
      <c r="C100" s="64">
        <v>1.6614099999999999E-6</v>
      </c>
      <c r="D100" s="61">
        <f t="shared" si="18"/>
        <v>1.9616218681988452E-5</v>
      </c>
      <c r="E100" s="49">
        <f t="shared" si="19"/>
        <v>-4.7073847056113376</v>
      </c>
      <c r="F100" s="49">
        <f t="shared" si="20"/>
        <v>-4.7073847056113376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7.7200511211000008E-4</v>
      </c>
      <c r="K100" s="5" t="str">
        <f t="shared" si="29"/>
        <v/>
      </c>
      <c r="L100" s="5" t="str">
        <f t="shared" si="30"/>
        <v/>
      </c>
      <c r="M100" s="24">
        <f t="shared" si="25"/>
        <v>-268444334.6732198</v>
      </c>
      <c r="N100" s="24">
        <f t="shared" si="26"/>
        <v>1.961627028772735E-5</v>
      </c>
      <c r="O100" s="24">
        <f t="shared" si="27"/>
        <v>157678.875</v>
      </c>
      <c r="P100" s="24">
        <f t="shared" si="28"/>
        <v>1.5452574054795929E-9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1.2397118366641094E-5</v>
      </c>
      <c r="V100" s="24">
        <f t="shared" si="31"/>
        <v>7.912483655560916E-2</v>
      </c>
      <c r="W100" s="63">
        <f>B100+([1]User!D$6-25)*[1]User!C$6*[1]Calc!V$6</f>
        <v>3.09111156E-2</v>
      </c>
      <c r="AH100" s="24"/>
    </row>
    <row r="101" spans="1:34">
      <c r="A101" s="64">
        <v>1.34494E-2</v>
      </c>
      <c r="B101" s="59">
        <v>2.8453300000000001E-2</v>
      </c>
      <c r="C101" s="64">
        <v>-8.4131700000000006E-6</v>
      </c>
      <c r="D101" s="61">
        <f t="shared" si="18"/>
        <v>-9.9334049108133936E-5</v>
      </c>
      <c r="E101" s="49">
        <f t="shared" si="19"/>
        <v>-3</v>
      </c>
      <c r="F101" s="49">
        <f t="shared" si="20"/>
        <v>-3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7.1752214961000001E-4</v>
      </c>
      <c r="K101" s="5" t="str">
        <f t="shared" si="29"/>
        <v/>
      </c>
      <c r="L101" s="5" t="str">
        <f t="shared" si="30"/>
        <v/>
      </c>
      <c r="M101" s="24">
        <f t="shared" si="25"/>
        <v>-84576703.507987067</v>
      </c>
      <c r="N101" s="24">
        <f t="shared" si="26"/>
        <v>-9.9334032849108451E-5</v>
      </c>
      <c r="O101" s="24">
        <f t="shared" si="27"/>
        <v>144843.5</v>
      </c>
      <c r="P101" s="24">
        <f t="shared" si="28"/>
        <v>-2.8031394318095387E-10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1.1643735183940242E-5</v>
      </c>
      <c r="V101" s="24">
        <f t="shared" si="31"/>
        <v>8.4373020357570314E-2</v>
      </c>
      <c r="W101" s="63">
        <f>B101+([1]User!D$6-25)*[1]User!C$6*[1]Calc!V$6</f>
        <v>2.8729615600000001E-2</v>
      </c>
      <c r="AH101" s="24"/>
    </row>
    <row r="102" spans="1:34">
      <c r="A102" s="64">
        <v>1.3594800000000001E-2</v>
      </c>
      <c r="B102" s="59">
        <v>2.7711800000000002E-2</v>
      </c>
      <c r="C102" s="64">
        <v>-6.3982500000000001E-6</v>
      </c>
      <c r="D102" s="61">
        <f t="shared" si="18"/>
        <v>-7.5543948322227879E-5</v>
      </c>
      <c r="E102" s="49">
        <f t="shared" si="19"/>
        <v>-3</v>
      </c>
      <c r="F102" s="49">
        <f t="shared" si="20"/>
        <v>-3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6.9900318711000004E-4</v>
      </c>
      <c r="K102" s="5" t="str">
        <f t="shared" si="29"/>
        <v/>
      </c>
      <c r="L102" s="5" t="str">
        <f t="shared" si="30"/>
        <v/>
      </c>
      <c r="M102" s="24">
        <f t="shared" si="25"/>
        <v>-27930131.941820782</v>
      </c>
      <c r="N102" s="24">
        <f t="shared" si="26"/>
        <v>-7.5543942952939315E-5</v>
      </c>
      <c r="O102" s="24">
        <f t="shared" si="27"/>
        <v>140723.125</v>
      </c>
      <c r="P102" s="24">
        <f t="shared" si="28"/>
        <v>-3.5810433626495552E-10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1.1389287581589592E-5</v>
      </c>
      <c r="V102" s="24">
        <f t="shared" si="31"/>
        <v>8.6302413647248374E-2</v>
      </c>
      <c r="W102" s="63">
        <f>B102+([1]User!D$6-25)*[1]User!C$6*[1]Calc!V$6</f>
        <v>2.7988115600000002E-2</v>
      </c>
      <c r="AH102" s="24"/>
    </row>
    <row r="103" spans="1:34">
      <c r="A103" s="64">
        <v>1.3740199999999999E-2</v>
      </c>
      <c r="B103" s="59">
        <v>2.7455199999999999E-2</v>
      </c>
      <c r="C103" s="64">
        <v>-5.0549800000000002E-6</v>
      </c>
      <c r="D103" s="61">
        <f t="shared" si="18"/>
        <v>-5.9683999201327782E-5</v>
      </c>
      <c r="E103" s="49">
        <f t="shared" si="19"/>
        <v>-3</v>
      </c>
      <c r="F103" s="49">
        <f t="shared" si="20"/>
        <v>-3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6.9259460211000003E-4</v>
      </c>
      <c r="K103" s="5" t="str">
        <f t="shared" si="29"/>
        <v/>
      </c>
      <c r="L103" s="5" t="str">
        <f t="shared" si="30"/>
        <v/>
      </c>
      <c r="M103" s="24">
        <f t="shared" si="25"/>
        <v>-9569321.1331062112</v>
      </c>
      <c r="N103" s="24">
        <f t="shared" si="26"/>
        <v>-5.9683997361721488E-5</v>
      </c>
      <c r="O103" s="24">
        <f t="shared" si="27"/>
        <v>139324.625</v>
      </c>
      <c r="P103" s="24">
        <f t="shared" si="28"/>
        <v>-4.4875958538222581E-10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1.1301423348429438E-5</v>
      </c>
      <c r="V103" s="24">
        <f t="shared" si="31"/>
        <v>8.6988842283718087E-2</v>
      </c>
      <c r="W103" s="63">
        <f>B103+([1]User!D$6-25)*[1]User!C$6*[1]Calc!V$6</f>
        <v>2.7731515599999999E-2</v>
      </c>
      <c r="AH103" s="24"/>
    </row>
    <row r="104" spans="1:34">
      <c r="A104" s="64">
        <v>1.38856E-2</v>
      </c>
      <c r="B104" s="59">
        <v>2.7288699999999999E-2</v>
      </c>
      <c r="C104" s="64">
        <v>-2.0502699999999999E-5</v>
      </c>
      <c r="D104" s="61">
        <f t="shared" si="18"/>
        <v>-2.4207477189327415E-4</v>
      </c>
      <c r="E104" s="49">
        <f t="shared" si="19"/>
        <v>-3</v>
      </c>
      <c r="F104" s="49">
        <f>IF($D104&gt;0,LOG10(D104),-3)</f>
        <v>-3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6.8843626460999999E-4</v>
      </c>
      <c r="K104" s="5" t="str">
        <f t="shared" si="29"/>
        <v/>
      </c>
      <c r="L104" s="5" t="str">
        <f t="shared" si="30"/>
        <v/>
      </c>
      <c r="M104" s="24">
        <f t="shared" si="25"/>
        <v>-6169135.8828627877</v>
      </c>
      <c r="N104" s="24">
        <f t="shared" si="26"/>
        <v>-2.4207477070731947E-4</v>
      </c>
      <c r="O104" s="24">
        <f t="shared" si="27"/>
        <v>138424.75</v>
      </c>
      <c r="P104" s="24">
        <f t="shared" si="28"/>
        <v>-1.0992791137319202E-10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1.1244462414610981E-5</v>
      </c>
      <c r="V104" s="24">
        <f t="shared" si="31"/>
        <v>8.7439574855906338E-2</v>
      </c>
      <c r="W104" s="63">
        <f>B104+([1]User!D$6-25)*[1]User!C$6*[1]Calc!V$6</f>
        <v>2.7565015599999999E-2</v>
      </c>
      <c r="AH104" s="24"/>
    </row>
    <row r="105" spans="1:34">
      <c r="A105" s="64">
        <v>1.4031E-2</v>
      </c>
      <c r="B105" s="59">
        <v>2.7284599999999999E-2</v>
      </c>
      <c r="C105" s="64">
        <v>-8.4131700000000006E-6</v>
      </c>
      <c r="D105" s="61">
        <f t="shared" si="18"/>
        <v>-9.9334049108133936E-5</v>
      </c>
      <c r="E105" s="49">
        <f>IF(D105&gt;0,LOG10(D105),-3)</f>
        <v>-3</v>
      </c>
      <c r="F105" s="49">
        <f>IF($D105&gt;0,LOG10(D105),-3)</f>
        <v>-3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6.8833386710999997E-4</v>
      </c>
      <c r="K105" s="5" t="str">
        <f t="shared" si="29"/>
        <v/>
      </c>
      <c r="L105" s="5" t="str">
        <f t="shared" si="30"/>
        <v/>
      </c>
      <c r="M105" s="24">
        <f t="shared" si="25"/>
        <v>-151888.41567880457</v>
      </c>
      <c r="N105" s="24">
        <f t="shared" si="26"/>
        <v>-9.9334049078934908E-5</v>
      </c>
      <c r="O105" s="24">
        <f t="shared" si="27"/>
        <v>138402.625</v>
      </c>
      <c r="P105" s="24">
        <f t="shared" si="28"/>
        <v>-2.6784894884187558E-10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1.1243060283099727E-5</v>
      </c>
      <c r="V105" s="24">
        <f t="shared" si="31"/>
        <v>8.7450727542092571E-2</v>
      </c>
      <c r="W105" s="63">
        <f>B105+([1]User!D$6-25)*[1]User!C$6*[1]Calc!V$6</f>
        <v>2.7560915599999999E-2</v>
      </c>
      <c r="AH105" s="24"/>
    </row>
    <row r="106" spans="1:34">
      <c r="A106" s="64">
        <v>1.41764E-2</v>
      </c>
      <c r="B106" s="59">
        <v>2.72699E-2</v>
      </c>
      <c r="C106" s="64">
        <v>-5.0549800000000002E-6</v>
      </c>
      <c r="D106" s="61">
        <f t="shared" si="18"/>
        <v>-5.9683999201327782E-5</v>
      </c>
      <c r="E106" s="49">
        <f>IF(D106&gt;0,LOG10(D106),-3)</f>
        <v>-3</v>
      </c>
      <c r="F106" s="49">
        <f>IF($D106&gt;0,LOG10(D106),-3)</f>
        <v>-3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6.8796673461000003E-4</v>
      </c>
      <c r="K106" s="5" t="str">
        <f t="shared" si="29"/>
        <v/>
      </c>
      <c r="L106" s="5" t="str">
        <f t="shared" si="30"/>
        <v/>
      </c>
      <c r="M106" s="24">
        <f t="shared" si="25"/>
        <v>-544264.0555145219</v>
      </c>
      <c r="N106" s="24">
        <f t="shared" si="26"/>
        <v>-5.9683999096698457E-5</v>
      </c>
      <c r="O106" s="24">
        <f t="shared" si="27"/>
        <v>138323.5</v>
      </c>
      <c r="P106" s="24">
        <f t="shared" si="28"/>
        <v>-4.4553498496167201E-10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1.1238033329960052E-5</v>
      </c>
      <c r="V106" s="24">
        <f t="shared" si="31"/>
        <v>8.7490735278676263E-2</v>
      </c>
      <c r="W106" s="63">
        <f>B106+([1]User!D$6-25)*[1]User!C$6*[1]Calc!V$6</f>
        <v>2.75462156E-2</v>
      </c>
      <c r="AH106" s="24"/>
    </row>
    <row r="107" spans="1:34">
      <c r="A107" s="64">
        <v>1.4321800000000001E-2</v>
      </c>
      <c r="B107" s="59">
        <v>2.72296E-2</v>
      </c>
      <c r="C107" s="64">
        <v>-1.9159400000000002E-5</v>
      </c>
      <c r="D107" s="61">
        <f t="shared" si="18"/>
        <v>-2.2621446856326227E-4</v>
      </c>
      <c r="E107" s="49">
        <f>IF(D107&gt;0,LOG10(D107),-3)</f>
        <v>-3</v>
      </c>
      <c r="F107" s="49">
        <f t="shared" ref="F107:F133" si="36">IF($D107&gt;0,LOG10(D107),-3)</f>
        <v>-3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6.8696024211000004E-4</v>
      </c>
      <c r="K107" s="5" t="str">
        <f t="shared" si="29"/>
        <v/>
      </c>
      <c r="L107" s="5" t="str">
        <f t="shared" si="30"/>
        <v/>
      </c>
      <c r="M107" s="24">
        <f t="shared" si="25"/>
        <v>-1489759.5113346295</v>
      </c>
      <c r="N107" s="24">
        <f t="shared" si="26"/>
        <v>-2.2621446827687089E-4</v>
      </c>
      <c r="O107" s="24">
        <f t="shared" si="27"/>
        <v>138106.75</v>
      </c>
      <c r="P107" s="24">
        <f t="shared" si="28"/>
        <v>-1.1736491402267455E-10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1.1224253568929393E-5</v>
      </c>
      <c r="V107" s="24">
        <f t="shared" si="31"/>
        <v>8.7600587284958217E-2</v>
      </c>
      <c r="W107" s="63">
        <f>B107+([1]User!D$6-25)*[1]User!C$6*[1]Calc!V$6</f>
        <v>2.75059156E-2</v>
      </c>
      <c r="AH107" s="24"/>
    </row>
    <row r="108" spans="1:34">
      <c r="A108" s="64">
        <v>1.44672E-2</v>
      </c>
      <c r="B108" s="59">
        <v>2.7209400000000002E-2</v>
      </c>
      <c r="C108" s="64">
        <v>-1.0428099999999999E-5</v>
      </c>
      <c r="D108" s="61">
        <f t="shared" si="18"/>
        <v>-1.231242679637439E-4</v>
      </c>
      <c r="E108" s="49">
        <f>IF(D108&gt;0,LOG10(D108),-3)</f>
        <v>-3</v>
      </c>
      <c r="F108" s="49">
        <f t="shared" si="36"/>
        <v>-3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6.8645574711000005E-4</v>
      </c>
      <c r="K108" s="5" t="str">
        <f t="shared" si="29"/>
        <v/>
      </c>
      <c r="L108" s="5" t="str">
        <f t="shared" si="30"/>
        <v/>
      </c>
      <c r="M108" s="24">
        <f t="shared" si="25"/>
        <v>-746141.24248965702</v>
      </c>
      <c r="N108" s="24">
        <f t="shared" si="26"/>
        <v>-1.2312426782030571E-4</v>
      </c>
      <c r="O108" s="24">
        <f t="shared" si="27"/>
        <v>137998.125</v>
      </c>
      <c r="P108" s="24">
        <f t="shared" si="28"/>
        <v>-2.1546328777944507E-10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1.121734748135433E-5</v>
      </c>
      <c r="V108" s="24">
        <f t="shared" si="31"/>
        <v>8.7655744030295787E-2</v>
      </c>
      <c r="W108" s="63">
        <f>B108+([1]User!D$6-25)*[1]User!C$6*[1]Calc!V$6</f>
        <v>2.7485715600000002E-2</v>
      </c>
      <c r="AH108" s="24"/>
    </row>
    <row r="109" spans="1:34">
      <c r="A109" s="60">
        <v>1.46126E-2</v>
      </c>
      <c r="B109" s="63">
        <v>2.7182600000000001E-2</v>
      </c>
      <c r="C109" s="24">
        <v>-2.1174300000000002E-5</v>
      </c>
      <c r="D109" s="61">
        <f t="shared" si="18"/>
        <v>-2.5000433320976047E-4</v>
      </c>
      <c r="E109" s="49">
        <f t="shared" ref="E109:E133" si="37">IF(D109&gt;0,LOG10(D109),-3)</f>
        <v>-3</v>
      </c>
      <c r="F109" s="49">
        <f t="shared" si="36"/>
        <v>-3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6.8578641711000005E-4</v>
      </c>
      <c r="K109" s="5" t="str">
        <f t="shared" si="29"/>
        <v/>
      </c>
      <c r="L109" s="5" t="str">
        <f t="shared" si="30"/>
        <v/>
      </c>
      <c r="M109" s="24">
        <f t="shared" si="25"/>
        <v>-988897.92470905988</v>
      </c>
      <c r="N109" s="24">
        <f t="shared" si="26"/>
        <v>-2.5000433301965473E-4</v>
      </c>
      <c r="O109" s="24">
        <f t="shared" si="27"/>
        <v>137854.25</v>
      </c>
      <c r="P109" s="24">
        <f t="shared" si="28"/>
        <v>-1.0600256683517779E-10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1.1208185865517733E-5</v>
      </c>
      <c r="V109" s="24">
        <f t="shared" si="31"/>
        <v>8.7729019877905559E-2</v>
      </c>
      <c r="W109" s="63">
        <f>B109+([1]User!D$6-25)*[1]User!C$6*[1]Calc!V$6</f>
        <v>2.7458915600000001E-2</v>
      </c>
      <c r="AH109" s="24"/>
    </row>
    <row r="110" spans="1:34">
      <c r="A110" s="60">
        <v>1.4758E-2</v>
      </c>
      <c r="B110" s="63">
        <v>2.7178500000000001E-2</v>
      </c>
      <c r="C110" s="24">
        <v>-1.10997E-5</v>
      </c>
      <c r="D110" s="61">
        <f t="shared" si="18"/>
        <v>-1.3105382928023016E-4</v>
      </c>
      <c r="E110" s="49">
        <f t="shared" si="37"/>
        <v>-3</v>
      </c>
      <c r="F110" s="49">
        <f t="shared" si="36"/>
        <v>-3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6.8568401961000003E-4</v>
      </c>
      <c r="K110" s="5" t="str">
        <f t="shared" si="29"/>
        <v/>
      </c>
      <c r="L110" s="5" t="str">
        <f t="shared" si="30"/>
        <v/>
      </c>
      <c r="M110" s="24">
        <f t="shared" si="25"/>
        <v>-151262.48300683644</v>
      </c>
      <c r="N110" s="24">
        <f t="shared" si="26"/>
        <v>-1.3105382925115145E-4</v>
      </c>
      <c r="O110" s="24">
        <f t="shared" si="27"/>
        <v>137832.25</v>
      </c>
      <c r="P110" s="24">
        <f t="shared" si="28"/>
        <v>-2.0218311736028265E-10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1.1206784367155254E-5</v>
      </c>
      <c r="V110" s="24">
        <f t="shared" si="31"/>
        <v>8.77402398190162E-2</v>
      </c>
      <c r="W110" s="63">
        <f>B110+([1]User!D$6-25)*[1]User!C$6*[1]Calc!V$6</f>
        <v>2.7454815600000002E-2</v>
      </c>
      <c r="AH110" s="24"/>
    </row>
    <row r="111" spans="1:34">
      <c r="A111" s="60">
        <v>1.4903400000000001E-2</v>
      </c>
      <c r="B111" s="63">
        <v>2.7182600000000001E-2</v>
      </c>
      <c r="C111" s="24">
        <v>-9.7564500000000004E-6</v>
      </c>
      <c r="D111" s="61">
        <f t="shared" si="18"/>
        <v>-1.1519411629873796E-4</v>
      </c>
      <c r="E111" s="49">
        <f t="shared" si="37"/>
        <v>-3</v>
      </c>
      <c r="F111" s="49">
        <f t="shared" si="36"/>
        <v>-3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6.8578641711000005E-4</v>
      </c>
      <c r="K111" s="5" t="str">
        <f t="shared" si="29"/>
        <v/>
      </c>
      <c r="L111" s="5" t="str">
        <f t="shared" si="30"/>
        <v/>
      </c>
      <c r="M111" s="24">
        <f t="shared" si="25"/>
        <v>151286.62280996333</v>
      </c>
      <c r="N111" s="24">
        <f t="shared" si="26"/>
        <v>-1.151941163278213E-4</v>
      </c>
      <c r="O111" s="24">
        <f t="shared" si="27"/>
        <v>137854.25</v>
      </c>
      <c r="P111" s="24">
        <f t="shared" si="28"/>
        <v>-2.3005602946406332E-10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1.1208185865517733E-5</v>
      </c>
      <c r="V111" s="24">
        <f t="shared" si="31"/>
        <v>8.7729019877905559E-2</v>
      </c>
      <c r="W111" s="63">
        <f>B111+([1]User!D$6-25)*[1]User!C$6*[1]Calc!V$6</f>
        <v>2.7458915600000001E-2</v>
      </c>
      <c r="AH111" s="24"/>
    </row>
    <row r="112" spans="1:34">
      <c r="A112" s="60">
        <v>1.5048799999999999E-2</v>
      </c>
      <c r="B112" s="63">
        <v>2.7165100000000001E-2</v>
      </c>
      <c r="C112" s="24">
        <v>-4.3833400000000003E-6</v>
      </c>
      <c r="D112" s="61">
        <f t="shared" si="18"/>
        <v>-5.1753965606025765E-5</v>
      </c>
      <c r="E112" s="49">
        <f t="shared" si="37"/>
        <v>-3</v>
      </c>
      <c r="F112" s="49">
        <f t="shared" si="36"/>
        <v>-3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6.8534935461000003E-4</v>
      </c>
      <c r="K112" s="5" t="str">
        <f t="shared" si="29"/>
        <v/>
      </c>
      <c r="L112" s="5" t="str">
        <f t="shared" si="30"/>
        <v/>
      </c>
      <c r="M112" s="24">
        <f t="shared" si="25"/>
        <v>-645295.91310831381</v>
      </c>
      <c r="N112" s="24">
        <f t="shared" si="26"/>
        <v>-5.1753965481974077E-5</v>
      </c>
      <c r="O112" s="24">
        <f t="shared" si="27"/>
        <v>137760.375</v>
      </c>
      <c r="P112" s="24">
        <f t="shared" si="28"/>
        <v>-5.117106340232818E-10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1.1202204030775092E-5</v>
      </c>
      <c r="V112" s="24">
        <f t="shared" si="31"/>
        <v>8.7776928088851972E-2</v>
      </c>
      <c r="W112" s="63">
        <f>B112+([1]User!D$6-25)*[1]User!C$6*[1]Calc!V$6</f>
        <v>2.7441415600000001E-2</v>
      </c>
      <c r="AH112" s="24"/>
    </row>
    <row r="113" spans="1:34">
      <c r="A113" s="5">
        <v>1.51942E-2</v>
      </c>
      <c r="B113" s="63">
        <v>2.7169100000000002E-2</v>
      </c>
      <c r="C113" s="24">
        <v>-8.4131700000000006E-6</v>
      </c>
      <c r="D113" s="61">
        <f t="shared" si="18"/>
        <v>-9.9334049108133936E-5</v>
      </c>
      <c r="E113" s="49">
        <f t="shared" si="37"/>
        <v>-3</v>
      </c>
      <c r="F113" s="49">
        <f t="shared" si="36"/>
        <v>-3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6.8544925461000005E-4</v>
      </c>
      <c r="K113" s="5" t="str">
        <f t="shared" si="29"/>
        <v/>
      </c>
      <c r="L113" s="5" t="str">
        <f t="shared" si="30"/>
        <v/>
      </c>
      <c r="M113" s="24">
        <f t="shared" si="25"/>
        <v>147519.17329780411</v>
      </c>
      <c r="N113" s="24">
        <f t="shared" si="26"/>
        <v>-9.9334049136493019E-5</v>
      </c>
      <c r="O113" s="24">
        <f t="shared" si="27"/>
        <v>137781.875</v>
      </c>
      <c r="P113" s="24">
        <f t="shared" si="28"/>
        <v>-2.6664761861871203E-10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1.1203571268036322E-5</v>
      </c>
      <c r="V113" s="24">
        <f t="shared" si="31"/>
        <v>8.7765973444221476E-2</v>
      </c>
      <c r="W113" s="63">
        <f>B113+([1]User!D$6-25)*[1]User!C$6*[1]Calc!V$6</f>
        <v>2.7445415600000002E-2</v>
      </c>
      <c r="AH113" s="24"/>
    </row>
    <row r="114" spans="1:34">
      <c r="A114" s="5">
        <v>1.53396E-2</v>
      </c>
      <c r="B114" s="63">
        <v>2.7169100000000002E-2</v>
      </c>
      <c r="C114" s="24">
        <v>-1.31146E-5</v>
      </c>
      <c r="D114" s="61">
        <f t="shared" si="18"/>
        <v>-1.5484369392672836E-4</v>
      </c>
      <c r="E114" s="49">
        <f t="shared" si="37"/>
        <v>-3</v>
      </c>
      <c r="F114" s="49">
        <f t="shared" si="36"/>
        <v>-3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6.8544925461000005E-4</v>
      </c>
      <c r="K114" s="5" t="str">
        <f t="shared" si="29"/>
        <v/>
      </c>
      <c r="L114" s="5" t="str">
        <f t="shared" si="30"/>
        <v/>
      </c>
      <c r="M114" s="24">
        <f t="shared" si="25"/>
        <v>0</v>
      </c>
      <c r="N114" s="24">
        <f t="shared" si="26"/>
        <v>-1.5484369392672836E-4</v>
      </c>
      <c r="O114" s="24">
        <f t="shared" si="27"/>
        <v>137781.875</v>
      </c>
      <c r="P114" s="24">
        <f t="shared" si="28"/>
        <v>-1.7105758057240397E-10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1.1203571268036322E-5</v>
      </c>
      <c r="V114" s="24">
        <f t="shared" si="31"/>
        <v>8.7765973444221476E-2</v>
      </c>
      <c r="W114" s="63">
        <f>B114+([1]User!D$6-25)*[1]User!C$6*[1]Calc!V$6</f>
        <v>2.7445415600000002E-2</v>
      </c>
      <c r="AH114" s="24"/>
    </row>
    <row r="115" spans="1:34">
      <c r="A115" s="5">
        <v>1.5485000000000001E-2</v>
      </c>
      <c r="B115" s="63">
        <v>2.71396E-2</v>
      </c>
      <c r="C115" s="24">
        <v>-6.3982500000000001E-6</v>
      </c>
      <c r="D115" s="61">
        <f t="shared" si="18"/>
        <v>-7.5543948322227879E-5</v>
      </c>
      <c r="E115" s="49">
        <f t="shared" si="37"/>
        <v>-3</v>
      </c>
      <c r="F115" s="49">
        <f t="shared" si="36"/>
        <v>-3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6.8471249211000007E-4</v>
      </c>
      <c r="K115" s="5" t="str">
        <f t="shared" si="29"/>
        <v/>
      </c>
      <c r="L115" s="5" t="str">
        <f t="shared" si="30"/>
        <v/>
      </c>
      <c r="M115" s="24">
        <f t="shared" si="25"/>
        <v>-1086705.4644292691</v>
      </c>
      <c r="N115" s="24">
        <f t="shared" si="26"/>
        <v>-7.5543948113319617E-5</v>
      </c>
      <c r="O115" s="24">
        <f t="shared" si="27"/>
        <v>137623.75</v>
      </c>
      <c r="P115" s="24">
        <f t="shared" si="28"/>
        <v>-3.5021719622481887E-10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1.1193488439876618E-5</v>
      </c>
      <c r="V115" s="24">
        <f t="shared" si="31"/>
        <v>8.7846822478972492E-2</v>
      </c>
      <c r="W115" s="63">
        <f>B115+([1]User!D$6-25)*[1]User!C$6*[1]Calc!V$6</f>
        <v>2.74159156E-2</v>
      </c>
      <c r="AH115" s="24"/>
    </row>
    <row r="116" spans="1:34">
      <c r="A116" s="5">
        <v>1.5630399999999999E-2</v>
      </c>
      <c r="B116" s="63">
        <v>2.7140899999999999E-2</v>
      </c>
      <c r="C116" s="24">
        <v>-8.4131700000000006E-6</v>
      </c>
      <c r="D116" s="61">
        <f t="shared" si="18"/>
        <v>-9.9334049108133936E-5</v>
      </c>
      <c r="E116" s="49">
        <f t="shared" si="37"/>
        <v>-3</v>
      </c>
      <c r="F116" s="49">
        <f t="shared" si="36"/>
        <v>-3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6.8474495961000001E-4</v>
      </c>
      <c r="K116" s="5" t="str">
        <f t="shared" si="29"/>
        <v/>
      </c>
      <c r="L116" s="5" t="str">
        <f t="shared" si="30"/>
        <v/>
      </c>
      <c r="M116" s="24">
        <f t="shared" si="25"/>
        <v>47891.138482596776</v>
      </c>
      <c r="N116" s="24">
        <f t="shared" si="26"/>
        <v>-9.9334049117340533E-5</v>
      </c>
      <c r="O116" s="24">
        <f t="shared" si="27"/>
        <v>137630.75</v>
      </c>
      <c r="P116" s="24">
        <f t="shared" si="28"/>
        <v>-2.6635514826085204E-10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1.1193932741261438E-5</v>
      </c>
      <c r="V116" s="24">
        <f t="shared" si="31"/>
        <v>8.7843256785751306E-2</v>
      </c>
      <c r="W116" s="63">
        <f>B116+([1]User!D$6-25)*[1]User!C$6*[1]Calc!V$6</f>
        <v>2.7417215599999999E-2</v>
      </c>
      <c r="AH116" s="24"/>
    </row>
    <row r="117" spans="1:34">
      <c r="A117" s="5">
        <v>1.57758E-2</v>
      </c>
      <c r="B117" s="63">
        <v>2.7132900000000001E-2</v>
      </c>
      <c r="C117" s="24">
        <v>-7.06989E-6</v>
      </c>
      <c r="D117" s="61">
        <f t="shared" si="18"/>
        <v>-8.3473981917529889E-5</v>
      </c>
      <c r="E117" s="49">
        <f t="shared" si="37"/>
        <v>-3</v>
      </c>
      <c r="F117" s="49">
        <f t="shared" si="36"/>
        <v>-3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6.8454515961000008E-4</v>
      </c>
      <c r="K117" s="5" t="str">
        <f t="shared" si="29"/>
        <v/>
      </c>
      <c r="L117" s="5" t="str">
        <f t="shared" si="30"/>
        <v/>
      </c>
      <c r="M117" s="24">
        <f t="shared" si="25"/>
        <v>-294622.94791316264</v>
      </c>
      <c r="N117" s="24">
        <f t="shared" si="26"/>
        <v>-8.3473981860891574E-5</v>
      </c>
      <c r="O117" s="24">
        <f t="shared" si="27"/>
        <v>137587.875</v>
      </c>
      <c r="P117" s="24">
        <f t="shared" si="28"/>
        <v>-3.1686391975500148E-10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1.1191198617827968E-5</v>
      </c>
      <c r="V117" s="24">
        <f t="shared" si="31"/>
        <v>8.7865203690982954E-2</v>
      </c>
      <c r="W117" s="63">
        <f>B117+([1]User!D$6-25)*[1]User!C$6*[1]Calc!V$6</f>
        <v>2.7409215600000002E-2</v>
      </c>
      <c r="AH117" s="24"/>
    </row>
    <row r="118" spans="1:34">
      <c r="A118" s="5">
        <v>1.59212E-2</v>
      </c>
      <c r="B118" s="63">
        <v>2.71396E-2</v>
      </c>
      <c r="C118" s="24">
        <v>-1.9159400000000002E-5</v>
      </c>
      <c r="D118" s="61">
        <f t="shared" si="18"/>
        <v>-2.2621446856326227E-4</v>
      </c>
      <c r="E118" s="49">
        <f t="shared" si="37"/>
        <v>-3</v>
      </c>
      <c r="F118" s="49">
        <f t="shared" si="36"/>
        <v>-3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6.8471249211000007E-4</v>
      </c>
      <c r="K118" s="5" t="str">
        <f t="shared" si="29"/>
        <v/>
      </c>
      <c r="L118" s="5" t="str">
        <f t="shared" si="30"/>
        <v/>
      </c>
      <c r="M118" s="24">
        <f t="shared" si="25"/>
        <v>246811.0715821663</v>
      </c>
      <c r="N118" s="24">
        <f t="shared" si="26"/>
        <v>-2.2621446861070924E-4</v>
      </c>
      <c r="O118" s="24">
        <f t="shared" si="27"/>
        <v>137623.75</v>
      </c>
      <c r="P118" s="24">
        <f t="shared" si="28"/>
        <v>-1.1695445416238731E-10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1.1193488439876618E-5</v>
      </c>
      <c r="V118" s="24">
        <f t="shared" si="31"/>
        <v>8.7846822478972492E-2</v>
      </c>
      <c r="W118" s="63">
        <f>B118+([1]User!D$6-25)*[1]User!C$6*[1]Calc!V$6</f>
        <v>2.74159156E-2</v>
      </c>
      <c r="AH118" s="24"/>
    </row>
    <row r="119" spans="1:34">
      <c r="A119" s="5">
        <v>1.60666E-2</v>
      </c>
      <c r="B119" s="63">
        <v>2.71302E-2</v>
      </c>
      <c r="C119" s="24">
        <v>-9.7564500000000004E-6</v>
      </c>
      <c r="D119" s="61">
        <f t="shared" si="18"/>
        <v>-1.1519411629873796E-4</v>
      </c>
      <c r="E119" s="49">
        <f t="shared" si="37"/>
        <v>-3</v>
      </c>
      <c r="F119" s="49">
        <f t="shared" si="36"/>
        <v>-3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6.8447772710999999E-4</v>
      </c>
      <c r="K119" s="5" t="str">
        <f t="shared" si="29"/>
        <v/>
      </c>
      <c r="L119" s="5" t="str">
        <f t="shared" si="30"/>
        <v/>
      </c>
      <c r="M119" s="24">
        <f t="shared" si="25"/>
        <v>-346145.58658930397</v>
      </c>
      <c r="N119" s="24">
        <f t="shared" si="26"/>
        <v>-1.1519411623219493E-4</v>
      </c>
      <c r="O119" s="24">
        <f t="shared" si="27"/>
        <v>137573.375</v>
      </c>
      <c r="P119" s="24">
        <f t="shared" si="28"/>
        <v>-2.2958729555849007E-10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1.1190275872153388E-5</v>
      </c>
      <c r="V119" s="24">
        <f t="shared" si="31"/>
        <v>8.7872613023864898E-2</v>
      </c>
      <c r="W119" s="63">
        <f>B119+([1]User!D$6-25)*[1]User!C$6*[1]Calc!V$6</f>
        <v>2.74065156E-2</v>
      </c>
      <c r="AH119" s="24"/>
    </row>
    <row r="120" spans="1:34">
      <c r="A120" s="5">
        <v>1.6212000000000001E-2</v>
      </c>
      <c r="B120" s="63">
        <v>2.7153E-2</v>
      </c>
      <c r="C120" s="24">
        <v>-2.1174300000000002E-5</v>
      </c>
      <c r="D120" s="61">
        <f t="shared" si="18"/>
        <v>-2.5000433320976047E-4</v>
      </c>
      <c r="E120" s="49">
        <f t="shared" si="37"/>
        <v>-3</v>
      </c>
      <c r="F120" s="49">
        <f t="shared" si="36"/>
        <v>-3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6.8504715711000007E-4</v>
      </c>
      <c r="K120" s="5" t="str">
        <f t="shared" si="29"/>
        <v/>
      </c>
      <c r="L120" s="5" t="str">
        <f t="shared" si="30"/>
        <v/>
      </c>
      <c r="M120" s="24">
        <f t="shared" si="25"/>
        <v>840332.54679217504</v>
      </c>
      <c r="N120" s="24">
        <f t="shared" si="26"/>
        <v>-2.50004333371306E-4</v>
      </c>
      <c r="O120" s="24">
        <f t="shared" si="27"/>
        <v>137695.5</v>
      </c>
      <c r="P120" s="24">
        <f t="shared" si="28"/>
        <v>-1.0588049640198008E-10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1.1198068279635818E-5</v>
      </c>
      <c r="V120" s="24">
        <f t="shared" si="31"/>
        <v>8.781008104068147E-2</v>
      </c>
      <c r="W120" s="63">
        <f>B120+([1]User!D$6-25)*[1]User!C$6*[1]Calc!V$6</f>
        <v>2.74293156E-2</v>
      </c>
      <c r="AH120" s="24"/>
    </row>
    <row r="121" spans="1:34">
      <c r="A121" s="5">
        <v>1.6357400000000001E-2</v>
      </c>
      <c r="B121" s="63">
        <v>2.7108699999999999E-2</v>
      </c>
      <c r="C121" s="24">
        <v>-7.06989E-6</v>
      </c>
      <c r="D121" s="61">
        <f t="shared" si="18"/>
        <v>-8.3473981917529889E-5</v>
      </c>
      <c r="E121" s="49">
        <f t="shared" si="37"/>
        <v>-3</v>
      </c>
      <c r="F121" s="49">
        <f t="shared" si="36"/>
        <v>-3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6.8394076461000006E-4</v>
      </c>
      <c r="K121" s="5" t="str">
        <f t="shared" si="29"/>
        <v/>
      </c>
      <c r="L121" s="5" t="str">
        <f t="shared" si="30"/>
        <v/>
      </c>
      <c r="M121" s="24">
        <f t="shared" si="25"/>
        <v>-1629938.6308769407</v>
      </c>
      <c r="N121" s="24">
        <f t="shared" si="26"/>
        <v>-8.3473981604190487E-5</v>
      </c>
      <c r="O121" s="24">
        <f t="shared" si="27"/>
        <v>137458.375</v>
      </c>
      <c r="P121" s="24">
        <f t="shared" si="28"/>
        <v>-3.1656568312866287E-10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1.1182928460363248E-5</v>
      </c>
      <c r="V121" s="24">
        <f t="shared" si="31"/>
        <v>8.7931653869167167E-2</v>
      </c>
      <c r="W121" s="63">
        <f>B121+([1]User!D$6-25)*[1]User!C$6*[1]Calc!V$6</f>
        <v>2.73850156E-2</v>
      </c>
      <c r="AH121" s="24"/>
    </row>
    <row r="122" spans="1:34">
      <c r="A122" s="5">
        <v>1.6502800000000001E-2</v>
      </c>
      <c r="B122" s="63">
        <v>2.71261E-2</v>
      </c>
      <c r="C122" s="24">
        <v>-5.0549800000000002E-6</v>
      </c>
      <c r="D122" s="61">
        <f t="shared" si="18"/>
        <v>-5.9683999201327782E-5</v>
      </c>
      <c r="E122" s="49">
        <f t="shared" si="37"/>
        <v>-3</v>
      </c>
      <c r="F122" s="49">
        <f t="shared" si="36"/>
        <v>-3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6.8437532961000008E-4</v>
      </c>
      <c r="K122" s="5" t="str">
        <f t="shared" si="29"/>
        <v/>
      </c>
      <c r="L122" s="5" t="str">
        <f t="shared" si="30"/>
        <v/>
      </c>
      <c r="M122" s="24">
        <f t="shared" si="25"/>
        <v>640635.33693024958</v>
      </c>
      <c r="N122" s="24">
        <f t="shared" si="26"/>
        <v>-5.968399932448352E-5</v>
      </c>
      <c r="O122" s="24">
        <f t="shared" si="27"/>
        <v>137551.5</v>
      </c>
      <c r="P122" s="24">
        <f t="shared" si="28"/>
        <v>-4.4304839922402139E-10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1.1188874686007323E-5</v>
      </c>
      <c r="V122" s="24">
        <f t="shared" si="31"/>
        <v>8.788386640760372E-2</v>
      </c>
      <c r="W122" s="63">
        <f>B122+([1]User!D$6-25)*[1]User!C$6*[1]Calc!V$6</f>
        <v>2.74024156E-2</v>
      </c>
      <c r="AH122" s="24"/>
    </row>
    <row r="123" spans="1:34">
      <c r="A123" s="5">
        <v>1.6648199999999998E-2</v>
      </c>
      <c r="B123" s="63">
        <v>2.7138200000000001E-2</v>
      </c>
      <c r="C123" s="24">
        <v>-1.8487699999999999E-5</v>
      </c>
      <c r="D123" s="61">
        <f t="shared" si="18"/>
        <v>-2.182837265497366E-4</v>
      </c>
      <c r="E123" s="49">
        <f t="shared" si="37"/>
        <v>-3</v>
      </c>
      <c r="F123" s="49">
        <f t="shared" si="36"/>
        <v>-3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6.8467752711000003E-4</v>
      </c>
      <c r="K123" s="5" t="str">
        <f t="shared" si="29"/>
        <v/>
      </c>
      <c r="L123" s="5" t="str">
        <f t="shared" si="30"/>
        <v/>
      </c>
      <c r="M123" s="24">
        <f t="shared" si="25"/>
        <v>445709.14069753879</v>
      </c>
      <c r="N123" s="24">
        <f t="shared" si="26"/>
        <v>-2.1828372663541972E-4</v>
      </c>
      <c r="O123" s="24">
        <f t="shared" si="27"/>
        <v>137616.25</v>
      </c>
      <c r="P123" s="24">
        <f t="shared" si="28"/>
        <v>-1.2119706909799124E-10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1.1193009964208057E-5</v>
      </c>
      <c r="V123" s="24">
        <f t="shared" si="31"/>
        <v>8.7850662750865324E-2</v>
      </c>
      <c r="W123" s="63">
        <f>B123+([1]User!D$6-25)*[1]User!C$6*[1]Calc!V$6</f>
        <v>2.7414515600000001E-2</v>
      </c>
      <c r="AH123" s="24"/>
    </row>
    <row r="124" spans="1:34">
      <c r="A124" s="5">
        <v>1.6793599999999999E-2</v>
      </c>
      <c r="B124" s="63">
        <v>2.7083200000000002E-2</v>
      </c>
      <c r="C124" s="24">
        <v>-1.37863E-5</v>
      </c>
      <c r="D124" s="61">
        <f t="shared" si="18"/>
        <v>-1.62774435940254E-4</v>
      </c>
      <c r="E124" s="49">
        <f t="shared" si="37"/>
        <v>-3</v>
      </c>
      <c r="F124" s="49">
        <f t="shared" si="36"/>
        <v>-3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6.833039021100001E-4</v>
      </c>
      <c r="K124" s="5" t="str">
        <f t="shared" si="29"/>
        <v/>
      </c>
      <c r="L124" s="5" t="str">
        <f t="shared" si="30"/>
        <v/>
      </c>
      <c r="M124" s="24">
        <f t="shared" si="25"/>
        <v>-2021618.4167200702</v>
      </c>
      <c r="N124" s="24">
        <f t="shared" si="26"/>
        <v>-1.6277443555161807E-4</v>
      </c>
      <c r="O124" s="24">
        <f t="shared" si="27"/>
        <v>137322</v>
      </c>
      <c r="P124" s="24">
        <f t="shared" si="28"/>
        <v>-1.6218014327949287E-10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1.1174214958309382E-5</v>
      </c>
      <c r="V124" s="24">
        <f t="shared" si="31"/>
        <v>8.800177271734981E-2</v>
      </c>
      <c r="W124" s="63">
        <f>B124+([1]User!D$6-25)*[1]User!C$6*[1]Calc!V$6</f>
        <v>2.7359515600000002E-2</v>
      </c>
      <c r="AH124" s="24"/>
    </row>
    <row r="125" spans="1:34">
      <c r="A125" s="5">
        <v>1.6938999999999999E-2</v>
      </c>
      <c r="B125" s="63">
        <v>2.7106000000000002E-2</v>
      </c>
      <c r="C125" s="24">
        <v>-7.7415300000000007E-6</v>
      </c>
      <c r="D125" s="61">
        <f t="shared" si="18"/>
        <v>-9.1404015512831912E-5</v>
      </c>
      <c r="E125" s="49">
        <f t="shared" si="37"/>
        <v>-3</v>
      </c>
      <c r="F125" s="49">
        <f t="shared" si="36"/>
        <v>-3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6.8387333211000008E-4</v>
      </c>
      <c r="K125" s="5" t="str">
        <f t="shared" si="29"/>
        <v/>
      </c>
      <c r="L125" s="5" t="str">
        <f t="shared" si="30"/>
        <v/>
      </c>
      <c r="M125" s="24">
        <f t="shared" si="25"/>
        <v>838796.74253057735</v>
      </c>
      <c r="N125" s="24">
        <f t="shared" si="26"/>
        <v>-9.1404015674082198E-5</v>
      </c>
      <c r="O125" s="24">
        <f t="shared" si="27"/>
        <v>137443.875</v>
      </c>
      <c r="P125" s="24">
        <f t="shared" si="28"/>
        <v>-2.8907056582954997E-10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1.1182005809579984E-5</v>
      </c>
      <c r="V125" s="24">
        <f t="shared" si="31"/>
        <v>8.7939073403700926E-2</v>
      </c>
      <c r="W125" s="63">
        <f>B125+([1]User!D$6-25)*[1]User!C$6*[1]Calc!V$6</f>
        <v>2.7382315600000002E-2</v>
      </c>
      <c r="AH125" s="24"/>
    </row>
    <row r="126" spans="1:34">
      <c r="A126" s="5">
        <v>1.70844E-2</v>
      </c>
      <c r="B126" s="63">
        <v>2.7093900000000001E-2</v>
      </c>
      <c r="C126" s="24">
        <v>-1.51296E-5</v>
      </c>
      <c r="D126" s="61">
        <f t="shared" si="18"/>
        <v>-1.7863473927026591E-4</v>
      </c>
      <c r="E126" s="49">
        <f t="shared" si="37"/>
        <v>-3</v>
      </c>
      <c r="F126" s="49">
        <f t="shared" si="36"/>
        <v>-3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6.8357113461000002E-4</v>
      </c>
      <c r="K126" s="5" t="str">
        <f t="shared" si="29"/>
        <v/>
      </c>
      <c r="L126" s="5" t="str">
        <f t="shared" si="30"/>
        <v/>
      </c>
      <c r="M126" s="24">
        <f t="shared" si="25"/>
        <v>-444941.31099987851</v>
      </c>
      <c r="N126" s="24">
        <f t="shared" si="26"/>
        <v>-1.7863473918473038E-4</v>
      </c>
      <c r="O126" s="24">
        <f t="shared" si="27"/>
        <v>137379.125</v>
      </c>
      <c r="P126" s="24">
        <f t="shared" si="28"/>
        <v>-1.4784225683386833E-10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1.1177871097175434E-5</v>
      </c>
      <c r="V126" s="24">
        <f t="shared" si="31"/>
        <v>8.7972337910366863E-2</v>
      </c>
      <c r="W126" s="63">
        <f>B126+([1]User!D$6-25)*[1]User!C$6*[1]Calc!V$6</f>
        <v>2.7370215600000001E-2</v>
      </c>
      <c r="AH126" s="24"/>
    </row>
    <row r="127" spans="1:34">
      <c r="A127" s="5">
        <v>1.72298E-2</v>
      </c>
      <c r="B127" s="63">
        <v>2.7063E-2</v>
      </c>
      <c r="C127" s="24">
        <v>5.6912400000000001E-6</v>
      </c>
      <c r="D127" s="61">
        <f t="shared" si="18"/>
        <v>6.7196302184096619E-5</v>
      </c>
      <c r="E127" s="49">
        <f t="shared" si="37"/>
        <v>-4.1726546255358867</v>
      </c>
      <c r="F127" s="49">
        <f t="shared" si="36"/>
        <v>-4.1726546255358867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6.8279940711E-4</v>
      </c>
      <c r="K127" s="5" t="str">
        <f t="shared" si="29"/>
        <v/>
      </c>
      <c r="L127" s="5" t="str">
        <f t="shared" si="30"/>
        <v/>
      </c>
      <c r="M127" s="24">
        <f t="shared" si="25"/>
        <v>-1134889.3775776434</v>
      </c>
      <c r="N127" s="24">
        <f t="shared" si="26"/>
        <v>6.7196302402267749E-5</v>
      </c>
      <c r="O127" s="24">
        <f t="shared" si="27"/>
        <v>137214.125</v>
      </c>
      <c r="P127" s="24">
        <f t="shared" si="28"/>
        <v>3.925520072829154E-10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1.1167313167736032E-5</v>
      </c>
      <c r="V127" s="24">
        <f t="shared" si="31"/>
        <v>8.8057390124655313E-2</v>
      </c>
      <c r="W127" s="63">
        <f>B127+([1]User!D$6-25)*[1]User!C$6*[1]Calc!V$6</f>
        <v>2.7339315600000001E-2</v>
      </c>
      <c r="AH127" s="24"/>
    </row>
    <row r="128" spans="1:34">
      <c r="A128" s="5">
        <v>1.73752E-2</v>
      </c>
      <c r="B128" s="63">
        <v>2.7123499999999998E-2</v>
      </c>
      <c r="C128" s="24">
        <v>-1.9831E-5</v>
      </c>
      <c r="D128" s="61">
        <f t="shared" si="18"/>
        <v>-2.3414402987974851E-4</v>
      </c>
      <c r="E128" s="49">
        <f t="shared" si="37"/>
        <v>-3</v>
      </c>
      <c r="F128" s="49">
        <f t="shared" si="36"/>
        <v>-3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6.8431039460999999E-4</v>
      </c>
      <c r="K128" s="5" t="str">
        <f t="shared" si="29"/>
        <v/>
      </c>
      <c r="L128" s="5" t="str">
        <f t="shared" si="30"/>
        <v/>
      </c>
      <c r="M128" s="24">
        <f t="shared" si="25"/>
        <v>2227271.0309254476</v>
      </c>
      <c r="N128" s="24">
        <f t="shared" si="26"/>
        <v>-2.3414403030791908E-4</v>
      </c>
      <c r="O128" s="24">
        <f t="shared" si="27"/>
        <v>137537.625</v>
      </c>
      <c r="P128" s="24">
        <f t="shared" si="28"/>
        <v>-1.1292294317830296E-10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1.1187986141590109E-5</v>
      </c>
      <c r="V128" s="24">
        <f t="shared" si="31"/>
        <v>8.7891004058800251E-2</v>
      </c>
      <c r="W128" s="63">
        <f>B128+([1]User!D$6-25)*[1]User!C$6*[1]Calc!V$6</f>
        <v>2.7399815599999999E-2</v>
      </c>
      <c r="AH128" s="24"/>
    </row>
    <row r="129" spans="1:34">
      <c r="A129" s="5">
        <v>1.7520600000000001E-2</v>
      </c>
      <c r="B129" s="63">
        <v>2.7088500000000001E-2</v>
      </c>
      <c r="C129" s="24">
        <v>3.0046899999999999E-6</v>
      </c>
      <c r="D129" s="61">
        <f t="shared" si="18"/>
        <v>3.5476285872592482E-5</v>
      </c>
      <c r="E129" s="49">
        <f t="shared" si="37"/>
        <v>-4.450061854158001</v>
      </c>
      <c r="F129" s="49">
        <f t="shared" si="36"/>
        <v>-4.450061854158001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6.8343626961000006E-4</v>
      </c>
      <c r="K129" s="5" t="str">
        <f t="shared" si="29"/>
        <v/>
      </c>
      <c r="L129" s="5" t="str">
        <f t="shared" si="30"/>
        <v/>
      </c>
      <c r="M129" s="24">
        <f t="shared" si="25"/>
        <v>-1286749.852060796</v>
      </c>
      <c r="N129" s="24">
        <f t="shared" si="26"/>
        <v>3.5476286119957273E-5</v>
      </c>
      <c r="O129" s="24">
        <f t="shared" si="27"/>
        <v>137350.375</v>
      </c>
      <c r="P129" s="24">
        <f t="shared" si="28"/>
        <v>7.4427847381539265E-10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1.1176025922211796E-5</v>
      </c>
      <c r="V129" s="24">
        <f t="shared" si="31"/>
        <v>8.7987190619472036E-2</v>
      </c>
      <c r="W129" s="63">
        <f>B129+([1]User!D$6-25)*[1]User!C$6*[1]Calc!V$6</f>
        <v>2.7364815600000002E-2</v>
      </c>
      <c r="AH129" s="24"/>
    </row>
    <row r="130" spans="1:34">
      <c r="A130" s="5">
        <v>1.7666000000000001E-2</v>
      </c>
      <c r="B130" s="63">
        <v>2.7067000000000001E-2</v>
      </c>
      <c r="C130" s="24">
        <v>-8.4131700000000006E-6</v>
      </c>
      <c r="D130" s="61">
        <f t="shared" si="18"/>
        <v>-9.9334049108133936E-5</v>
      </c>
      <c r="E130" s="49">
        <f t="shared" si="37"/>
        <v>-3</v>
      </c>
      <c r="F130" s="49">
        <f t="shared" si="36"/>
        <v>-3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6.8289930711000002E-4</v>
      </c>
      <c r="K130" s="5" t="str">
        <f t="shared" si="29"/>
        <v/>
      </c>
      <c r="L130" s="5" t="str">
        <f t="shared" si="30"/>
        <v/>
      </c>
      <c r="M130" s="24">
        <f t="shared" si="25"/>
        <v>-789770.89392127958</v>
      </c>
      <c r="N130" s="24">
        <f t="shared" si="26"/>
        <v>-9.9334048956308376E-5</v>
      </c>
      <c r="O130" s="24">
        <f t="shared" si="27"/>
        <v>137235.375</v>
      </c>
      <c r="P130" s="24">
        <f t="shared" si="28"/>
        <v>-2.6558998417153064E-10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1.1168679811929154E-5</v>
      </c>
      <c r="V130" s="24">
        <f t="shared" si="31"/>
        <v>8.8046371696837586E-2</v>
      </c>
      <c r="W130" s="63">
        <f>B130+([1]User!D$6-25)*[1]User!C$6*[1]Calc!V$6</f>
        <v>2.7343315600000001E-2</v>
      </c>
      <c r="AH130" s="24"/>
    </row>
    <row r="131" spans="1:34">
      <c r="A131" s="5">
        <v>1.7811400000000002E-2</v>
      </c>
      <c r="B131" s="63">
        <v>2.70496E-2</v>
      </c>
      <c r="C131" s="24">
        <v>2.33305E-6</v>
      </c>
      <c r="D131" s="61">
        <f t="shared" si="18"/>
        <v>2.7546252277290468E-5</v>
      </c>
      <c r="E131" s="49">
        <f t="shared" si="37"/>
        <v>-4.5599374794259013</v>
      </c>
      <c r="F131" s="49">
        <f t="shared" si="36"/>
        <v>-4.5599374794259013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6.8246474211E-4</v>
      </c>
      <c r="K131" s="5" t="str">
        <f t="shared" si="29"/>
        <v/>
      </c>
      <c r="L131" s="5" t="str">
        <f t="shared" si="30"/>
        <v/>
      </c>
      <c r="M131" s="24">
        <f t="shared" si="25"/>
        <v>-638730.70996156789</v>
      </c>
      <c r="N131" s="24">
        <f t="shared" si="26"/>
        <v>2.7546252400080061E-5</v>
      </c>
      <c r="O131" s="24">
        <f t="shared" si="27"/>
        <v>137142.5</v>
      </c>
      <c r="P131" s="24">
        <f t="shared" si="28"/>
        <v>9.5709114318299675E-10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1.1162735078799631E-5</v>
      </c>
      <c r="V131" s="24">
        <f t="shared" si="31"/>
        <v>8.809432015353888E-2</v>
      </c>
      <c r="W131" s="63">
        <f>B131+([1]User!D$6-25)*[1]User!C$6*[1]Calc!V$6</f>
        <v>2.73259156E-2</v>
      </c>
      <c r="AH131" s="24"/>
    </row>
    <row r="132" spans="1:34">
      <c r="A132" s="5">
        <v>1.7956799999999998E-2</v>
      </c>
      <c r="B132" s="63">
        <v>2.7024099999999999E-2</v>
      </c>
      <c r="C132" s="24">
        <v>-1.2442999999999999E-5</v>
      </c>
      <c r="D132" s="61">
        <f t="shared" si="18"/>
        <v>-1.4691413261024207E-4</v>
      </c>
      <c r="E132" s="49">
        <f t="shared" si="37"/>
        <v>-3</v>
      </c>
      <c r="F132" s="49">
        <f t="shared" si="36"/>
        <v>-3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6.8182787961000005E-4</v>
      </c>
      <c r="K132" s="5" t="str">
        <f t="shared" si="29"/>
        <v/>
      </c>
      <c r="M132" s="24">
        <f t="shared" si="25"/>
        <v>-935142.29215908062</v>
      </c>
      <c r="N132" s="24">
        <f>IF($X$76,D132-1.602E-19*$P$6*M132/$B$6,D132)</f>
        <v>-1.4691413243047031E-4</v>
      </c>
      <c r="O132" s="24">
        <f t="shared" si="27"/>
        <v>137006.5</v>
      </c>
      <c r="P132" s="24">
        <f>O132/(($B$6*D132)/(1.602E-19*$P$6)-M132)</f>
        <v>-1.7927567024544066E-10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1.1154023763144058E-5</v>
      </c>
      <c r="V132" s="24">
        <f t="shared" si="31"/>
        <v>8.8164675380303745E-2</v>
      </c>
      <c r="W132" s="63">
        <f>B132+([1]User!D$6-25)*[1]User!C$6*[1]Calc!V$6</f>
        <v>2.7300415599999999E-2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-346174960.75037152</v>
      </c>
      <c r="N133" s="24">
        <f>IF($X$76,D133-1.602E-19*$P$6*M133/$B$6,D133)</f>
        <v>6.6548674454651412E-11</v>
      </c>
      <c r="O133" s="24">
        <f t="shared" si="27"/>
        <v>47857.25</v>
      </c>
      <c r="P133" s="24">
        <f>O133/(($B$6*D133)/(1.602E-19*$P$6)-M133)</f>
        <v>1.3824584509597186E-4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0.42224488725426346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-2.4414100000000001E-2</v>
      </c>
      <c r="D150" s="5" t="s">
        <v>104</v>
      </c>
      <c r="O150" s="66"/>
    </row>
    <row r="152" spans="1:15">
      <c r="A152" s="5" t="s">
        <v>105</v>
      </c>
      <c r="B152" s="5">
        <v>0.71235599999999999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-2.8093900000000002E-2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H508"/>
  <sheetViews>
    <sheetView workbookViewId="0">
      <selection sqref="A1:XFD1048576"/>
    </sheetView>
  </sheetViews>
  <sheetFormatPr defaultColWidth="11.42578125" defaultRowHeight="12.75"/>
  <cols>
    <col min="1" max="1" width="11.140625" style="5" customWidth="1"/>
    <col min="2" max="2" width="11.85546875" style="5" customWidth="1"/>
    <col min="3" max="3" width="12" style="5" customWidth="1"/>
    <col min="4" max="4" width="13.140625" style="5" customWidth="1"/>
    <col min="5" max="5" width="10.5703125" style="5" customWidth="1"/>
    <col min="6" max="6" width="12" style="5" customWidth="1"/>
    <col min="7" max="7" width="7.5703125" style="5" customWidth="1"/>
    <col min="8" max="8" width="13.85546875" style="5" customWidth="1"/>
    <col min="9" max="9" width="14" style="5" customWidth="1"/>
    <col min="10" max="10" width="12.85546875" style="5" bestFit="1" customWidth="1"/>
    <col min="11" max="11" width="11.5703125" style="5" customWidth="1"/>
    <col min="12" max="12" width="12.85546875" style="5" customWidth="1"/>
    <col min="13" max="13" width="10.28515625" style="5" customWidth="1"/>
    <col min="14" max="14" width="12" style="5" customWidth="1"/>
    <col min="15" max="15" width="11.42578125" style="5" customWidth="1"/>
    <col min="16" max="16" width="11" style="5" customWidth="1"/>
    <col min="17" max="17" width="10.42578125" style="5" customWidth="1"/>
    <col min="18" max="18" width="11.7109375" style="5" customWidth="1"/>
    <col min="19" max="19" width="10.85546875" style="5" customWidth="1"/>
    <col min="20" max="23" width="11.42578125" style="5" customWidth="1"/>
    <col min="24" max="24" width="8.85546875" style="9" customWidth="1"/>
    <col min="25" max="30" width="11.42578125" style="5" customWidth="1"/>
    <col min="31" max="31" width="11.42578125" style="10" customWidth="1"/>
    <col min="32" max="16384" width="11.42578125" style="5"/>
  </cols>
  <sheetData>
    <row r="1" spans="1:34" ht="18">
      <c r="A1" s="1" t="s">
        <v>12</v>
      </c>
      <c r="B1" s="2">
        <v>0</v>
      </c>
      <c r="C1" s="2"/>
      <c r="D1" s="2"/>
      <c r="E1" s="2"/>
      <c r="F1" s="3" t="s">
        <v>13</v>
      </c>
      <c r="G1" s="4" t="s">
        <v>14</v>
      </c>
      <c r="H1" s="2"/>
      <c r="I1" s="2"/>
      <c r="J1" s="2"/>
      <c r="K1" s="2"/>
      <c r="L1" s="2"/>
      <c r="N1" s="6"/>
      <c r="O1" s="7"/>
      <c r="R1" s="8"/>
      <c r="S1" s="8"/>
      <c r="T1" s="8"/>
      <c r="U1" s="8"/>
    </row>
    <row r="2" spans="1:34" ht="26.25" thickBot="1">
      <c r="A2" s="11" t="s">
        <v>15</v>
      </c>
      <c r="B2" s="12" t="s">
        <v>16</v>
      </c>
      <c r="C2" s="12" t="s">
        <v>17</v>
      </c>
      <c r="E2" s="13"/>
      <c r="F2" s="5" t="s">
        <v>18</v>
      </c>
      <c r="H2" s="5" t="str">
        <f>IF(MAX(C9:C100)&gt;0.6, "Saturated Ref Cell !! @ "&amp;(INT(1000*MAX(C12:C100))/1000)&amp;" V","")</f>
        <v>Saturated Ref Cell !! @ 0.71 V</v>
      </c>
      <c r="J2" s="8" t="s">
        <v>18</v>
      </c>
      <c r="L2" s="13"/>
      <c r="M2" s="14" t="s">
        <v>19</v>
      </c>
      <c r="N2" s="15" t="s">
        <v>20</v>
      </c>
      <c r="Q2" s="5" t="s">
        <v>21</v>
      </c>
      <c r="R2" s="5" t="s">
        <v>22</v>
      </c>
    </row>
    <row r="3" spans="1:34">
      <c r="A3" s="16">
        <f>[1]User!A6</f>
        <v>0</v>
      </c>
      <c r="B3" s="17">
        <v>40854</v>
      </c>
      <c r="C3" s="18" t="s">
        <v>23</v>
      </c>
      <c r="E3" s="19"/>
      <c r="F3" s="20">
        <v>0.57209490740740743</v>
      </c>
      <c r="I3" s="21"/>
      <c r="J3" s="22">
        <v>0.52853009259259254</v>
      </c>
      <c r="K3" s="21"/>
      <c r="M3" s="23"/>
      <c r="Q3" s="24">
        <f>100*(SUM(V22:V132))</f>
        <v>102808.49145822912</v>
      </c>
      <c r="R3" s="24">
        <f>100*SUM(V114:V132)</f>
        <v>35.082801506308201</v>
      </c>
    </row>
    <row r="4" spans="1:34" ht="13.5" thickBot="1">
      <c r="A4" s="25" t="s">
        <v>24</v>
      </c>
      <c r="B4" s="21"/>
      <c r="C4" s="26"/>
      <c r="E4" s="27"/>
      <c r="F4" s="28"/>
      <c r="G4" s="27"/>
      <c r="K4" s="21"/>
      <c r="L4" s="29"/>
    </row>
    <row r="5" spans="1:34" ht="39" thickBot="1">
      <c r="A5" s="11" t="s">
        <v>25</v>
      </c>
      <c r="B5" s="30" t="s">
        <v>26</v>
      </c>
      <c r="C5" s="11" t="s">
        <v>27</v>
      </c>
      <c r="D5" s="30" t="s">
        <v>28</v>
      </c>
      <c r="E5" s="31" t="s">
        <v>29</v>
      </c>
      <c r="F5" s="30" t="s">
        <v>30</v>
      </c>
      <c r="G5" s="31" t="s">
        <v>31</v>
      </c>
      <c r="H5" s="11" t="s">
        <v>32</v>
      </c>
      <c r="I5" s="30" t="s">
        <v>33</v>
      </c>
      <c r="J5" s="30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2" t="s">
        <v>39</v>
      </c>
      <c r="P5" s="31" t="s">
        <v>40</v>
      </c>
      <c r="Q5" s="32" t="s">
        <v>41</v>
      </c>
      <c r="R5" s="12" t="s">
        <v>42</v>
      </c>
      <c r="S5" s="11" t="s">
        <v>43</v>
      </c>
      <c r="T5" s="11" t="s">
        <v>44</v>
      </c>
      <c r="U5" s="33" t="s">
        <v>45</v>
      </c>
      <c r="V5" s="33" t="s">
        <v>46</v>
      </c>
      <c r="X5" s="9" t="s">
        <v>47</v>
      </c>
    </row>
    <row r="6" spans="1:34" ht="18">
      <c r="A6" s="34">
        <f>[1]User!O6</f>
        <v>8.4695731982510028E-2</v>
      </c>
      <c r="B6" s="34">
        <f>[1]User!B6</f>
        <v>2.5000000000000001E-2</v>
      </c>
      <c r="C6" s="35">
        <f>S7</f>
        <v>1.2489769920420626</v>
      </c>
      <c r="D6" s="36">
        <f>INTERCEPT(K$15:K$102,H$15:H$102)</f>
        <v>0.51836305064090749</v>
      </c>
      <c r="E6" s="36">
        <f>INDEX(W9:W133,MATCH(O6,J9:J133,0))</f>
        <v>0.43456431560000003</v>
      </c>
      <c r="F6" s="36">
        <f>INDEX(I9:I133,MATCH(O6,J9:J133,0))</f>
        <v>2.2942657615229511E-2</v>
      </c>
      <c r="G6" s="37">
        <f>E6*F6/B6/D6</f>
        <v>0.76934961257599621</v>
      </c>
      <c r="H6" s="38">
        <f>1000*MAX(J20:J110)</f>
        <v>9.9700603046073422</v>
      </c>
      <c r="I6" s="35">
        <f>-SLOPE(K20:K129,I20:I129)</f>
        <v>1.3572642693364902</v>
      </c>
      <c r="J6" s="39">
        <f>AVERAGE(L20:L131)/(0.025*$B$6)</f>
        <v>617.31730495999989</v>
      </c>
      <c r="K6" s="40">
        <f>[1]User!F6/1000000000000</f>
        <v>2.0013694350835042E-12</v>
      </c>
      <c r="L6" s="40">
        <f>[1]User!G6*0.000000001</f>
        <v>5.711273023827679E-8</v>
      </c>
      <c r="M6" s="41">
        <f>[1]User!E6</f>
        <v>150000</v>
      </c>
      <c r="N6" s="35">
        <f>T7</f>
        <v>1.4893560447812113</v>
      </c>
      <c r="O6" s="42">
        <f>MAX(J16:J132)</f>
        <v>9.9700603046073422E-3</v>
      </c>
      <c r="P6" s="43">
        <f>[1]User!K6</f>
        <v>0.03</v>
      </c>
      <c r="Q6" s="5">
        <f>[1]User!L6</f>
        <v>3</v>
      </c>
      <c r="R6" s="5" t="str">
        <f>[1]User!M6</f>
        <v>n-type</v>
      </c>
      <c r="S6" s="44">
        <f>(LOG(1)-INTERCEPT(S15:S120,Q15:Q120))/SLOPE(S15:S120,Q15:Q120)</f>
        <v>0.5184316992408331</v>
      </c>
      <c r="T6" s="44">
        <f>(LOG(0.1)-INTERCEPT(T25:T120,R25:R120))/SLOPE(T25:T120,R25:R120)</f>
        <v>0.44209089850127875</v>
      </c>
      <c r="U6" s="45">
        <v>1.6600000000000001E-30</v>
      </c>
      <c r="V6" s="46">
        <v>2.2000000000000001E-3</v>
      </c>
      <c r="X6" s="47">
        <f>$B$6</f>
        <v>2.5000000000000001E-2</v>
      </c>
      <c r="Y6" s="48">
        <f>1000000/$H$6</f>
        <v>100300.29603109644</v>
      </c>
    </row>
    <row r="7" spans="1:34" ht="13.5" thickBot="1">
      <c r="A7" s="12"/>
      <c r="B7" s="12"/>
      <c r="C7" s="12"/>
      <c r="D7" s="42"/>
      <c r="E7" s="24"/>
      <c r="F7" s="24"/>
      <c r="S7" s="49">
        <f>SLOPE(Q15:Q120,S15:S120)/0.06</f>
        <v>1.2489769920420626</v>
      </c>
      <c r="T7" s="49">
        <f>SLOPE(R25:R120, T25:T120)/0.06</f>
        <v>1.4893560447812113</v>
      </c>
      <c r="X7" s="47"/>
      <c r="Y7" s="5">
        <f>1/Y6</f>
        <v>9.9700603046073426E-6</v>
      </c>
    </row>
    <row r="8" spans="1:34" s="55" customFormat="1" ht="42" customHeight="1" thickBot="1">
      <c r="A8" s="50" t="s">
        <v>0</v>
      </c>
      <c r="B8" s="51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2" t="s">
        <v>6</v>
      </c>
      <c r="H8" s="53" t="s">
        <v>7</v>
      </c>
      <c r="I8" s="53" t="s">
        <v>8</v>
      </c>
      <c r="J8" s="53" t="s">
        <v>9</v>
      </c>
      <c r="K8" s="53" t="s">
        <v>48</v>
      </c>
      <c r="L8" s="53" t="s">
        <v>49</v>
      </c>
      <c r="M8" s="53" t="s">
        <v>50</v>
      </c>
      <c r="N8" s="53" t="s">
        <v>51</v>
      </c>
      <c r="O8" s="53" t="s">
        <v>52</v>
      </c>
      <c r="P8" s="53" t="s">
        <v>53</v>
      </c>
      <c r="Q8" s="54" t="s">
        <v>54</v>
      </c>
      <c r="R8" s="54" t="s">
        <v>55</v>
      </c>
      <c r="S8" s="54" t="s">
        <v>56</v>
      </c>
      <c r="T8" s="54" t="s">
        <v>57</v>
      </c>
      <c r="U8" s="55" t="s">
        <v>58</v>
      </c>
      <c r="V8" s="55" t="s">
        <v>59</v>
      </c>
      <c r="W8" s="55" t="s">
        <v>60</v>
      </c>
      <c r="X8" s="56" t="s">
        <v>61</v>
      </c>
      <c r="AE8" s="57"/>
      <c r="AH8" s="58"/>
    </row>
    <row r="9" spans="1:34">
      <c r="A9" s="24">
        <v>7.2600000000000003E-5</v>
      </c>
      <c r="B9" s="59">
        <v>0.59704599999999997</v>
      </c>
      <c r="C9" s="60">
        <v>0.56773899999999999</v>
      </c>
      <c r="D9" s="61">
        <f t="shared" ref="D9:D72" si="0">C9/$A$6</f>
        <v>6.7032775644142273</v>
      </c>
      <c r="E9" s="49">
        <f t="shared" ref="E9:E72" si="1">IF(D9&gt;0,LOG10(D9),-3)</f>
        <v>0.82628720271428779</v>
      </c>
      <c r="F9" s="49">
        <f t="shared" ref="F9:F72" si="2">IF($D9&gt;0,LOG10(D9),-3)</f>
        <v>0.82628720271428779</v>
      </c>
      <c r="G9" s="49">
        <f t="shared" ref="G9:G72" si="3">IF(N9&lt;0.001, 0.001, N9)</f>
        <v>1E-3</v>
      </c>
      <c r="H9" s="5" t="str">
        <f>IF(K9="","",I9)</f>
        <v/>
      </c>
      <c r="I9" s="24">
        <f t="shared" ref="I9:I72" si="4">B$6-G9*B$6</f>
        <v>2.4975000000000001E-2</v>
      </c>
      <c r="J9" s="24">
        <f t="shared" ref="J9:J72" si="5">W9*I9</f>
        <v>0</v>
      </c>
      <c r="X9" s="62" t="e">
        <f>MAX(G9:G133)</f>
        <v>#DIV/0!</v>
      </c>
      <c r="AH9" s="24"/>
    </row>
    <row r="10" spans="1:34">
      <c r="A10" s="24">
        <v>2.1800000000000001E-4</v>
      </c>
      <c r="B10" s="59">
        <v>0.62312699999999999</v>
      </c>
      <c r="C10" s="60">
        <v>0.69727399999999995</v>
      </c>
      <c r="D10" s="61">
        <f t="shared" si="0"/>
        <v>8.2326934743770739</v>
      </c>
      <c r="E10" s="49">
        <f t="shared" si="1"/>
        <v>0.91554194574495629</v>
      </c>
      <c r="F10" s="49">
        <f t="shared" si="2"/>
        <v>0.91554194574495629</v>
      </c>
      <c r="G10" s="49" t="e">
        <f t="shared" si="3"/>
        <v>#DIV/0!</v>
      </c>
      <c r="H10" s="5" t="str">
        <f t="shared" ref="H10:H73" si="6">IF(K10="","",I10)</f>
        <v/>
      </c>
      <c r="I10" s="24" t="e">
        <f t="shared" si="4"/>
        <v>#DIV/0!</v>
      </c>
      <c r="J10" s="24" t="e">
        <f t="shared" si="5"/>
        <v>#DIV/0!</v>
      </c>
      <c r="M10" s="24" t="e">
        <f>2.88E+21*(EXP(38.921*W10)/SQRT($X$21^2+296000000000000000000*EXP(38.921*W10)))*SLOPE(W9:W10,A9:A10)</f>
        <v>#DIV/0!</v>
      </c>
      <c r="N10" s="24" t="e">
        <f>IF($X$76,D10-1.602E-19*$P$6*M10/$B$6,D10)</f>
        <v>#DIV/0!</v>
      </c>
      <c r="O10" s="24">
        <f>(SQRT($X$21^2+296000000000000000000*EXP(38.921*W10))-$X$21)/2</f>
        <v>996661565528251.87</v>
      </c>
      <c r="P10" s="24" t="e">
        <f>O10/(($B$6*D10)/(1.602E-19*$P$6)-M10)</f>
        <v>#DIV/0!</v>
      </c>
      <c r="W10" s="63">
        <f>B10+([1]User!D$6-25)*[1]User!C$6*[1]Calc!V$6</f>
        <v>0.62340331559999995</v>
      </c>
      <c r="AH10" s="24"/>
    </row>
    <row r="11" spans="1:34">
      <c r="A11" s="24">
        <v>3.634E-4</v>
      </c>
      <c r="B11" s="59">
        <v>0.62651900000000005</v>
      </c>
      <c r="C11" s="64">
        <v>0.71180200000000005</v>
      </c>
      <c r="D11" s="61">
        <f t="shared" si="0"/>
        <v>8.404225140258422</v>
      </c>
      <c r="E11" s="49">
        <f t="shared" si="1"/>
        <v>0.92449767817729933</v>
      </c>
      <c r="F11" s="49">
        <f t="shared" si="2"/>
        <v>0.92449767817729933</v>
      </c>
      <c r="G11" s="49">
        <f t="shared" si="3"/>
        <v>8.2688489210538361</v>
      </c>
      <c r="H11" s="5" t="str">
        <f t="shared" si="6"/>
        <v/>
      </c>
      <c r="I11" s="24">
        <f t="shared" si="4"/>
        <v>-0.18172122302634591</v>
      </c>
      <c r="J11" s="24">
        <f t="shared" si="5"/>
        <v>-0.11390201133801647</v>
      </c>
      <c r="M11" s="24">
        <f t="shared" ref="M11:M74" si="7">2.88E+21*(EXP(38.921*W11)/SQRT($X$21^2+296000000000000000000*EXP(38.921*W11)))*SLOPE(W10:W11,A10:A11)</f>
        <v>7.0420421974919616E+17</v>
      </c>
      <c r="N11" s="24">
        <f t="shared" ref="N11:N74" si="8">IF($X$76,D11-1.602E-19*$P$6*M11/$B$6,D11)</f>
        <v>8.2688489210538361</v>
      </c>
      <c r="O11" s="24">
        <f t="shared" ref="O11:O74" si="9">(SQRT($X$21^2+296000000000000000000*EXP(38.921*W11))-$X$21)/2</f>
        <v>1095172558012382.1</v>
      </c>
      <c r="P11" s="24">
        <f t="shared" ref="P11:P74" si="10">O11/(($B$6*D11)/(1.602E-19*$P$6)-M11)</f>
        <v>2.5461339850609848E-5</v>
      </c>
      <c r="W11" s="63">
        <f>B11+([1]User!D$6-25)*[1]User!C$6*[1]Calc!V$6</f>
        <v>0.62679531560000001</v>
      </c>
      <c r="X11" s="5" t="s">
        <v>62</v>
      </c>
      <c r="AH11" s="24"/>
    </row>
    <row r="12" spans="1:34">
      <c r="A12" s="24">
        <v>5.0880000000000001E-4</v>
      </c>
      <c r="B12" s="59">
        <v>0.62460099999999996</v>
      </c>
      <c r="C12" s="64">
        <v>0.71063900000000002</v>
      </c>
      <c r="D12" s="61">
        <f t="shared" si="0"/>
        <v>8.390493633690415</v>
      </c>
      <c r="E12" s="49">
        <f t="shared" si="1"/>
        <v>0.92378751220907929</v>
      </c>
      <c r="F12" s="49">
        <f t="shared" si="2"/>
        <v>0.92378751220907929</v>
      </c>
      <c r="G12" s="49">
        <f t="shared" si="3"/>
        <v>8.4637467057748541</v>
      </c>
      <c r="H12" s="5" t="str">
        <f t="shared" si="6"/>
        <v/>
      </c>
      <c r="I12" s="24">
        <f>B$6-G12*B$6</f>
        <v>-0.18659366764437138</v>
      </c>
      <c r="J12" s="24">
        <f t="shared" si="5"/>
        <v>-0.11659815014557336</v>
      </c>
      <c r="M12" s="24">
        <f t="shared" si="7"/>
        <v>-3.8105010447585882E+17</v>
      </c>
      <c r="N12" s="24">
        <f t="shared" si="8"/>
        <v>8.4637467057748541</v>
      </c>
      <c r="O12" s="24">
        <f t="shared" si="9"/>
        <v>1038525911635811.9</v>
      </c>
      <c r="P12" s="24">
        <f t="shared" si="10"/>
        <v>2.3588397454835088E-5</v>
      </c>
      <c r="W12" s="63">
        <f>B12+([1]User!D$6-25)*[1]User!C$6*[1]Calc!V$6</f>
        <v>0.62487731559999993</v>
      </c>
      <c r="X12" s="62">
        <f>MAX(B9:B133)</f>
        <v>0.62651900000000005</v>
      </c>
      <c r="AH12" s="24"/>
    </row>
    <row r="13" spans="1:34">
      <c r="A13" s="24">
        <v>6.5419999999999996E-4</v>
      </c>
      <c r="B13" s="59">
        <v>0.62207199999999996</v>
      </c>
      <c r="C13" s="64">
        <v>0.70576399999999995</v>
      </c>
      <c r="D13" s="61">
        <f t="shared" si="0"/>
        <v>8.3329346530205655</v>
      </c>
      <c r="E13" s="49">
        <f t="shared" si="1"/>
        <v>0.92079797609616243</v>
      </c>
      <c r="F13" s="49">
        <f t="shared" si="2"/>
        <v>0.92079797609616243</v>
      </c>
      <c r="G13" s="49">
        <f t="shared" si="3"/>
        <v>8.4240202532418529</v>
      </c>
      <c r="H13" s="5" t="str">
        <f t="shared" si="6"/>
        <v/>
      </c>
      <c r="I13" s="24">
        <f t="shared" si="4"/>
        <v>-0.18560050633104633</v>
      </c>
      <c r="J13" s="24">
        <f t="shared" si="5"/>
        <v>-0.1155081624896338</v>
      </c>
      <c r="M13" s="24">
        <f t="shared" si="7"/>
        <v>-4.7381190294053178E+17</v>
      </c>
      <c r="N13" s="24">
        <f t="shared" si="8"/>
        <v>8.4240202532418529</v>
      </c>
      <c r="O13" s="24">
        <f t="shared" si="9"/>
        <v>967564667645650.87</v>
      </c>
      <c r="P13" s="24">
        <f t="shared" si="10"/>
        <v>2.208026881661626E-5</v>
      </c>
      <c r="W13" s="63">
        <f>B13+([1]User!D$6-25)*[1]User!C$6*[1]Calc!V$6</f>
        <v>0.62234831559999992</v>
      </c>
      <c r="AH13" s="24"/>
    </row>
    <row r="14" spans="1:34">
      <c r="A14" s="24">
        <v>7.9960000000000003E-4</v>
      </c>
      <c r="B14" s="59">
        <v>0.61945899999999998</v>
      </c>
      <c r="C14" s="64">
        <v>0.70004999999999995</v>
      </c>
      <c r="D14" s="61">
        <f t="shared" si="0"/>
        <v>8.2654696241903043</v>
      </c>
      <c r="E14" s="49">
        <f t="shared" si="1"/>
        <v>0.91726753418093088</v>
      </c>
      <c r="F14" s="49">
        <f t="shared" si="2"/>
        <v>0.91726753418093088</v>
      </c>
      <c r="G14" s="49">
        <f t="shared" si="3"/>
        <v>8.3539739366065007</v>
      </c>
      <c r="H14" s="5" t="str">
        <f t="shared" si="6"/>
        <v/>
      </c>
      <c r="I14" s="24">
        <f>B$6-G14*B$6</f>
        <v>-0.18384934841516254</v>
      </c>
      <c r="J14" s="24">
        <f t="shared" si="5"/>
        <v>-0.11393793396292511</v>
      </c>
      <c r="M14" s="24">
        <f t="shared" si="7"/>
        <v>-4.6038447990114842E+17</v>
      </c>
      <c r="N14" s="24">
        <f t="shared" si="8"/>
        <v>8.3539739366065007</v>
      </c>
      <c r="O14" s="24">
        <f t="shared" si="9"/>
        <v>898517586261210.87</v>
      </c>
      <c r="P14" s="24">
        <f t="shared" si="10"/>
        <v>2.0676509418584667E-5</v>
      </c>
      <c r="W14" s="63">
        <f>B14+([1]User!D$6-25)*[1]User!C$6*[1]Calc!V$6</f>
        <v>0.61973531559999995</v>
      </c>
      <c r="X14" s="9" t="s">
        <v>63</v>
      </c>
      <c r="AH14" s="24"/>
    </row>
    <row r="15" spans="1:34">
      <c r="A15" s="24">
        <v>9.4499999999999998E-4</v>
      </c>
      <c r="B15" s="59">
        <v>0.61686600000000003</v>
      </c>
      <c r="C15" s="64">
        <v>0.69388899999999998</v>
      </c>
      <c r="D15" s="61">
        <f t="shared" si="0"/>
        <v>8.1927268795940105</v>
      </c>
      <c r="E15" s="49">
        <f t="shared" si="1"/>
        <v>0.91342847705366903</v>
      </c>
      <c r="F15" s="49">
        <f t="shared" si="2"/>
        <v>0.91342847705366903</v>
      </c>
      <c r="G15" s="49">
        <f>IF(N15&lt;0.001, 0.001, N15)</f>
        <v>8.2752887339262458</v>
      </c>
      <c r="H15" s="5" t="str">
        <f t="shared" si="6"/>
        <v/>
      </c>
      <c r="I15" s="24">
        <f t="shared" si="4"/>
        <v>-0.18188221834815615</v>
      </c>
      <c r="J15" s="24">
        <f t="shared" si="5"/>
        <v>-0.11224721339784589</v>
      </c>
      <c r="K15" s="5" t="str">
        <f t="shared" ref="K15:K78" si="11">IF(G15&gt;0.85,IF(G15&lt;1.1,W15,""),"")</f>
        <v/>
      </c>
      <c r="M15" s="24">
        <f t="shared" si="7"/>
        <v>-4.2947281695919366E+17</v>
      </c>
      <c r="N15" s="24">
        <f t="shared" si="8"/>
        <v>8.2752887339262458</v>
      </c>
      <c r="O15" s="24">
        <f t="shared" si="9"/>
        <v>834093442517782.62</v>
      </c>
      <c r="P15" s="24">
        <f t="shared" si="10"/>
        <v>1.9376498941027476E-5</v>
      </c>
      <c r="W15" s="63">
        <f>B15+([1]User!D$6-25)*[1]User!C$6*[1]Calc!V$6</f>
        <v>0.61714231559999999</v>
      </c>
      <c r="X15" s="9">
        <f>AVERAGE(B9:B133)</f>
        <v>0.40702849599999991</v>
      </c>
      <c r="AH15" s="24"/>
    </row>
    <row r="16" spans="1:34">
      <c r="A16" s="24">
        <v>1.0904E-3</v>
      </c>
      <c r="B16" s="59">
        <v>0.61421300000000001</v>
      </c>
      <c r="C16" s="64">
        <v>0.68720000000000003</v>
      </c>
      <c r="D16" s="61">
        <f t="shared" si="0"/>
        <v>8.1137500546297812</v>
      </c>
      <c r="E16" s="49">
        <f t="shared" si="1"/>
        <v>0.90922162506327975</v>
      </c>
      <c r="F16" s="49">
        <f t="shared" si="2"/>
        <v>0.90922162506327975</v>
      </c>
      <c r="G16" s="49">
        <f t="shared" si="3"/>
        <v>8.1929699748719109</v>
      </c>
      <c r="H16" s="5" t="str">
        <f t="shared" si="6"/>
        <v/>
      </c>
      <c r="I16" s="24">
        <f t="shared" si="4"/>
        <v>-0.17982424937179778</v>
      </c>
      <c r="J16" s="24">
        <f t="shared" si="5"/>
        <v>-0.11050007992475974</v>
      </c>
      <c r="K16" s="5" t="str">
        <f t="shared" si="11"/>
        <v/>
      </c>
      <c r="M16" s="24">
        <f t="shared" si="7"/>
        <v>-4.1208864046051693E+17</v>
      </c>
      <c r="N16" s="24">
        <f t="shared" si="8"/>
        <v>8.1929699748719109</v>
      </c>
      <c r="O16" s="24">
        <f t="shared" si="9"/>
        <v>772202335634829.37</v>
      </c>
      <c r="P16" s="24">
        <f t="shared" si="10"/>
        <v>1.8118969977643597E-5</v>
      </c>
      <c r="W16" s="63">
        <f>B16+([1]User!D$6-25)*[1]User!C$6*[1]Calc!V$6</f>
        <v>0.61448931559999997</v>
      </c>
      <c r="AH16" s="24"/>
    </row>
    <row r="17" spans="1:34">
      <c r="A17" s="24">
        <v>1.2358E-3</v>
      </c>
      <c r="B17" s="59">
        <v>0.61149500000000001</v>
      </c>
      <c r="C17" s="64">
        <v>0.68000799999999995</v>
      </c>
      <c r="D17" s="61">
        <f t="shared" si="0"/>
        <v>8.0288343235574615</v>
      </c>
      <c r="E17" s="49">
        <f>IF(D17&gt;0,LOG10(D17),-3)</f>
        <v>0.90465249626312128</v>
      </c>
      <c r="F17" s="49">
        <f t="shared" si="2"/>
        <v>0.90465249626312128</v>
      </c>
      <c r="G17" s="49">
        <f t="shared" si="3"/>
        <v>8.1047497189571054</v>
      </c>
      <c r="H17" s="5" t="str">
        <f t="shared" si="6"/>
        <v/>
      </c>
      <c r="I17" s="24">
        <f t="shared" si="4"/>
        <v>-0.17761874297392766</v>
      </c>
      <c r="J17" s="24">
        <f t="shared" si="5"/>
        <v>-0.10866205206437797</v>
      </c>
      <c r="K17" s="5" t="str">
        <f t="shared" si="11"/>
        <v/>
      </c>
      <c r="L17" s="5" t="str">
        <f>IF(I17&gt;0.96*$B$6,IF(I17&lt;0.98*$B$6,W17,""),"")</f>
        <v/>
      </c>
      <c r="M17" s="24">
        <f t="shared" si="7"/>
        <v>-3.9489906054746138E+17</v>
      </c>
      <c r="N17" s="24">
        <f t="shared" si="8"/>
        <v>8.1047497189571054</v>
      </c>
      <c r="O17" s="24">
        <f t="shared" si="9"/>
        <v>712813865788300.87</v>
      </c>
      <c r="P17" s="24">
        <f t="shared" si="10"/>
        <v>1.6907534755653837E-5</v>
      </c>
      <c r="W17" s="63">
        <f>B17+([1]User!D$6-25)*[1]User!C$6*[1]Calc!V$6</f>
        <v>0.61177131559999998</v>
      </c>
      <c r="AH17" s="24"/>
    </row>
    <row r="18" spans="1:34">
      <c r="A18" s="24">
        <v>1.3812E-3</v>
      </c>
      <c r="B18" s="59">
        <v>0.60888699999999996</v>
      </c>
      <c r="C18" s="64">
        <v>0.672207</v>
      </c>
      <c r="D18" s="61">
        <f t="shared" si="0"/>
        <v>7.9367281475153098</v>
      </c>
      <c r="E18" s="49">
        <f t="shared" si="1"/>
        <v>0.89964150490485928</v>
      </c>
      <c r="F18" s="49">
        <f t="shared" si="2"/>
        <v>0.89964150490485928</v>
      </c>
      <c r="G18" s="49">
        <f t="shared" si="3"/>
        <v>8.0049764746563046</v>
      </c>
      <c r="H18" s="5" t="str">
        <f t="shared" si="6"/>
        <v/>
      </c>
      <c r="I18" s="24">
        <f t="shared" si="4"/>
        <v>-0.17512441186640762</v>
      </c>
      <c r="J18" s="24">
        <f t="shared" si="5"/>
        <v>-0.10667936737504084</v>
      </c>
      <c r="K18" s="5" t="str">
        <f t="shared" si="11"/>
        <v/>
      </c>
      <c r="L18" s="5" t="str">
        <f t="shared" ref="L18:L81" si="12">IF(I18&gt;0.96*$B$6,IF(I18&lt;0.98*$B$6,W18,""),"")</f>
        <v/>
      </c>
      <c r="M18" s="24">
        <f t="shared" si="7"/>
        <v>-3.5501626685911098E+17</v>
      </c>
      <c r="N18" s="24">
        <f t="shared" si="8"/>
        <v>8.0049764746563046</v>
      </c>
      <c r="O18" s="24">
        <f t="shared" si="9"/>
        <v>659468270056048.37</v>
      </c>
      <c r="P18" s="24">
        <f t="shared" si="10"/>
        <v>1.5837170869514377E-5</v>
      </c>
      <c r="U18" s="24">
        <f>(K$6*EXP(W18/0.02585)+L$6*EXP(W18/(2*0.02585))+W18/M$6)/B$6</f>
        <v>1.6723497430225032</v>
      </c>
      <c r="V18" s="24">
        <f t="shared" ref="V18:V81" si="13">((U18)-G18)*((U18)-G18)*U$22/U18</f>
        <v>27.658601384040573</v>
      </c>
      <c r="W18" s="63">
        <f>B18+([1]User!D$6-25)*[1]User!C$6*[1]Calc!V$6</f>
        <v>0.60916331559999992</v>
      </c>
      <c r="AH18" s="24"/>
    </row>
    <row r="19" spans="1:34" ht="15">
      <c r="A19" s="5">
        <v>1.5265999999999999E-3</v>
      </c>
      <c r="B19" s="59">
        <v>0.60618300000000003</v>
      </c>
      <c r="C19" s="64">
        <v>0.66369599999999995</v>
      </c>
      <c r="D19" s="61">
        <f t="shared" si="0"/>
        <v>7.8362390224935483</v>
      </c>
      <c r="E19" s="49">
        <f t="shared" si="1"/>
        <v>0.89410767445986372</v>
      </c>
      <c r="F19" s="49">
        <f t="shared" si="2"/>
        <v>0.89410767445986372</v>
      </c>
      <c r="G19" s="49">
        <f t="shared" si="3"/>
        <v>7.9023027283080891</v>
      </c>
      <c r="H19" s="5" t="str">
        <f t="shared" si="6"/>
        <v/>
      </c>
      <c r="I19" s="24">
        <f t="shared" si="4"/>
        <v>-0.17255756820770224</v>
      </c>
      <c r="J19" s="24">
        <f t="shared" si="5"/>
        <v>-0.10464914471684342</v>
      </c>
      <c r="K19" s="5" t="str">
        <f t="shared" si="11"/>
        <v/>
      </c>
      <c r="L19" s="5" t="str">
        <f t="shared" si="12"/>
        <v/>
      </c>
      <c r="M19" s="24">
        <f t="shared" si="7"/>
        <v>-3.4365223582262022E+17</v>
      </c>
      <c r="N19" s="24">
        <f t="shared" si="8"/>
        <v>7.9023027283080891</v>
      </c>
      <c r="O19" s="24">
        <f t="shared" si="9"/>
        <v>607737524173788.37</v>
      </c>
      <c r="P19" s="24">
        <f t="shared" si="10"/>
        <v>1.4784483164464022E-5</v>
      </c>
      <c r="U19" s="24">
        <f t="shared" ref="U19:U82" si="14">(K$6*EXP(W19/0.02585)+L$6*EXP(W19/(2*0.02585))+W19/M$6)/B$6</f>
        <v>1.5207387356098325</v>
      </c>
      <c r="V19" s="24">
        <f t="shared" si="13"/>
        <v>30.887957587867099</v>
      </c>
      <c r="W19" s="63">
        <f>B19+([1]User!D$6-25)*[1]User!C$6*[1]Calc!V$6</f>
        <v>0.60645931559999999</v>
      </c>
      <c r="X19" s="65">
        <f>10^(-0.0006543*LOG(Q6)^6+0.000754055*LOG(Q6)^5+0.0093332*LOG(Q6)^4-0.03469*LOG(Q6)^3+0.06473*LOG(Q6)^2-1.08286*LOG(Q6)+16.17944)</f>
        <v>4723312573935189</v>
      </c>
      <c r="Y19" s="66" t="s">
        <v>64</v>
      </c>
      <c r="AH19" s="24"/>
    </row>
    <row r="20" spans="1:34" ht="15">
      <c r="A20" s="5">
        <v>1.6720000000000001E-3</v>
      </c>
      <c r="B20" s="59">
        <v>0.60351399999999999</v>
      </c>
      <c r="C20" s="64">
        <v>0.65426099999999998</v>
      </c>
      <c r="D20" s="61">
        <f t="shared" si="0"/>
        <v>7.7248402568279024</v>
      </c>
      <c r="E20" s="49">
        <f t="shared" si="1"/>
        <v>0.88788950734664918</v>
      </c>
      <c r="F20" s="49">
        <f t="shared" si="2"/>
        <v>0.88788950734664918</v>
      </c>
      <c r="G20" s="49">
        <f t="shared" si="3"/>
        <v>7.7857031738212283</v>
      </c>
      <c r="H20" s="5" t="str">
        <f t="shared" si="6"/>
        <v/>
      </c>
      <c r="I20" s="24">
        <f t="shared" si="4"/>
        <v>-0.16964257934553073</v>
      </c>
      <c r="J20" s="24">
        <f t="shared" si="5"/>
        <v>-0.10242854652223604</v>
      </c>
      <c r="K20" s="5" t="str">
        <f t="shared" si="11"/>
        <v/>
      </c>
      <c r="L20" s="5" t="str">
        <f t="shared" si="12"/>
        <v/>
      </c>
      <c r="M20" s="24">
        <f t="shared" si="7"/>
        <v>-3.1659861107639334E+17</v>
      </c>
      <c r="N20" s="24">
        <f t="shared" si="8"/>
        <v>7.7857031738212283</v>
      </c>
      <c r="O20" s="24">
        <f t="shared" si="9"/>
        <v>560072288214383.62</v>
      </c>
      <c r="P20" s="24">
        <f t="shared" si="10"/>
        <v>1.3828975274623708E-5</v>
      </c>
      <c r="U20" s="24">
        <f t="shared" si="14"/>
        <v>1.3851397218041597</v>
      </c>
      <c r="V20" s="24">
        <f t="shared" si="13"/>
        <v>34.113978721565012</v>
      </c>
      <c r="W20" s="63">
        <f>B20+([1]User!D$6-25)*[1]User!C$6*[1]Calc!V$6</f>
        <v>0.60379031559999996</v>
      </c>
      <c r="X20" s="65">
        <f>10^(-0.000634661*LOG(Q6)^6+0.000820326*LOG(Q6)^5+0.01243*LOG(Q6)^4-0.04571*LOG(Q6)^3+0.07246*LOG(Q6)^2-1.07969*LOG(Q6)+15.69691)</f>
        <v>1562983092043157.7</v>
      </c>
      <c r="Y20" s="66" t="s">
        <v>65</v>
      </c>
      <c r="AH20" s="24"/>
    </row>
    <row r="21" spans="1:34">
      <c r="A21" s="5">
        <v>1.8174E-3</v>
      </c>
      <c r="B21" s="59">
        <v>0.60086399999999995</v>
      </c>
      <c r="C21" s="64">
        <v>0.64370700000000003</v>
      </c>
      <c r="D21" s="61">
        <f t="shared" si="0"/>
        <v>7.6002294912915778</v>
      </c>
      <c r="E21" s="49">
        <f t="shared" si="1"/>
        <v>0.88082670613563696</v>
      </c>
      <c r="F21" s="49">
        <f t="shared" si="2"/>
        <v>0.88082670613563696</v>
      </c>
      <c r="G21" s="49">
        <f t="shared" si="3"/>
        <v>7.6565921800032637</v>
      </c>
      <c r="H21" s="5" t="str">
        <f t="shared" si="6"/>
        <v/>
      </c>
      <c r="I21" s="24">
        <f t="shared" si="4"/>
        <v>-0.16641480450008161</v>
      </c>
      <c r="J21" s="24">
        <f t="shared" si="5"/>
        <v>-0.10003864809769135</v>
      </c>
      <c r="K21" s="5" t="str">
        <f t="shared" si="11"/>
        <v/>
      </c>
      <c r="L21" s="5" t="str">
        <f t="shared" si="12"/>
        <v/>
      </c>
      <c r="M21" s="24">
        <f t="shared" si="7"/>
        <v>-2.9318918389349581E+17</v>
      </c>
      <c r="N21" s="24">
        <f t="shared" si="8"/>
        <v>7.6565921800032637</v>
      </c>
      <c r="O21" s="24">
        <f t="shared" si="9"/>
        <v>515915606200498.37</v>
      </c>
      <c r="P21" s="24">
        <f t="shared" si="10"/>
        <v>1.295349338247522E-5</v>
      </c>
      <c r="Q21" s="5" t="str">
        <f>IF(G21&gt;0.85,IF(G21&lt;1.15,W21,""),"")</f>
        <v/>
      </c>
      <c r="U21" s="24">
        <f t="shared" si="14"/>
        <v>1.2629937656818528</v>
      </c>
      <c r="V21" s="24">
        <f t="shared" si="13"/>
        <v>37.331809889521253</v>
      </c>
      <c r="W21" s="63">
        <f>B21+([1]User!D$6-25)*[1]User!C$6*[1]Calc!V$6</f>
        <v>0.60114031559999992</v>
      </c>
      <c r="X21" s="67">
        <f>IF(R6="p-type",X19,X20)</f>
        <v>1562983092043157.7</v>
      </c>
      <c r="Y21" s="68" t="s">
        <v>66</v>
      </c>
      <c r="AH21" s="24"/>
    </row>
    <row r="22" spans="1:34">
      <c r="A22" s="5">
        <v>1.9627999999999998E-3</v>
      </c>
      <c r="B22" s="59">
        <v>0.59824699999999997</v>
      </c>
      <c r="C22" s="64">
        <v>0.63181399999999999</v>
      </c>
      <c r="D22" s="61">
        <f t="shared" si="0"/>
        <v>7.4598091923979339</v>
      </c>
      <c r="E22" s="49">
        <f t="shared" si="1"/>
        <v>0.87272771919539549</v>
      </c>
      <c r="F22" s="49">
        <f t="shared" si="2"/>
        <v>0.87272771919539549</v>
      </c>
      <c r="G22" s="49">
        <f t="shared" si="3"/>
        <v>7.5117064167457812</v>
      </c>
      <c r="H22" s="5" t="str">
        <f t="shared" si="6"/>
        <v/>
      </c>
      <c r="I22" s="24">
        <f t="shared" si="4"/>
        <v>-0.16279266041864454</v>
      </c>
      <c r="J22" s="24">
        <f t="shared" si="5"/>
        <v>-9.7435202869112003E-2</v>
      </c>
      <c r="K22" s="5" t="str">
        <f t="shared" si="11"/>
        <v/>
      </c>
      <c r="L22" s="5" t="str">
        <f t="shared" si="12"/>
        <v/>
      </c>
      <c r="M22" s="24">
        <f t="shared" si="7"/>
        <v>-2.6996059273744947E+17</v>
      </c>
      <c r="N22" s="24">
        <f t="shared" si="8"/>
        <v>7.5117064167457812</v>
      </c>
      <c r="O22" s="24">
        <f t="shared" si="9"/>
        <v>475250362328237.37</v>
      </c>
      <c r="P22" s="24">
        <f t="shared" si="10"/>
        <v>1.2162633173510022E-5</v>
      </c>
      <c r="Q22" s="5" t="str">
        <f t="shared" ref="Q22:Q85" si="15">IF(G22&gt;0.85,IF(G22&lt;1.15,W22,""),"")</f>
        <v/>
      </c>
      <c r="R22" s="5" t="str">
        <f>IF(G22&gt;0.06,IF(G22&lt;0.14,W22,""),"")</f>
        <v/>
      </c>
      <c r="S22" s="5" t="str">
        <f>IF(Q22="","",LOG10($G22))</f>
        <v/>
      </c>
      <c r="T22" s="5" t="str">
        <f>IF(R22="","",LOG10($G22))</f>
        <v/>
      </c>
      <c r="U22" s="24">
        <f t="shared" si="14"/>
        <v>1.1534254861059716</v>
      </c>
      <c r="V22" s="24">
        <f t="shared" si="13"/>
        <v>40.427736392937838</v>
      </c>
      <c r="W22" s="63">
        <f>B22+([1]User!D$6-25)*[1]User!C$6*[1]Calc!V$6</f>
        <v>0.59852331559999994</v>
      </c>
      <c r="AH22" s="24"/>
    </row>
    <row r="23" spans="1:34">
      <c r="A23" s="5">
        <v>2.1082000000000002E-3</v>
      </c>
      <c r="B23" s="59">
        <v>0.59559399999999996</v>
      </c>
      <c r="C23" s="64">
        <v>0.61806399999999995</v>
      </c>
      <c r="D23" s="61">
        <f t="shared" si="0"/>
        <v>7.2974633494829746</v>
      </c>
      <c r="E23" s="49">
        <f t="shared" si="1"/>
        <v>0.8631719224805694</v>
      </c>
      <c r="F23" s="49">
        <f t="shared" si="2"/>
        <v>0.8631719224805694</v>
      </c>
      <c r="G23" s="49">
        <f t="shared" si="3"/>
        <v>7.3464083978759787</v>
      </c>
      <c r="H23" s="5" t="str">
        <f t="shared" si="6"/>
        <v/>
      </c>
      <c r="I23" s="24">
        <f t="shared" si="4"/>
        <v>-0.15866020994689947</v>
      </c>
      <c r="J23" s="24">
        <f t="shared" si="5"/>
        <v>-9.454090937422123E-2</v>
      </c>
      <c r="K23" s="5" t="str">
        <f t="shared" si="11"/>
        <v/>
      </c>
      <c r="L23" s="5" t="str">
        <f t="shared" si="12"/>
        <v/>
      </c>
      <c r="M23" s="24">
        <f t="shared" si="7"/>
        <v>-2.546038722066369E+17</v>
      </c>
      <c r="N23" s="24">
        <f t="shared" si="8"/>
        <v>7.3464083978759787</v>
      </c>
      <c r="O23" s="24">
        <f t="shared" si="9"/>
        <v>436855091127325.62</v>
      </c>
      <c r="P23" s="24">
        <f t="shared" si="10"/>
        <v>1.1431575563182409E-5</v>
      </c>
      <c r="Q23" s="5" t="str">
        <f t="shared" si="15"/>
        <v/>
      </c>
      <c r="R23" s="5" t="str">
        <f t="shared" ref="R23:R86" si="16">IF(G23&gt;0.06,IF(G23&lt;0.14,W23,""),"")</f>
        <v/>
      </c>
      <c r="S23" s="5" t="str">
        <f t="shared" ref="S23:T86" si="17">IF(Q23="","",LOG10($G23))</f>
        <v/>
      </c>
      <c r="T23" s="5" t="str">
        <f t="shared" si="17"/>
        <v/>
      </c>
      <c r="U23" s="24">
        <f t="shared" si="14"/>
        <v>1.0525079471562753</v>
      </c>
      <c r="V23" s="24">
        <f t="shared" si="13"/>
        <v>43.411410666433653</v>
      </c>
      <c r="W23" s="63">
        <f>B23+([1]User!D$6-25)*[1]User!C$6*[1]Calc!V$6</f>
        <v>0.59587031559999992</v>
      </c>
      <c r="AH23" s="24"/>
    </row>
    <row r="24" spans="1:34">
      <c r="A24" s="5">
        <v>2.2536000000000001E-3</v>
      </c>
      <c r="B24" s="59">
        <v>0.59294100000000005</v>
      </c>
      <c r="C24" s="64">
        <v>0.60175400000000001</v>
      </c>
      <c r="D24" s="61">
        <f t="shared" si="0"/>
        <v>7.1048916623598499</v>
      </c>
      <c r="E24" s="49">
        <f t="shared" si="1"/>
        <v>0.85155746005405608</v>
      </c>
      <c r="F24" s="49">
        <f t="shared" si="2"/>
        <v>0.85155746005405608</v>
      </c>
      <c r="G24" s="49">
        <f t="shared" si="3"/>
        <v>7.1503673671769921</v>
      </c>
      <c r="H24" s="5" t="str">
        <f t="shared" si="6"/>
        <v/>
      </c>
      <c r="I24" s="24">
        <f t="shared" si="4"/>
        <v>-0.15375918417942483</v>
      </c>
      <c r="J24" s="24">
        <f t="shared" si="5"/>
        <v>-9.1212610487764384E-2</v>
      </c>
      <c r="K24" s="5" t="str">
        <f t="shared" si="11"/>
        <v/>
      </c>
      <c r="L24" s="5" t="str">
        <f t="shared" si="12"/>
        <v/>
      </c>
      <c r="M24" s="24">
        <f t="shared" si="7"/>
        <v>-2.3655693308958819E+17</v>
      </c>
      <c r="N24" s="24">
        <f t="shared" si="8"/>
        <v>7.1503673671769921</v>
      </c>
      <c r="O24" s="24">
        <f t="shared" si="9"/>
        <v>401157995197025.62</v>
      </c>
      <c r="P24" s="24">
        <f t="shared" si="10"/>
        <v>1.0785265852308661E-5</v>
      </c>
      <c r="Q24" s="5" t="str">
        <f t="shared" si="15"/>
        <v/>
      </c>
      <c r="R24" s="5" t="str">
        <f t="shared" si="16"/>
        <v/>
      </c>
      <c r="S24" s="5" t="str">
        <f t="shared" si="17"/>
        <v/>
      </c>
      <c r="T24" s="5" t="str">
        <f t="shared" si="17"/>
        <v/>
      </c>
      <c r="U24" s="24">
        <f t="shared" si="14"/>
        <v>0.96085494445252051</v>
      </c>
      <c r="V24" s="24">
        <f t="shared" si="13"/>
        <v>45.988007329196186</v>
      </c>
      <c r="W24" s="63">
        <f>B24+([1]User!D$6-25)*[1]User!C$6*[1]Calc!V$6</f>
        <v>0.59321731560000002</v>
      </c>
      <c r="X24" s="69"/>
      <c r="AH24" s="24"/>
    </row>
    <row r="25" spans="1:34">
      <c r="A25" s="5">
        <v>2.3990000000000001E-3</v>
      </c>
      <c r="B25" s="59">
        <v>0.59030000000000005</v>
      </c>
      <c r="C25" s="64">
        <v>0.58195300000000005</v>
      </c>
      <c r="D25" s="61">
        <f t="shared" si="0"/>
        <v>6.8711018415919165</v>
      </c>
      <c r="E25" s="49">
        <f t="shared" si="1"/>
        <v>0.83702638558262277</v>
      </c>
      <c r="F25" s="49">
        <f t="shared" si="2"/>
        <v>0.83702638558262277</v>
      </c>
      <c r="G25" s="49">
        <f t="shared" si="3"/>
        <v>6.913122250641182</v>
      </c>
      <c r="H25" s="5" t="str">
        <f t="shared" si="6"/>
        <v/>
      </c>
      <c r="I25" s="24">
        <f t="shared" si="4"/>
        <v>-0.14782805626602957</v>
      </c>
      <c r="J25" s="24">
        <f t="shared" si="5"/>
        <v>-8.7303748811901241E-2</v>
      </c>
      <c r="K25" s="5" t="str">
        <f t="shared" si="11"/>
        <v/>
      </c>
      <c r="L25" s="5" t="str">
        <f t="shared" si="12"/>
        <v/>
      </c>
      <c r="M25" s="24">
        <f t="shared" si="7"/>
        <v>-2.1858306829622323E+17</v>
      </c>
      <c r="N25" s="24">
        <f t="shared" si="8"/>
        <v>6.913122250641182</v>
      </c>
      <c r="O25" s="24">
        <f t="shared" si="9"/>
        <v>368157002574774.62</v>
      </c>
      <c r="P25" s="24">
        <f t="shared" si="10"/>
        <v>1.0237704413285969E-5</v>
      </c>
      <c r="Q25" s="5" t="str">
        <f t="shared" si="15"/>
        <v/>
      </c>
      <c r="R25" s="5" t="str">
        <f t="shared" si="16"/>
        <v/>
      </c>
      <c r="S25" s="5" t="str">
        <f t="shared" si="17"/>
        <v/>
      </c>
      <c r="T25" s="5" t="str">
        <f t="shared" si="17"/>
        <v/>
      </c>
      <c r="U25" s="24">
        <f t="shared" si="14"/>
        <v>0.87795071294557459</v>
      </c>
      <c r="V25" s="24">
        <f t="shared" si="13"/>
        <v>47.85184029807818</v>
      </c>
      <c r="W25" s="63">
        <f>B25+([1]User!D$6-25)*[1]User!C$6*[1]Calc!V$6</f>
        <v>0.59057631560000001</v>
      </c>
      <c r="AH25" s="24"/>
    </row>
    <row r="26" spans="1:34">
      <c r="A26" s="5">
        <v>2.5444E-3</v>
      </c>
      <c r="B26" s="59">
        <v>0.58774300000000002</v>
      </c>
      <c r="C26" s="64">
        <v>0.55768499999999999</v>
      </c>
      <c r="D26" s="61">
        <f t="shared" si="0"/>
        <v>6.5845702840748093</v>
      </c>
      <c r="E26" s="49">
        <f t="shared" si="1"/>
        <v>0.81852743771168601</v>
      </c>
      <c r="F26" s="49">
        <f t="shared" si="2"/>
        <v>0.81852743771168601</v>
      </c>
      <c r="G26" s="49">
        <f t="shared" si="3"/>
        <v>6.6223760578174105</v>
      </c>
      <c r="H26" s="5" t="str">
        <f t="shared" si="6"/>
        <v/>
      </c>
      <c r="I26" s="24">
        <f t="shared" si="4"/>
        <v>-0.14055940144543527</v>
      </c>
      <c r="J26" s="24">
        <f t="shared" si="5"/>
        <v>-8.2651643039090492E-2</v>
      </c>
      <c r="K26" s="5" t="str">
        <f t="shared" si="11"/>
        <v/>
      </c>
      <c r="L26" s="5" t="str">
        <f t="shared" si="12"/>
        <v/>
      </c>
      <c r="M26" s="24">
        <f t="shared" si="7"/>
        <v>-1.9665924751665078E+17</v>
      </c>
      <c r="N26" s="24">
        <f t="shared" si="8"/>
        <v>6.6223760578174105</v>
      </c>
      <c r="O26" s="24">
        <f t="shared" si="9"/>
        <v>338482986549235.75</v>
      </c>
      <c r="P26" s="24">
        <f t="shared" si="10"/>
        <v>9.8257738259084465E-6</v>
      </c>
      <c r="Q26" s="5" t="str">
        <f t="shared" si="15"/>
        <v/>
      </c>
      <c r="R26" s="5" t="str">
        <f t="shared" si="16"/>
        <v/>
      </c>
      <c r="S26" s="5" t="str">
        <f t="shared" si="17"/>
        <v/>
      </c>
      <c r="T26" s="5" t="str">
        <f t="shared" si="17"/>
        <v/>
      </c>
      <c r="U26" s="24">
        <f t="shared" si="14"/>
        <v>0.80486876278126873</v>
      </c>
      <c r="V26" s="24">
        <f t="shared" si="13"/>
        <v>48.499620892436305</v>
      </c>
      <c r="W26" s="63">
        <f>B26+([1]User!D$6-25)*[1]User!C$6*[1]Calc!V$6</f>
        <v>0.58801931559999998</v>
      </c>
      <c r="AH26" s="24"/>
    </row>
    <row r="27" spans="1:34">
      <c r="A27" s="5">
        <v>2.6898E-3</v>
      </c>
      <c r="B27" s="59">
        <v>0.58518400000000004</v>
      </c>
      <c r="C27" s="64">
        <v>0.52826399999999996</v>
      </c>
      <c r="D27" s="61">
        <f t="shared" si="0"/>
        <v>6.237197408118373</v>
      </c>
      <c r="E27" s="49">
        <f t="shared" si="1"/>
        <v>0.79498948974613615</v>
      </c>
      <c r="F27" s="49">
        <f t="shared" si="2"/>
        <v>0.79498948974613615</v>
      </c>
      <c r="G27" s="49">
        <f t="shared" si="3"/>
        <v>6.2723106213680824</v>
      </c>
      <c r="H27" s="5" t="str">
        <f t="shared" si="6"/>
        <v/>
      </c>
      <c r="I27" s="24">
        <f t="shared" si="4"/>
        <v>-0.13180776553420206</v>
      </c>
      <c r="J27" s="24">
        <f t="shared" si="5"/>
        <v>-7.7168216008184742E-2</v>
      </c>
      <c r="K27" s="5" t="str">
        <f t="shared" si="11"/>
        <v/>
      </c>
      <c r="L27" s="5" t="str">
        <f t="shared" si="12"/>
        <v/>
      </c>
      <c r="M27" s="24">
        <f t="shared" si="7"/>
        <v>-1.8265300275546003E+17</v>
      </c>
      <c r="N27" s="24">
        <f t="shared" si="8"/>
        <v>6.2723106213680824</v>
      </c>
      <c r="O27" s="24">
        <f t="shared" si="9"/>
        <v>310904289215288.5</v>
      </c>
      <c r="P27" s="24">
        <f t="shared" si="10"/>
        <v>9.52890316929341E-6</v>
      </c>
      <c r="Q27" s="5" t="str">
        <f t="shared" si="15"/>
        <v/>
      </c>
      <c r="R27" s="5" t="str">
        <f t="shared" si="16"/>
        <v/>
      </c>
      <c r="S27" s="5" t="str">
        <f t="shared" si="17"/>
        <v/>
      </c>
      <c r="T27" s="5" t="str">
        <f t="shared" si="17"/>
        <v/>
      </c>
      <c r="U27" s="24">
        <f t="shared" si="14"/>
        <v>0.73815714894297757</v>
      </c>
      <c r="V27" s="24">
        <f t="shared" si="13"/>
        <v>47.856739950955806</v>
      </c>
      <c r="W27" s="63">
        <f>B27+([1]User!D$6-25)*[1]User!C$6*[1]Calc!V$6</f>
        <v>0.5854603156</v>
      </c>
      <c r="AH27" s="24"/>
    </row>
    <row r="28" spans="1:34">
      <c r="A28" s="5">
        <v>2.8352E-3</v>
      </c>
      <c r="B28" s="59">
        <v>0.582673</v>
      </c>
      <c r="C28" s="64">
        <v>0.49512899999999999</v>
      </c>
      <c r="D28" s="61">
        <f t="shared" si="0"/>
        <v>5.8459734441193083</v>
      </c>
      <c r="E28" s="49">
        <f t="shared" si="1"/>
        <v>0.7668568382026284</v>
      </c>
      <c r="F28" s="49">
        <f t="shared" si="2"/>
        <v>0.7668568382026284</v>
      </c>
      <c r="G28" s="49">
        <f t="shared" si="3"/>
        <v>5.8779554105423877</v>
      </c>
      <c r="H28" s="5" t="str">
        <f t="shared" si="6"/>
        <v/>
      </c>
      <c r="I28" s="24">
        <f t="shared" si="4"/>
        <v>-0.12194888526355971</v>
      </c>
      <c r="J28" s="24">
        <f t="shared" si="5"/>
        <v>-7.1090019202575058E-2</v>
      </c>
      <c r="K28" s="5" t="str">
        <f t="shared" si="11"/>
        <v/>
      </c>
      <c r="L28" s="5" t="str">
        <f t="shared" si="12"/>
        <v/>
      </c>
      <c r="M28" s="24">
        <f t="shared" si="7"/>
        <v>-1.6636478580461773E+17</v>
      </c>
      <c r="N28" s="24">
        <f t="shared" si="8"/>
        <v>5.8779554105423877</v>
      </c>
      <c r="O28" s="24">
        <f t="shared" si="9"/>
        <v>285787541515837.87</v>
      </c>
      <c r="P28" s="24">
        <f t="shared" si="10"/>
        <v>9.3467529342715932E-6</v>
      </c>
      <c r="Q28" s="5" t="str">
        <f t="shared" si="15"/>
        <v/>
      </c>
      <c r="R28" s="5" t="str">
        <f t="shared" si="16"/>
        <v/>
      </c>
      <c r="S28" s="5" t="str">
        <f t="shared" si="17"/>
        <v/>
      </c>
      <c r="T28" s="5" t="str">
        <f t="shared" si="17"/>
        <v/>
      </c>
      <c r="U28" s="24">
        <f t="shared" si="14"/>
        <v>0.67838319848234763</v>
      </c>
      <c r="V28" s="24">
        <f t="shared" si="13"/>
        <v>45.967373368645802</v>
      </c>
      <c r="W28" s="63">
        <f>B28+([1]User!D$6-25)*[1]User!C$6*[1]Calc!V$6</f>
        <v>0.58294931559999996</v>
      </c>
      <c r="AH28" s="24"/>
    </row>
    <row r="29" spans="1:34">
      <c r="A29" s="5">
        <v>2.9805999999999999E-3</v>
      </c>
      <c r="B29" s="59">
        <v>0.58022700000000005</v>
      </c>
      <c r="C29" s="64">
        <v>0.46116000000000001</v>
      </c>
      <c r="D29" s="61">
        <f t="shared" si="0"/>
        <v>5.4449024668118016</v>
      </c>
      <c r="E29" s="49">
        <f t="shared" si="1"/>
        <v>0.73599010475206739</v>
      </c>
      <c r="F29" s="49">
        <f t="shared" si="2"/>
        <v>0.73599010475206739</v>
      </c>
      <c r="G29" s="49">
        <f t="shared" si="3"/>
        <v>5.473843530342938</v>
      </c>
      <c r="H29" s="5" t="str">
        <f t="shared" si="6"/>
        <v/>
      </c>
      <c r="I29" s="24">
        <f t="shared" si="4"/>
        <v>-0.11184608825857345</v>
      </c>
      <c r="J29" s="24">
        <f t="shared" si="5"/>
        <v>-6.4927025070992114E-2</v>
      </c>
      <c r="K29" s="5" t="str">
        <f t="shared" si="11"/>
        <v/>
      </c>
      <c r="L29" s="5" t="str">
        <f t="shared" si="12"/>
        <v/>
      </c>
      <c r="M29" s="24">
        <f t="shared" si="7"/>
        <v>-1.5054652273791242E+17</v>
      </c>
      <c r="N29" s="24">
        <f t="shared" si="8"/>
        <v>5.473843530342938</v>
      </c>
      <c r="O29" s="24">
        <f t="shared" si="9"/>
        <v>263068111922856.37</v>
      </c>
      <c r="P29" s="24">
        <f t="shared" si="10"/>
        <v>9.2388855391490404E-6</v>
      </c>
      <c r="Q29" s="5" t="str">
        <f t="shared" si="15"/>
        <v/>
      </c>
      <c r="R29" s="5" t="str">
        <f t="shared" si="16"/>
        <v/>
      </c>
      <c r="S29" s="5" t="str">
        <f t="shared" si="17"/>
        <v/>
      </c>
      <c r="T29" s="5" t="str">
        <f t="shared" si="17"/>
        <v/>
      </c>
      <c r="U29" s="24">
        <f t="shared" si="14"/>
        <v>0.62509117814740089</v>
      </c>
      <c r="V29" s="24">
        <f t="shared" si="13"/>
        <v>43.381661385186447</v>
      </c>
      <c r="W29" s="63">
        <f>B29+([1]User!D$6-25)*[1]User!C$6*[1]Calc!V$6</f>
        <v>0.58050331560000001</v>
      </c>
      <c r="AH29" s="24"/>
    </row>
    <row r="30" spans="1:34">
      <c r="A30" s="5">
        <v>3.1259999999999999E-3</v>
      </c>
      <c r="B30" s="59">
        <v>0.57777999999999996</v>
      </c>
      <c r="C30" s="64">
        <v>0.428728</v>
      </c>
      <c r="D30" s="61">
        <f t="shared" si="0"/>
        <v>5.0619788029995876</v>
      </c>
      <c r="E30" s="49">
        <f t="shared" si="1"/>
        <v>0.70432032222097374</v>
      </c>
      <c r="F30" s="49">
        <f t="shared" si="2"/>
        <v>0.70432032222097374</v>
      </c>
      <c r="G30" s="49">
        <f t="shared" si="3"/>
        <v>5.0888442081078038</v>
      </c>
      <c r="H30" s="5" t="str">
        <f t="shared" si="6"/>
        <v/>
      </c>
      <c r="I30" s="24">
        <f t="shared" si="4"/>
        <v>-0.10222110520269512</v>
      </c>
      <c r="J30" s="24">
        <f t="shared" si="5"/>
        <v>-5.9089555450029925E-2</v>
      </c>
      <c r="K30" s="5" t="str">
        <f t="shared" si="11"/>
        <v/>
      </c>
      <c r="L30" s="5" t="str">
        <f t="shared" si="12"/>
        <v/>
      </c>
      <c r="M30" s="24">
        <f t="shared" si="7"/>
        <v>-1.3974929831573331E+17</v>
      </c>
      <c r="N30" s="24">
        <f t="shared" si="8"/>
        <v>5.0888442081078038</v>
      </c>
      <c r="O30" s="24">
        <f t="shared" si="9"/>
        <v>241965894977116.75</v>
      </c>
      <c r="P30" s="24">
        <f t="shared" si="10"/>
        <v>9.1406853399618769E-6</v>
      </c>
      <c r="Q30" s="5" t="str">
        <f t="shared" si="15"/>
        <v/>
      </c>
      <c r="R30" s="5" t="str">
        <f t="shared" si="16"/>
        <v/>
      </c>
      <c r="S30" s="5" t="str">
        <f t="shared" si="17"/>
        <v/>
      </c>
      <c r="T30" s="5" t="str">
        <f t="shared" si="17"/>
        <v/>
      </c>
      <c r="U30" s="24">
        <f t="shared" si="14"/>
        <v>0.57622441524139267</v>
      </c>
      <c r="V30" s="24">
        <f t="shared" si="13"/>
        <v>40.761989742985165</v>
      </c>
      <c r="W30" s="63">
        <f>B30+([1]User!D$6-25)*[1]User!C$6*[1]Calc!V$6</f>
        <v>0.57805631559999993</v>
      </c>
      <c r="AH30" s="24"/>
    </row>
    <row r="31" spans="1:34">
      <c r="A31" s="5">
        <v>3.2713999999999998E-3</v>
      </c>
      <c r="B31" s="59">
        <v>0.57540800000000003</v>
      </c>
      <c r="C31" s="64">
        <v>0.39847199999999999</v>
      </c>
      <c r="D31" s="61">
        <f t="shared" si="0"/>
        <v>4.7047471067643158</v>
      </c>
      <c r="E31" s="49">
        <f t="shared" si="1"/>
        <v>0.67253628385497544</v>
      </c>
      <c r="F31" s="49">
        <f t="shared" si="2"/>
        <v>0.67253628385497544</v>
      </c>
      <c r="G31" s="49">
        <f t="shared" si="3"/>
        <v>4.7289414933948359</v>
      </c>
      <c r="H31" s="5" t="str">
        <f t="shared" si="6"/>
        <v/>
      </c>
      <c r="I31" s="24">
        <f t="shared" si="4"/>
        <v>-9.3223537334870904E-2</v>
      </c>
      <c r="J31" s="24">
        <f t="shared" si="5"/>
        <v>-5.3667328288436206E-2</v>
      </c>
      <c r="K31" s="5" t="str">
        <f t="shared" si="11"/>
        <v/>
      </c>
      <c r="L31" s="5" t="str">
        <f t="shared" si="12"/>
        <v/>
      </c>
      <c r="M31" s="24">
        <f t="shared" si="7"/>
        <v>-1.2585511147794288E+17</v>
      </c>
      <c r="N31" s="24">
        <f t="shared" si="8"/>
        <v>4.7289414933948359</v>
      </c>
      <c r="O31" s="24">
        <f t="shared" si="9"/>
        <v>222973776686243.75</v>
      </c>
      <c r="P31" s="24">
        <f t="shared" si="10"/>
        <v>9.0642861388821553E-6</v>
      </c>
      <c r="Q31" s="5" t="str">
        <f t="shared" si="15"/>
        <v/>
      </c>
      <c r="R31" s="5" t="str">
        <f t="shared" si="16"/>
        <v/>
      </c>
      <c r="S31" s="5" t="str">
        <f t="shared" si="17"/>
        <v/>
      </c>
      <c r="T31" s="5" t="str">
        <f t="shared" si="17"/>
        <v/>
      </c>
      <c r="U31" s="24">
        <f t="shared" si="14"/>
        <v>0.53273725901572055</v>
      </c>
      <c r="V31" s="24">
        <f t="shared" si="13"/>
        <v>38.123231544242593</v>
      </c>
      <c r="W31" s="63">
        <f>B31+([1]User!D$6-25)*[1]User!C$6*[1]Calc!V$6</f>
        <v>0.5756843156</v>
      </c>
      <c r="AH31" s="24"/>
    </row>
    <row r="32" spans="1:34">
      <c r="A32" s="5">
        <v>3.4167999999999998E-3</v>
      </c>
      <c r="B32" s="59">
        <v>0.57299100000000003</v>
      </c>
      <c r="C32" s="64">
        <v>0.37048399999999998</v>
      </c>
      <c r="D32" s="61">
        <f t="shared" si="0"/>
        <v>4.3742936193822173</v>
      </c>
      <c r="E32" s="49">
        <f t="shared" si="1"/>
        <v>0.64090793119308065</v>
      </c>
      <c r="F32" s="49">
        <f t="shared" si="2"/>
        <v>0.64090793119308065</v>
      </c>
      <c r="G32" s="49">
        <f t="shared" si="3"/>
        <v>4.3971420379300987</v>
      </c>
      <c r="H32" s="5" t="str">
        <f t="shared" si="6"/>
        <v/>
      </c>
      <c r="I32" s="24">
        <f t="shared" si="4"/>
        <v>-8.4928550948252468E-2</v>
      </c>
      <c r="J32" s="24">
        <f t="shared" si="5"/>
        <v>-4.8686762419902524E-2</v>
      </c>
      <c r="K32" s="5" t="str">
        <f t="shared" si="11"/>
        <v/>
      </c>
      <c r="L32" s="5" t="str">
        <f t="shared" si="12"/>
        <v/>
      </c>
      <c r="M32" s="24">
        <f t="shared" si="7"/>
        <v>-1.1885361292073107E+17</v>
      </c>
      <c r="N32" s="24">
        <f t="shared" si="8"/>
        <v>4.3971420379300987</v>
      </c>
      <c r="O32" s="24">
        <f t="shared" si="9"/>
        <v>205015994706690.75</v>
      </c>
      <c r="P32" s="24">
        <f t="shared" si="10"/>
        <v>8.9631570875902573E-6</v>
      </c>
      <c r="Q32" s="5" t="str">
        <f t="shared" si="15"/>
        <v/>
      </c>
      <c r="R32" s="5" t="str">
        <f t="shared" si="16"/>
        <v/>
      </c>
      <c r="S32" s="5" t="str">
        <f t="shared" si="17"/>
        <v/>
      </c>
      <c r="T32" s="5" t="str">
        <f t="shared" si="17"/>
        <v/>
      </c>
      <c r="U32" s="24">
        <f t="shared" si="14"/>
        <v>0.49202119639420688</v>
      </c>
      <c r="V32" s="24">
        <f t="shared" si="13"/>
        <v>35.749887992937609</v>
      </c>
      <c r="W32" s="63">
        <f>B32+([1]User!D$6-25)*[1]User!C$6*[1]Calc!V$6</f>
        <v>0.57326731559999999</v>
      </c>
      <c r="AH32" s="24"/>
    </row>
    <row r="33" spans="1:34">
      <c r="A33" s="5">
        <v>3.5622000000000002E-3</v>
      </c>
      <c r="B33" s="59">
        <v>0.570635</v>
      </c>
      <c r="C33" s="64">
        <v>0.34456700000000001</v>
      </c>
      <c r="D33" s="61">
        <f t="shared" si="0"/>
        <v>4.0682923676857099</v>
      </c>
      <c r="E33" s="49">
        <f t="shared" si="1"/>
        <v>0.60941215592966524</v>
      </c>
      <c r="F33" s="49">
        <f t="shared" si="2"/>
        <v>0.60941215592966524</v>
      </c>
      <c r="G33" s="49">
        <f t="shared" si="3"/>
        <v>4.0889526122851727</v>
      </c>
      <c r="H33" s="5" t="str">
        <f t="shared" si="6"/>
        <v/>
      </c>
      <c r="I33" s="24">
        <f t="shared" si="4"/>
        <v>-7.7223815307129323E-2</v>
      </c>
      <c r="J33" s="24">
        <f t="shared" si="5"/>
        <v>-4.4087949992644621E-2</v>
      </c>
      <c r="K33" s="5" t="str">
        <f t="shared" si="11"/>
        <v/>
      </c>
      <c r="L33" s="5" t="str">
        <f t="shared" si="12"/>
        <v/>
      </c>
      <c r="M33" s="24">
        <f t="shared" si="7"/>
        <v>-1.0747110174501966E+17</v>
      </c>
      <c r="N33" s="24">
        <f t="shared" si="8"/>
        <v>4.0889526122851727</v>
      </c>
      <c r="O33" s="24">
        <f t="shared" si="9"/>
        <v>188785707773555</v>
      </c>
      <c r="P33" s="24">
        <f t="shared" si="10"/>
        <v>8.8756627683454091E-6</v>
      </c>
      <c r="Q33" s="5" t="str">
        <f t="shared" si="15"/>
        <v/>
      </c>
      <c r="R33" s="5" t="str">
        <f t="shared" si="16"/>
        <v/>
      </c>
      <c r="S33" s="5" t="str">
        <f t="shared" si="17"/>
        <v/>
      </c>
      <c r="T33" s="5" t="str">
        <f t="shared" si="17"/>
        <v/>
      </c>
      <c r="U33" s="24">
        <f t="shared" si="14"/>
        <v>0.45553300075538944</v>
      </c>
      <c r="V33" s="24">
        <f t="shared" si="13"/>
        <v>33.427262414712665</v>
      </c>
      <c r="W33" s="63">
        <f>B33+([1]User!D$6-25)*[1]User!C$6*[1]Calc!V$6</f>
        <v>0.57091131559999997</v>
      </c>
      <c r="AH33" s="24"/>
    </row>
    <row r="34" spans="1:34">
      <c r="A34" s="70">
        <v>3.7076000000000001E-3</v>
      </c>
      <c r="B34" s="59">
        <v>0.56815400000000005</v>
      </c>
      <c r="C34" s="64">
        <v>0.32058399999999998</v>
      </c>
      <c r="D34" s="61">
        <f t="shared" si="0"/>
        <v>3.7851257967308403</v>
      </c>
      <c r="E34" s="49">
        <f t="shared" si="1"/>
        <v>0.57808031763217826</v>
      </c>
      <c r="F34" s="49">
        <f t="shared" si="2"/>
        <v>0.57808031763217826</v>
      </c>
      <c r="G34" s="49">
        <f t="shared" si="3"/>
        <v>3.8052068974912143</v>
      </c>
      <c r="H34" s="5" t="str">
        <f t="shared" si="6"/>
        <v/>
      </c>
      <c r="I34" s="24">
        <f t="shared" si="4"/>
        <v>-7.0130172437280369E-2</v>
      </c>
      <c r="J34" s="24">
        <f t="shared" si="5"/>
        <v>-3.9864116051605704E-2</v>
      </c>
      <c r="K34" s="5" t="str">
        <f t="shared" si="11"/>
        <v/>
      </c>
      <c r="L34" s="5" t="str">
        <f t="shared" si="12"/>
        <v/>
      </c>
      <c r="M34" s="24">
        <f t="shared" si="7"/>
        <v>-1.0445849334360187E+17</v>
      </c>
      <c r="N34" s="24">
        <f t="shared" si="8"/>
        <v>3.8052068974912143</v>
      </c>
      <c r="O34" s="24">
        <f t="shared" si="9"/>
        <v>172970126704147.12</v>
      </c>
      <c r="P34" s="24">
        <f t="shared" si="10"/>
        <v>8.7384938725745112E-6</v>
      </c>
      <c r="Q34" s="5" t="str">
        <f t="shared" si="15"/>
        <v/>
      </c>
      <c r="R34" s="5" t="str">
        <f t="shared" si="16"/>
        <v/>
      </c>
      <c r="S34" s="5" t="str">
        <f t="shared" si="17"/>
        <v/>
      </c>
      <c r="T34" s="5" t="str">
        <f t="shared" si="17"/>
        <v/>
      </c>
      <c r="U34" s="24">
        <f t="shared" si="14"/>
        <v>0.42023386090387121</v>
      </c>
      <c r="V34" s="24">
        <f t="shared" si="13"/>
        <v>31.449151108394304</v>
      </c>
      <c r="W34" s="63">
        <f>B34+([1]User!D$6-25)*[1]User!C$6*[1]Calc!V$6</f>
        <v>0.56843031560000001</v>
      </c>
      <c r="AH34" s="24"/>
    </row>
    <row r="35" spans="1:34">
      <c r="A35" s="70">
        <v>3.8530000000000001E-3</v>
      </c>
      <c r="B35" s="59">
        <v>0.56569999999999998</v>
      </c>
      <c r="C35" s="64">
        <v>0.29852000000000001</v>
      </c>
      <c r="D35" s="61">
        <f t="shared" si="0"/>
        <v>3.5246168019617028</v>
      </c>
      <c r="E35" s="49">
        <f t="shared" si="1"/>
        <v>0.54711190718845149</v>
      </c>
      <c r="F35" s="49">
        <f t="shared" si="2"/>
        <v>0.54711190718845149</v>
      </c>
      <c r="G35" s="49">
        <f t="shared" si="3"/>
        <v>3.5429473112181502</v>
      </c>
      <c r="H35" s="5" t="str">
        <f t="shared" si="6"/>
        <v/>
      </c>
      <c r="I35" s="24">
        <f t="shared" si="4"/>
        <v>-6.357368278045375E-2</v>
      </c>
      <c r="J35" s="24">
        <f t="shared" si="5"/>
        <v>-3.5981198749204371E-2</v>
      </c>
      <c r="K35" s="5" t="str">
        <f t="shared" si="11"/>
        <v/>
      </c>
      <c r="L35" s="5" t="str">
        <f t="shared" si="12"/>
        <v/>
      </c>
      <c r="M35" s="24">
        <f t="shared" si="7"/>
        <v>-9.535221211219096E+16</v>
      </c>
      <c r="N35" s="24">
        <f t="shared" si="8"/>
        <v>3.5429473112181502</v>
      </c>
      <c r="O35" s="24">
        <f t="shared" si="9"/>
        <v>158532319286409.12</v>
      </c>
      <c r="P35" s="24">
        <f t="shared" si="10"/>
        <v>8.6019492762766539E-6</v>
      </c>
      <c r="Q35" s="5" t="str">
        <f t="shared" si="15"/>
        <v/>
      </c>
      <c r="R35" s="5" t="str">
        <f t="shared" si="16"/>
        <v/>
      </c>
      <c r="S35" s="5" t="str">
        <f t="shared" si="17"/>
        <v/>
      </c>
      <c r="T35" s="5" t="str">
        <f t="shared" si="17"/>
        <v/>
      </c>
      <c r="U35" s="24">
        <f t="shared" si="14"/>
        <v>0.38820372262148395</v>
      </c>
      <c r="V35" s="24">
        <f t="shared" si="13"/>
        <v>29.570453191478009</v>
      </c>
      <c r="W35" s="63">
        <f>B35+([1]User!D$6-25)*[1]User!C$6*[1]Calc!V$6</f>
        <v>0.56597631559999995</v>
      </c>
      <c r="AH35" s="24"/>
    </row>
    <row r="36" spans="1:34">
      <c r="A36" s="70">
        <v>3.9984E-3</v>
      </c>
      <c r="B36" s="59">
        <v>0.56321100000000002</v>
      </c>
      <c r="C36" s="64">
        <v>0.27802500000000002</v>
      </c>
      <c r="D36" s="61">
        <f t="shared" si="0"/>
        <v>3.2826329437404613</v>
      </c>
      <c r="E36" s="49">
        <f t="shared" si="1"/>
        <v>0.51622232366135756</v>
      </c>
      <c r="F36" s="49">
        <f t="shared" si="2"/>
        <v>0.51622232366135756</v>
      </c>
      <c r="G36" s="49">
        <f t="shared" si="3"/>
        <v>3.2997541797155603</v>
      </c>
      <c r="H36" s="5" t="str">
        <f t="shared" si="6"/>
        <v/>
      </c>
      <c r="I36" s="24">
        <f t="shared" si="4"/>
        <v>-5.7493854492889011E-2</v>
      </c>
      <c r="J36" s="24">
        <f t="shared" si="5"/>
        <v>-3.2397057731695024E-2</v>
      </c>
      <c r="K36" s="5" t="str">
        <f t="shared" si="11"/>
        <v/>
      </c>
      <c r="L36" s="5" t="str">
        <f t="shared" si="12"/>
        <v/>
      </c>
      <c r="M36" s="24">
        <f t="shared" si="7"/>
        <v>-8.906177681595296E+16</v>
      </c>
      <c r="N36" s="24">
        <f t="shared" si="8"/>
        <v>3.2997541797155603</v>
      </c>
      <c r="O36" s="24">
        <f t="shared" si="9"/>
        <v>145032364625516.37</v>
      </c>
      <c r="P36" s="24">
        <f t="shared" si="10"/>
        <v>8.4494238834520135E-6</v>
      </c>
      <c r="Q36" s="5" t="str">
        <f t="shared" si="15"/>
        <v/>
      </c>
      <c r="R36" s="5" t="str">
        <f t="shared" si="16"/>
        <v/>
      </c>
      <c r="S36" s="5" t="str">
        <f t="shared" si="17"/>
        <v/>
      </c>
      <c r="T36" s="5" t="str">
        <f t="shared" si="17"/>
        <v/>
      </c>
      <c r="U36" s="24">
        <f t="shared" si="14"/>
        <v>0.35839390591426917</v>
      </c>
      <c r="V36" s="24">
        <f t="shared" si="13"/>
        <v>27.843599099070577</v>
      </c>
      <c r="W36" s="63">
        <f>B36+([1]User!D$6-25)*[1]User!C$6*[1]Calc!V$6</f>
        <v>0.56348731559999998</v>
      </c>
      <c r="AH36" s="24"/>
    </row>
    <row r="37" spans="1:34">
      <c r="A37" s="70">
        <v>4.1437999999999996E-3</v>
      </c>
      <c r="B37" s="59">
        <v>0.56059099999999995</v>
      </c>
      <c r="C37" s="64">
        <v>0.25907599999999997</v>
      </c>
      <c r="D37" s="61">
        <f t="shared" si="0"/>
        <v>3.058902661748057</v>
      </c>
      <c r="E37" s="49">
        <f t="shared" si="1"/>
        <v>0.48556565739059954</v>
      </c>
      <c r="F37" s="49">
        <f t="shared" si="2"/>
        <v>0.48556565739059954</v>
      </c>
      <c r="G37" s="49">
        <f t="shared" si="3"/>
        <v>3.075410360039176</v>
      </c>
      <c r="H37" s="5" t="str">
        <f t="shared" si="6"/>
        <v/>
      </c>
      <c r="I37" s="24">
        <f t="shared" si="4"/>
        <v>-5.1885259000979407E-2</v>
      </c>
      <c r="J37" s="24">
        <f t="shared" si="5"/>
        <v>-2.9100745935090055E-2</v>
      </c>
      <c r="K37" s="5" t="str">
        <f t="shared" si="11"/>
        <v/>
      </c>
      <c r="L37" s="5" t="str">
        <f t="shared" si="12"/>
        <v/>
      </c>
      <c r="M37" s="24">
        <f t="shared" si="7"/>
        <v>-8.5870257444438128E+16</v>
      </c>
      <c r="N37" s="24">
        <f t="shared" si="8"/>
        <v>3.075410360039176</v>
      </c>
      <c r="O37" s="24">
        <f t="shared" si="9"/>
        <v>131980573632148.12</v>
      </c>
      <c r="P37" s="24">
        <f t="shared" si="10"/>
        <v>8.2499382211617943E-6</v>
      </c>
      <c r="Q37" s="5" t="str">
        <f t="shared" si="15"/>
        <v/>
      </c>
      <c r="R37" s="5" t="str">
        <f t="shared" si="16"/>
        <v/>
      </c>
      <c r="S37" s="5" t="str">
        <f t="shared" si="17"/>
        <v/>
      </c>
      <c r="T37" s="5" t="str">
        <f t="shared" si="17"/>
        <v/>
      </c>
      <c r="U37" s="24">
        <f t="shared" si="14"/>
        <v>0.32967204877848655</v>
      </c>
      <c r="V37" s="24">
        <f t="shared" si="13"/>
        <v>26.377018455667521</v>
      </c>
      <c r="W37" s="63">
        <f>B37+([1]User!D$6-25)*[1]User!C$6*[1]Calc!V$6</f>
        <v>0.56086731559999992</v>
      </c>
      <c r="AH37" s="24"/>
    </row>
    <row r="38" spans="1:34">
      <c r="A38" s="71">
        <v>4.2892E-3</v>
      </c>
      <c r="B38" s="59">
        <v>0.55805800000000005</v>
      </c>
      <c r="C38" s="64">
        <v>0.24159600000000001</v>
      </c>
      <c r="D38" s="61">
        <f t="shared" si="0"/>
        <v>2.8525168192641686</v>
      </c>
      <c r="E38" s="49">
        <f t="shared" si="1"/>
        <v>0.45522821382367318</v>
      </c>
      <c r="F38" s="49">
        <f t="shared" si="2"/>
        <v>0.45522821382367318</v>
      </c>
      <c r="G38" s="49">
        <f t="shared" si="3"/>
        <v>2.867163527318136</v>
      </c>
      <c r="H38" s="5" t="str">
        <f t="shared" si="6"/>
        <v/>
      </c>
      <c r="I38" s="24">
        <f t="shared" si="4"/>
        <v>-4.6679088182953403E-2</v>
      </c>
      <c r="J38" s="24">
        <f t="shared" si="5"/>
        <v>-2.6062536753461336E-2</v>
      </c>
      <c r="K38" s="5" t="str">
        <f t="shared" si="11"/>
        <v/>
      </c>
      <c r="L38" s="5" t="str">
        <f t="shared" si="12"/>
        <v/>
      </c>
      <c r="M38" s="24">
        <f t="shared" si="7"/>
        <v>-7.618970065526184E+16</v>
      </c>
      <c r="N38" s="24">
        <f t="shared" si="8"/>
        <v>2.867163527318136</v>
      </c>
      <c r="O38" s="24">
        <f t="shared" si="9"/>
        <v>120411698361014.25</v>
      </c>
      <c r="P38" s="24">
        <f t="shared" si="10"/>
        <v>8.0734651764258845E-6</v>
      </c>
      <c r="Q38" s="5" t="str">
        <f t="shared" si="15"/>
        <v/>
      </c>
      <c r="R38" s="5" t="str">
        <f t="shared" si="16"/>
        <v/>
      </c>
      <c r="S38" s="5" t="str">
        <f t="shared" si="17"/>
        <v/>
      </c>
      <c r="T38" s="5" t="str">
        <f t="shared" si="17"/>
        <v/>
      </c>
      <c r="U38" s="24">
        <f t="shared" si="14"/>
        <v>0.30426543942336087</v>
      </c>
      <c r="V38" s="24">
        <f t="shared" si="13"/>
        <v>24.900014070707282</v>
      </c>
      <c r="W38" s="63">
        <f>B38+([1]User!D$6-25)*[1]User!C$6*[1]Calc!V$6</f>
        <v>0.55833431560000002</v>
      </c>
      <c r="X38" s="72" t="s">
        <v>67</v>
      </c>
      <c r="AH38" s="24"/>
    </row>
    <row r="39" spans="1:34">
      <c r="A39" s="70">
        <v>4.4346000000000003E-3</v>
      </c>
      <c r="B39" s="59">
        <v>0.55541399999999996</v>
      </c>
      <c r="C39" s="64">
        <v>0.225355</v>
      </c>
      <c r="D39" s="61">
        <f t="shared" si="0"/>
        <v>2.6607598130982164</v>
      </c>
      <c r="E39" s="49">
        <f t="shared" si="1"/>
        <v>0.42500567253934607</v>
      </c>
      <c r="F39" s="49">
        <f t="shared" si="2"/>
        <v>0.42500567253934607</v>
      </c>
      <c r="G39" s="49">
        <f t="shared" si="3"/>
        <v>2.674724504595114</v>
      </c>
      <c r="H39" s="5" t="str">
        <f t="shared" si="6"/>
        <v/>
      </c>
      <c r="I39" s="24">
        <f t="shared" si="4"/>
        <v>-4.1868112614877849E-2</v>
      </c>
      <c r="J39" s="24">
        <f t="shared" si="5"/>
        <v>-2.3265704712537812E-2</v>
      </c>
      <c r="K39" s="5" t="str">
        <f t="shared" si="11"/>
        <v/>
      </c>
      <c r="L39" s="5" t="str">
        <f t="shared" si="12"/>
        <v/>
      </c>
      <c r="M39" s="24">
        <f t="shared" si="7"/>
        <v>-7.2641965755814208E+16</v>
      </c>
      <c r="N39" s="24">
        <f t="shared" si="8"/>
        <v>2.674724504595114</v>
      </c>
      <c r="O39" s="24">
        <f t="shared" si="9"/>
        <v>109354985273778.62</v>
      </c>
      <c r="P39" s="24">
        <f t="shared" si="10"/>
        <v>7.8596514642592933E-6</v>
      </c>
      <c r="Q39" s="5" t="str">
        <f t="shared" si="15"/>
        <v/>
      </c>
      <c r="R39" s="5" t="str">
        <f t="shared" si="16"/>
        <v/>
      </c>
      <c r="S39" s="5" t="str">
        <f t="shared" si="17"/>
        <v/>
      </c>
      <c r="T39" s="5" t="str">
        <f t="shared" si="17"/>
        <v/>
      </c>
      <c r="U39" s="24">
        <f t="shared" si="14"/>
        <v>0.2799991240862626</v>
      </c>
      <c r="V39" s="24">
        <f t="shared" si="13"/>
        <v>23.623503412977161</v>
      </c>
      <c r="W39" s="63">
        <f>B39+([1]User!D$6-25)*[1]User!C$6*[1]Calc!V$6</f>
        <v>0.55569031559999993</v>
      </c>
      <c r="X39" s="9" t="s">
        <v>68</v>
      </c>
      <c r="AH39" s="24"/>
    </row>
    <row r="40" spans="1:34">
      <c r="A40" s="70">
        <v>4.5799999999999999E-3</v>
      </c>
      <c r="B40" s="59">
        <v>0.55273399999999995</v>
      </c>
      <c r="C40" s="64">
        <v>0.210207</v>
      </c>
      <c r="D40" s="61">
        <f t="shared" si="0"/>
        <v>2.4819078255727041</v>
      </c>
      <c r="E40" s="49">
        <f t="shared" si="1"/>
        <v>0.39478564840022856</v>
      </c>
      <c r="F40" s="49">
        <f t="shared" si="2"/>
        <v>0.39478564840022856</v>
      </c>
      <c r="G40" s="49">
        <f t="shared" si="3"/>
        <v>2.4948086700302441</v>
      </c>
      <c r="H40" s="5" t="str">
        <f t="shared" si="6"/>
        <v/>
      </c>
      <c r="I40" s="24">
        <f t="shared" si="4"/>
        <v>-3.7370216750756101E-2</v>
      </c>
      <c r="J40" s="24">
        <f t="shared" si="5"/>
        <v>-2.0666115359376035E-2</v>
      </c>
      <c r="K40" s="5" t="str">
        <f t="shared" si="11"/>
        <v/>
      </c>
      <c r="L40" s="5" t="str">
        <f t="shared" si="12"/>
        <v/>
      </c>
      <c r="M40" s="24">
        <f t="shared" si="7"/>
        <v>-6.7108013199854608E+16</v>
      </c>
      <c r="N40" s="24">
        <f t="shared" si="8"/>
        <v>2.4948086700302441</v>
      </c>
      <c r="O40" s="24">
        <f t="shared" si="9"/>
        <v>99129241289805.125</v>
      </c>
      <c r="P40" s="24">
        <f t="shared" si="10"/>
        <v>7.63850373556747E-6</v>
      </c>
      <c r="Q40" s="5" t="str">
        <f t="shared" si="15"/>
        <v/>
      </c>
      <c r="R40" s="5" t="str">
        <f t="shared" si="16"/>
        <v/>
      </c>
      <c r="S40" s="5" t="str">
        <f t="shared" si="17"/>
        <v/>
      </c>
      <c r="T40" s="5" t="str">
        <f t="shared" si="17"/>
        <v/>
      </c>
      <c r="U40" s="24">
        <f t="shared" si="14"/>
        <v>0.25753936879672623</v>
      </c>
      <c r="V40" s="24">
        <f t="shared" si="13"/>
        <v>22.417255586949011</v>
      </c>
      <c r="W40" s="63">
        <f>B40+([1]User!D$6-25)*[1]User!C$6*[1]Calc!V$6</f>
        <v>0.55301031559999991</v>
      </c>
      <c r="X40" s="73">
        <v>0</v>
      </c>
      <c r="Y40" s="5" t="s">
        <v>69</v>
      </c>
      <c r="AH40" s="24"/>
    </row>
    <row r="41" spans="1:34">
      <c r="A41" s="70">
        <v>4.7254000000000003E-3</v>
      </c>
      <c r="B41" s="59">
        <v>0.55008900000000005</v>
      </c>
      <c r="C41" s="64">
        <v>0.196245</v>
      </c>
      <c r="D41" s="61">
        <f t="shared" si="0"/>
        <v>2.3170589049342567</v>
      </c>
      <c r="E41" s="49">
        <f t="shared" si="1"/>
        <v>0.36493707468886388</v>
      </c>
      <c r="F41" s="49">
        <f t="shared" si="2"/>
        <v>0.36493707468886388</v>
      </c>
      <c r="G41" s="49">
        <f t="shared" si="3"/>
        <v>2.3286669983447421</v>
      </c>
      <c r="H41" s="5" t="str">
        <f t="shared" si="6"/>
        <v/>
      </c>
      <c r="I41" s="24">
        <f t="shared" si="4"/>
        <v>-3.3216674958618554E-2</v>
      </c>
      <c r="J41" s="24">
        <f t="shared" si="5"/>
        <v>-1.8281305796782717E-2</v>
      </c>
      <c r="K41" s="5" t="str">
        <f t="shared" si="11"/>
        <v/>
      </c>
      <c r="L41" s="5" t="str">
        <f t="shared" si="12"/>
        <v/>
      </c>
      <c r="M41" s="24">
        <f t="shared" si="7"/>
        <v>-6.0383340670440136E+16</v>
      </c>
      <c r="N41" s="24">
        <f t="shared" si="8"/>
        <v>2.3286669983447421</v>
      </c>
      <c r="O41" s="24">
        <f t="shared" si="9"/>
        <v>89929733320001.625</v>
      </c>
      <c r="P41" s="24">
        <f t="shared" si="10"/>
        <v>7.424029260399101E-6</v>
      </c>
      <c r="Q41" s="5" t="str">
        <f t="shared" si="15"/>
        <v/>
      </c>
      <c r="R41" s="5" t="str">
        <f t="shared" si="16"/>
        <v/>
      </c>
      <c r="S41" s="5" t="str">
        <f t="shared" si="17"/>
        <v/>
      </c>
      <c r="T41" s="5" t="str">
        <f t="shared" si="17"/>
        <v/>
      </c>
      <c r="U41" s="24">
        <f t="shared" si="14"/>
        <v>0.2372897135633302</v>
      </c>
      <c r="V41" s="24">
        <f t="shared" si="13"/>
        <v>21.260594514147105</v>
      </c>
      <c r="W41" s="63">
        <f>B41+([1]User!D$6-25)*[1]User!C$6*[1]Calc!V$6</f>
        <v>0.55036531560000002</v>
      </c>
      <c r="X41" s="73">
        <v>0</v>
      </c>
      <c r="Y41" s="5" t="s">
        <v>70</v>
      </c>
      <c r="AH41" s="24"/>
    </row>
    <row r="42" spans="1:34">
      <c r="A42" s="70">
        <v>4.8707999999999998E-3</v>
      </c>
      <c r="B42" s="59">
        <v>0.54741200000000001</v>
      </c>
      <c r="C42" s="64">
        <v>0.18327499999999999</v>
      </c>
      <c r="D42" s="61">
        <f t="shared" si="0"/>
        <v>2.1639224989264743</v>
      </c>
      <c r="E42" s="49">
        <f t="shared" si="1"/>
        <v>0.33524170241821766</v>
      </c>
      <c r="F42" s="49">
        <f t="shared" si="2"/>
        <v>0.33524170241821766</v>
      </c>
      <c r="G42" s="49">
        <f t="shared" si="3"/>
        <v>2.1746125779605325</v>
      </c>
      <c r="H42" s="5" t="str">
        <f t="shared" si="6"/>
        <v/>
      </c>
      <c r="I42" s="24">
        <f t="shared" si="4"/>
        <v>-2.9365314449013316E-2</v>
      </c>
      <c r="J42" s="24">
        <f t="shared" si="5"/>
        <v>-1.6083039607644446E-2</v>
      </c>
      <c r="K42" s="5" t="str">
        <f t="shared" si="11"/>
        <v/>
      </c>
      <c r="L42" s="5" t="str">
        <f t="shared" si="12"/>
        <v/>
      </c>
      <c r="M42" s="24">
        <f t="shared" si="7"/>
        <v>-5.5607984987818424E+16</v>
      </c>
      <c r="N42" s="24">
        <f t="shared" si="8"/>
        <v>2.1746125779605325</v>
      </c>
      <c r="O42" s="24">
        <f t="shared" si="9"/>
        <v>81449313402448.875</v>
      </c>
      <c r="P42" s="24">
        <f t="shared" si="10"/>
        <v>7.2002784161082635E-6</v>
      </c>
      <c r="Q42" s="5" t="str">
        <f t="shared" si="15"/>
        <v/>
      </c>
      <c r="R42" s="5" t="str">
        <f t="shared" si="16"/>
        <v/>
      </c>
      <c r="S42" s="5" t="str">
        <f t="shared" si="17"/>
        <v/>
      </c>
      <c r="T42" s="5" t="str">
        <f t="shared" si="17"/>
        <v/>
      </c>
      <c r="U42" s="24">
        <f t="shared" si="14"/>
        <v>0.21855671954536485</v>
      </c>
      <c r="V42" s="24">
        <f t="shared" si="13"/>
        <v>20.192397414082379</v>
      </c>
      <c r="W42" s="63">
        <f>B42+([1]User!D$6-25)*[1]User!C$6*[1]Calc!V$6</f>
        <v>0.54768831559999998</v>
      </c>
      <c r="X42" s="73">
        <v>0.1</v>
      </c>
      <c r="Y42" s="5" t="s">
        <v>71</v>
      </c>
      <c r="AH42" s="24"/>
    </row>
    <row r="43" spans="1:34">
      <c r="A43" s="70">
        <v>5.0162000000000002E-3</v>
      </c>
      <c r="B43" s="59">
        <v>0.54467699999999997</v>
      </c>
      <c r="C43" s="64">
        <v>0.17124</v>
      </c>
      <c r="D43" s="61">
        <f t="shared" si="0"/>
        <v>2.0218256102369088</v>
      </c>
      <c r="E43" s="49">
        <f t="shared" si="1"/>
        <v>0.30574369340236557</v>
      </c>
      <c r="F43" s="49">
        <f t="shared" si="2"/>
        <v>0.30574369340236557</v>
      </c>
      <c r="G43" s="49">
        <f t="shared" si="3"/>
        <v>2.0317348390135694</v>
      </c>
      <c r="H43" s="5" t="str">
        <f t="shared" si="6"/>
        <v/>
      </c>
      <c r="I43" s="24">
        <f t="shared" si="4"/>
        <v>-2.5793370975339236E-2</v>
      </c>
      <c r="J43" s="24">
        <f t="shared" si="5"/>
        <v>-1.4056183033511921E-2</v>
      </c>
      <c r="K43" s="5" t="str">
        <f t="shared" si="11"/>
        <v/>
      </c>
      <c r="L43" s="5" t="str">
        <f t="shared" si="12"/>
        <v/>
      </c>
      <c r="M43" s="24">
        <f t="shared" si="7"/>
        <v>-5.1546133877759464E+16</v>
      </c>
      <c r="N43" s="24">
        <f t="shared" si="8"/>
        <v>2.0317348390135694</v>
      </c>
      <c r="O43" s="24">
        <f t="shared" si="9"/>
        <v>73576876194897.25</v>
      </c>
      <c r="P43" s="24">
        <f t="shared" si="10"/>
        <v>6.9617444206323308E-6</v>
      </c>
      <c r="Q43" s="5" t="str">
        <f t="shared" si="15"/>
        <v/>
      </c>
      <c r="R43" s="5" t="str">
        <f t="shared" si="16"/>
        <v/>
      </c>
      <c r="S43" s="5" t="str">
        <f t="shared" si="17"/>
        <v/>
      </c>
      <c r="T43" s="5" t="str">
        <f t="shared" si="17"/>
        <v/>
      </c>
      <c r="U43" s="24">
        <f t="shared" si="14"/>
        <v>0.20108031107713634</v>
      </c>
      <c r="V43" s="24">
        <f t="shared" si="13"/>
        <v>19.223514216450045</v>
      </c>
      <c r="W43" s="63">
        <f>B43+([1]User!D$6-25)*[1]User!C$6*[1]Calc!V$6</f>
        <v>0.54495331559999993</v>
      </c>
      <c r="X43" s="73">
        <v>0.2</v>
      </c>
      <c r="Y43" s="5" t="s">
        <v>72</v>
      </c>
      <c r="AH43" s="24"/>
    </row>
    <row r="44" spans="1:34">
      <c r="A44" s="70">
        <v>5.1615999999999997E-3</v>
      </c>
      <c r="B44" s="59">
        <v>0.54188499999999995</v>
      </c>
      <c r="C44" s="64">
        <v>0.16001299999999999</v>
      </c>
      <c r="D44" s="61">
        <f t="shared" si="0"/>
        <v>1.8892687536255457</v>
      </c>
      <c r="E44" s="49">
        <f t="shared" si="1"/>
        <v>0.27629374188923972</v>
      </c>
      <c r="F44" s="49">
        <f t="shared" si="2"/>
        <v>0.27629374188923972</v>
      </c>
      <c r="G44" s="49">
        <f t="shared" si="3"/>
        <v>1.898420802886756</v>
      </c>
      <c r="H44" s="5" t="str">
        <f t="shared" si="6"/>
        <v/>
      </c>
      <c r="I44" s="24">
        <f t="shared" si="4"/>
        <v>-2.2460520072168901E-2</v>
      </c>
      <c r="J44" s="24">
        <f t="shared" si="5"/>
        <v>-1.2177225111387297E-2</v>
      </c>
      <c r="K44" s="5" t="str">
        <f t="shared" si="11"/>
        <v/>
      </c>
      <c r="L44" s="5" t="str">
        <f t="shared" si="12"/>
        <v/>
      </c>
      <c r="M44" s="24">
        <f t="shared" si="7"/>
        <v>-4.7607413968010608E+16</v>
      </c>
      <c r="N44" s="24">
        <f t="shared" si="8"/>
        <v>1.898420802886756</v>
      </c>
      <c r="O44" s="24">
        <f t="shared" si="9"/>
        <v>66295529549356.875</v>
      </c>
      <c r="P44" s="24">
        <f t="shared" si="10"/>
        <v>6.7132916902241722E-6</v>
      </c>
      <c r="Q44" s="5" t="str">
        <f t="shared" si="15"/>
        <v/>
      </c>
      <c r="R44" s="5" t="str">
        <f t="shared" si="16"/>
        <v/>
      </c>
      <c r="S44" s="5" t="str">
        <f t="shared" si="17"/>
        <v/>
      </c>
      <c r="T44" s="5" t="str">
        <f t="shared" si="17"/>
        <v/>
      </c>
      <c r="U44" s="24">
        <f t="shared" si="14"/>
        <v>0.18481175932493016</v>
      </c>
      <c r="V44" s="24">
        <f t="shared" si="13"/>
        <v>18.326664649192324</v>
      </c>
      <c r="W44" s="63">
        <f>B44+([1]User!D$6-25)*[1]User!C$6*[1]Calc!V$6</f>
        <v>0.54216131559999992</v>
      </c>
      <c r="X44" s="73">
        <v>0</v>
      </c>
      <c r="Y44" s="5" t="s">
        <v>73</v>
      </c>
      <c r="AH44" s="24"/>
    </row>
    <row r="45" spans="1:34">
      <c r="A45" s="70">
        <v>5.3070000000000001E-3</v>
      </c>
      <c r="B45" s="59">
        <v>0.539269</v>
      </c>
      <c r="C45" s="64">
        <v>0.14952099999999999</v>
      </c>
      <c r="D45" s="61">
        <f t="shared" si="0"/>
        <v>1.765390020253637</v>
      </c>
      <c r="E45" s="49">
        <f t="shared" si="1"/>
        <v>0.24684066719239436</v>
      </c>
      <c r="F45" s="49">
        <f t="shared" si="2"/>
        <v>0.24684066719239436</v>
      </c>
      <c r="G45" s="49">
        <f t="shared" si="3"/>
        <v>1.7731919897811297</v>
      </c>
      <c r="H45" s="5" t="str">
        <f t="shared" si="6"/>
        <v/>
      </c>
      <c r="I45" s="24">
        <f t="shared" si="4"/>
        <v>-1.9329799744528246E-2</v>
      </c>
      <c r="J45" s="24">
        <f t="shared" si="5"/>
        <v>-1.0429302903646291E-2</v>
      </c>
      <c r="K45" s="5" t="str">
        <f t="shared" si="11"/>
        <v/>
      </c>
      <c r="L45" s="5" t="str">
        <f t="shared" si="12"/>
        <v/>
      </c>
      <c r="M45" s="24">
        <f t="shared" si="7"/>
        <v>-4.0584527296570448E+16</v>
      </c>
      <c r="N45" s="24">
        <f t="shared" si="8"/>
        <v>1.7731919897811297</v>
      </c>
      <c r="O45" s="24">
        <f t="shared" si="9"/>
        <v>60106094711748.875</v>
      </c>
      <c r="P45" s="24">
        <f t="shared" si="10"/>
        <v>6.5163815954373022E-6</v>
      </c>
      <c r="Q45" s="5" t="str">
        <f t="shared" si="15"/>
        <v/>
      </c>
      <c r="R45" s="5" t="str">
        <f t="shared" si="16"/>
        <v/>
      </c>
      <c r="S45" s="5" t="str">
        <f t="shared" si="17"/>
        <v/>
      </c>
      <c r="T45" s="5" t="str">
        <f t="shared" si="17"/>
        <v/>
      </c>
      <c r="U45" s="24">
        <f t="shared" si="14"/>
        <v>0.17087738763484414</v>
      </c>
      <c r="V45" s="24">
        <f t="shared" si="13"/>
        <v>17.330078439869272</v>
      </c>
      <c r="W45" s="63">
        <f>B45+([1]User!D$6-25)*[1]User!C$6*[1]Calc!V$6</f>
        <v>0.53954531559999996</v>
      </c>
      <c r="X45" s="73">
        <v>0</v>
      </c>
      <c r="Y45" s="5" t="s">
        <v>74</v>
      </c>
      <c r="AH45" s="24"/>
    </row>
    <row r="46" spans="1:34">
      <c r="A46" s="70">
        <v>5.4523999999999996E-3</v>
      </c>
      <c r="B46" s="59">
        <v>0.53657500000000002</v>
      </c>
      <c r="C46" s="64">
        <v>0.139848</v>
      </c>
      <c r="D46" s="61">
        <f t="shared" si="0"/>
        <v>1.651181195634263</v>
      </c>
      <c r="E46" s="49">
        <f t="shared" si="1"/>
        <v>0.21779473404184985</v>
      </c>
      <c r="F46" s="49">
        <f t="shared" si="2"/>
        <v>0.21779473404184985</v>
      </c>
      <c r="G46" s="49">
        <f t="shared" si="3"/>
        <v>1.6584661161033558</v>
      </c>
      <c r="H46" s="5" t="str">
        <f t="shared" si="6"/>
        <v/>
      </c>
      <c r="I46" s="24">
        <f t="shared" si="4"/>
        <v>-1.6461652902583897E-2</v>
      </c>
      <c r="J46" s="24">
        <f t="shared" si="5"/>
        <v>-8.8374600177027231E-3</v>
      </c>
      <c r="K46" s="5" t="str">
        <f t="shared" si="11"/>
        <v/>
      </c>
      <c r="L46" s="5" t="str">
        <f t="shared" si="12"/>
        <v/>
      </c>
      <c r="M46" s="24">
        <f t="shared" si="7"/>
        <v>-3.7894925453041656E+16</v>
      </c>
      <c r="N46" s="24">
        <f t="shared" si="8"/>
        <v>1.6584661161033558</v>
      </c>
      <c r="O46" s="24">
        <f t="shared" si="9"/>
        <v>54316679865535</v>
      </c>
      <c r="P46" s="24">
        <f t="shared" si="10"/>
        <v>6.2960819253178577E-6</v>
      </c>
      <c r="Q46" s="5" t="str">
        <f t="shared" si="15"/>
        <v/>
      </c>
      <c r="R46" s="5" t="str">
        <f t="shared" si="16"/>
        <v/>
      </c>
      <c r="S46" s="5" t="str">
        <f t="shared" si="17"/>
        <v/>
      </c>
      <c r="T46" s="5" t="str">
        <f t="shared" si="17"/>
        <v/>
      </c>
      <c r="U46" s="24">
        <f t="shared" si="14"/>
        <v>0.1577300866961758</v>
      </c>
      <c r="V46" s="24">
        <f t="shared" si="13"/>
        <v>16.469621542962201</v>
      </c>
      <c r="W46" s="63">
        <f>B46+([1]User!D$6-25)*[1]User!C$6*[1]Calc!V$6</f>
        <v>0.53685131559999999</v>
      </c>
      <c r="X46" s="73">
        <v>1.2</v>
      </c>
      <c r="Y46" s="5" t="s">
        <v>75</v>
      </c>
      <c r="AH46" s="24"/>
    </row>
    <row r="47" spans="1:34">
      <c r="A47" s="64">
        <v>5.5978E-3</v>
      </c>
      <c r="B47" s="59">
        <v>0.53395300000000001</v>
      </c>
      <c r="C47" s="64">
        <v>0.13086500000000001</v>
      </c>
      <c r="D47" s="61">
        <f t="shared" si="0"/>
        <v>1.5451191805866216</v>
      </c>
      <c r="E47" s="49">
        <f t="shared" si="1"/>
        <v>0.18896198374458908</v>
      </c>
      <c r="F47" s="49">
        <f t="shared" si="2"/>
        <v>0.18896198374458908</v>
      </c>
      <c r="G47" s="49">
        <f t="shared" si="3"/>
        <v>1.5515609510685184</v>
      </c>
      <c r="H47" s="5" t="str">
        <f t="shared" si="6"/>
        <v/>
      </c>
      <c r="I47" s="24">
        <f t="shared" si="4"/>
        <v>-1.3789023776712962E-2</v>
      </c>
      <c r="J47" s="24">
        <f t="shared" si="5"/>
        <v>-7.3665007350254925E-3</v>
      </c>
      <c r="K47" s="5" t="str">
        <f t="shared" si="11"/>
        <v/>
      </c>
      <c r="L47" s="5" t="str">
        <f t="shared" si="12"/>
        <v/>
      </c>
      <c r="M47" s="24">
        <f t="shared" si="7"/>
        <v>-3.3509001674453424E+16</v>
      </c>
      <c r="N47" s="24">
        <f t="shared" si="8"/>
        <v>1.5515609510685184</v>
      </c>
      <c r="O47" s="24">
        <f t="shared" si="9"/>
        <v>49202654910617.25</v>
      </c>
      <c r="P47" s="24">
        <f t="shared" si="10"/>
        <v>6.0962596238988182E-6</v>
      </c>
      <c r="Q47" s="5" t="str">
        <f t="shared" si="15"/>
        <v/>
      </c>
      <c r="R47" s="5" t="str">
        <f t="shared" si="16"/>
        <v/>
      </c>
      <c r="S47" s="5" t="str">
        <f t="shared" si="17"/>
        <v/>
      </c>
      <c r="T47" s="5" t="str">
        <f t="shared" si="17"/>
        <v/>
      </c>
      <c r="U47" s="24">
        <f t="shared" si="14"/>
        <v>0.14600157969241229</v>
      </c>
      <c r="V47" s="24">
        <f t="shared" si="13"/>
        <v>15.607393452930598</v>
      </c>
      <c r="W47" s="63">
        <f>B47+([1]User!D$6-25)*[1]User!C$6*[1]Calc!V$6</f>
        <v>0.53422931559999998</v>
      </c>
      <c r="X47" s="73">
        <v>1.5</v>
      </c>
      <c r="Y47" s="5" t="s">
        <v>76</v>
      </c>
      <c r="AH47" s="24"/>
    </row>
    <row r="48" spans="1:34">
      <c r="A48" s="64">
        <v>5.7432000000000004E-3</v>
      </c>
      <c r="B48" s="59">
        <v>0.53138200000000002</v>
      </c>
      <c r="C48" s="64">
        <v>0.122487</v>
      </c>
      <c r="D48" s="61">
        <f t="shared" si="0"/>
        <v>1.446200382627238</v>
      </c>
      <c r="E48" s="49">
        <f t="shared" si="1"/>
        <v>0.16022847210096752</v>
      </c>
      <c r="F48" s="49">
        <f t="shared" si="2"/>
        <v>0.16022847210096752</v>
      </c>
      <c r="G48" s="49">
        <f t="shared" si="3"/>
        <v>1.4519469247230161</v>
      </c>
      <c r="H48" s="5" t="str">
        <f t="shared" si="6"/>
        <v/>
      </c>
      <c r="I48" s="24">
        <f t="shared" si="4"/>
        <v>-1.1298673118075406E-2</v>
      </c>
      <c r="J48" s="24">
        <f t="shared" si="5"/>
        <v>-6.0070335184709703E-3</v>
      </c>
      <c r="K48" s="5" t="str">
        <f t="shared" si="11"/>
        <v/>
      </c>
      <c r="L48" s="5" t="str">
        <f t="shared" si="12"/>
        <v/>
      </c>
      <c r="M48" s="24">
        <f t="shared" si="7"/>
        <v>-2.9892541072503588E+16</v>
      </c>
      <c r="N48" s="24">
        <f t="shared" si="8"/>
        <v>1.4519469247230161</v>
      </c>
      <c r="O48" s="24">
        <f t="shared" si="9"/>
        <v>44643713398902.375</v>
      </c>
      <c r="P48" s="24">
        <f t="shared" si="10"/>
        <v>5.9108961337841E-6</v>
      </c>
      <c r="Q48" s="5" t="str">
        <f t="shared" si="15"/>
        <v/>
      </c>
      <c r="R48" s="5" t="str">
        <f t="shared" si="16"/>
        <v/>
      </c>
      <c r="S48" s="5" t="str">
        <f t="shared" si="17"/>
        <v/>
      </c>
      <c r="T48" s="5" t="str">
        <f t="shared" si="17"/>
        <v/>
      </c>
      <c r="U48" s="24">
        <f t="shared" si="14"/>
        <v>0.13543343700139374</v>
      </c>
      <c r="V48" s="24">
        <f t="shared" si="13"/>
        <v>14.76094863447531</v>
      </c>
      <c r="W48" s="63">
        <f>B48+([1]User!D$6-25)*[1]User!C$6*[1]Calc!V$6</f>
        <v>0.53165831559999999</v>
      </c>
      <c r="AH48" s="24"/>
    </row>
    <row r="49" spans="1:34">
      <c r="A49" s="64">
        <v>5.8885999999999999E-3</v>
      </c>
      <c r="B49" s="59">
        <v>0.52886699999999998</v>
      </c>
      <c r="C49" s="64">
        <v>0.11469699999999999</v>
      </c>
      <c r="D49" s="61">
        <f t="shared" si="0"/>
        <v>1.3542240832594177</v>
      </c>
      <c r="E49" s="49">
        <f t="shared" si="1"/>
        <v>0.131690532939229</v>
      </c>
      <c r="F49" s="49">
        <f t="shared" si="2"/>
        <v>0.131690532939229</v>
      </c>
      <c r="G49" s="49">
        <f t="shared" si="3"/>
        <v>1.3593464518843437</v>
      </c>
      <c r="H49" s="5" t="str">
        <f t="shared" si="6"/>
        <v/>
      </c>
      <c r="I49" s="24">
        <f t="shared" si="4"/>
        <v>-8.9836612971085916E-3</v>
      </c>
      <c r="J49" s="24">
        <f t="shared" si="5"/>
        <v>-4.7536443249794362E-3</v>
      </c>
      <c r="K49" s="5" t="str">
        <f t="shared" si="11"/>
        <v/>
      </c>
      <c r="L49" s="5" t="str">
        <f t="shared" si="12"/>
        <v/>
      </c>
      <c r="M49" s="24">
        <f t="shared" si="7"/>
        <v>-2.6645696134654712E+16</v>
      </c>
      <c r="N49" s="24">
        <f t="shared" si="8"/>
        <v>1.3593464518843437</v>
      </c>
      <c r="O49" s="24">
        <f t="shared" si="9"/>
        <v>40583278112892.25</v>
      </c>
      <c r="P49" s="24">
        <f t="shared" si="10"/>
        <v>5.7393237563592017E-6</v>
      </c>
      <c r="Q49" s="5" t="str">
        <f t="shared" si="15"/>
        <v/>
      </c>
      <c r="R49" s="5" t="str">
        <f t="shared" si="16"/>
        <v/>
      </c>
      <c r="S49" s="5" t="str">
        <f t="shared" si="17"/>
        <v/>
      </c>
      <c r="T49" s="5" t="str">
        <f t="shared" si="17"/>
        <v/>
      </c>
      <c r="U49" s="24">
        <f t="shared" si="14"/>
        <v>0.12591185137291944</v>
      </c>
      <c r="V49" s="24">
        <f t="shared" si="13"/>
        <v>13.936547134666176</v>
      </c>
      <c r="W49" s="63">
        <f>B49+([1]User!D$6-25)*[1]User!C$6*[1]Calc!V$6</f>
        <v>0.52914331559999994</v>
      </c>
      <c r="AH49" s="24"/>
    </row>
    <row r="50" spans="1:34">
      <c r="A50" s="64">
        <v>6.0340000000000003E-3</v>
      </c>
      <c r="B50" s="59">
        <v>0.52643600000000002</v>
      </c>
      <c r="C50" s="64">
        <v>0.10739700000000001</v>
      </c>
      <c r="D50" s="61">
        <f t="shared" si="0"/>
        <v>1.2680331993845673</v>
      </c>
      <c r="E50" s="49">
        <f t="shared" si="1"/>
        <v>0.10313062430341885</v>
      </c>
      <c r="F50" s="49">
        <f t="shared" si="2"/>
        <v>0.10313062430341885</v>
      </c>
      <c r="G50" s="49">
        <f t="shared" si="3"/>
        <v>1.2725571953565822</v>
      </c>
      <c r="H50" s="5" t="str">
        <f t="shared" si="6"/>
        <v/>
      </c>
      <c r="I50" s="24">
        <f t="shared" si="4"/>
        <v>-6.813929883914556E-3</v>
      </c>
      <c r="J50" s="24">
        <f t="shared" si="5"/>
        <v>-3.5889807874926747E-3</v>
      </c>
      <c r="K50" s="5" t="str">
        <f t="shared" si="11"/>
        <v/>
      </c>
      <c r="L50" s="5" t="str">
        <f t="shared" si="12"/>
        <v/>
      </c>
      <c r="M50" s="24">
        <f t="shared" si="7"/>
        <v>-2.35330626925448E+16</v>
      </c>
      <c r="N50" s="24">
        <f t="shared" si="8"/>
        <v>1.2725571953565822</v>
      </c>
      <c r="O50" s="24">
        <f t="shared" si="9"/>
        <v>37002109030763.875</v>
      </c>
      <c r="P50" s="24">
        <f t="shared" si="10"/>
        <v>5.5897569602605092E-6</v>
      </c>
      <c r="Q50" s="5" t="str">
        <f t="shared" si="15"/>
        <v/>
      </c>
      <c r="R50" s="5" t="str">
        <f t="shared" si="16"/>
        <v/>
      </c>
      <c r="S50" s="5" t="str">
        <f t="shared" si="17"/>
        <v/>
      </c>
      <c r="T50" s="5" t="str">
        <f t="shared" si="17"/>
        <v/>
      </c>
      <c r="U50" s="24">
        <f t="shared" si="14"/>
        <v>0.11741152279338994</v>
      </c>
      <c r="V50" s="24">
        <f t="shared" si="13"/>
        <v>13.108479932925508</v>
      </c>
      <c r="W50" s="63">
        <f>B50+([1]User!D$6-25)*[1]User!C$6*[1]Calc!V$6</f>
        <v>0.52671231559999998</v>
      </c>
      <c r="AH50" s="24"/>
    </row>
    <row r="51" spans="1:34">
      <c r="A51" s="64">
        <v>6.1793999999999998E-3</v>
      </c>
      <c r="B51" s="59">
        <v>0.52403699999999998</v>
      </c>
      <c r="C51" s="64">
        <v>0.100629</v>
      </c>
      <c r="D51" s="61">
        <f t="shared" si="0"/>
        <v>1.1881236237592261</v>
      </c>
      <c r="E51" s="49">
        <f t="shared" si="1"/>
        <v>7.4861631152920743E-2</v>
      </c>
      <c r="F51" s="49">
        <f t="shared" si="2"/>
        <v>7.4861631152920743E-2</v>
      </c>
      <c r="G51" s="49">
        <f t="shared" si="3"/>
        <v>1.1922061991242812</v>
      </c>
      <c r="H51" s="5" t="str">
        <f t="shared" si="6"/>
        <v/>
      </c>
      <c r="I51" s="24">
        <f t="shared" si="4"/>
        <v>-4.8051549781070284E-3</v>
      </c>
      <c r="J51" s="24">
        <f t="shared" si="5"/>
        <v>-2.5194067385431412E-3</v>
      </c>
      <c r="K51" s="5" t="str">
        <f t="shared" si="11"/>
        <v/>
      </c>
      <c r="L51" s="5" t="str">
        <f t="shared" si="12"/>
        <v/>
      </c>
      <c r="M51" s="24">
        <f t="shared" si="7"/>
        <v>-2.1236867275567708E+16</v>
      </c>
      <c r="N51" s="24">
        <f t="shared" si="8"/>
        <v>1.1922061991242812</v>
      </c>
      <c r="O51" s="24">
        <f t="shared" si="9"/>
        <v>33771743803447.25</v>
      </c>
      <c r="P51" s="24">
        <f t="shared" si="10"/>
        <v>5.4456016363138473E-6</v>
      </c>
      <c r="Q51" s="5" t="str">
        <f t="shared" si="15"/>
        <v/>
      </c>
      <c r="R51" s="5" t="str">
        <f t="shared" si="16"/>
        <v/>
      </c>
      <c r="S51" s="5" t="str">
        <f t="shared" si="17"/>
        <v/>
      </c>
      <c r="T51" s="5" t="str">
        <f t="shared" si="17"/>
        <v/>
      </c>
      <c r="U51" s="24">
        <f t="shared" si="14"/>
        <v>0.10964562280357215</v>
      </c>
      <c r="V51" s="24">
        <f t="shared" si="13"/>
        <v>12.328284817366535</v>
      </c>
      <c r="W51" s="63">
        <f>B51+([1]User!D$6-25)*[1]User!C$6*[1]Calc!V$6</f>
        <v>0.52431331559999994</v>
      </c>
      <c r="AH51" s="24"/>
    </row>
    <row r="52" spans="1:34">
      <c r="A52" s="64">
        <v>6.3248000000000002E-3</v>
      </c>
      <c r="B52" s="59">
        <v>0.52176999999999996</v>
      </c>
      <c r="C52" s="64">
        <v>9.4227400000000003E-2</v>
      </c>
      <c r="D52" s="61">
        <f t="shared" si="0"/>
        <v>1.112540122086179</v>
      </c>
      <c r="E52" s="49">
        <f t="shared" si="1"/>
        <v>4.6315682112678509E-2</v>
      </c>
      <c r="F52" s="49">
        <f t="shared" si="2"/>
        <v>4.6315682112678509E-2</v>
      </c>
      <c r="G52" s="49">
        <f t="shared" si="3"/>
        <v>1.1160844098975817</v>
      </c>
      <c r="H52" s="5" t="str">
        <f t="shared" si="6"/>
        <v/>
      </c>
      <c r="I52" s="24">
        <f t="shared" si="4"/>
        <v>-2.902110247439544E-3</v>
      </c>
      <c r="J52" s="24">
        <f t="shared" si="5"/>
        <v>-1.5150359621408181E-3</v>
      </c>
      <c r="K52" s="5" t="str">
        <f t="shared" si="11"/>
        <v/>
      </c>
      <c r="L52" s="5" t="str">
        <f t="shared" si="12"/>
        <v/>
      </c>
      <c r="M52" s="24">
        <f t="shared" si="7"/>
        <v>-1.843678636809532E+16</v>
      </c>
      <c r="N52" s="24">
        <f t="shared" si="8"/>
        <v>1.1160844098975817</v>
      </c>
      <c r="O52" s="24">
        <f t="shared" si="9"/>
        <v>30973881542011.875</v>
      </c>
      <c r="P52" s="24">
        <f t="shared" si="10"/>
        <v>5.3350973589737481E-6</v>
      </c>
      <c r="Q52" s="5">
        <f t="shared" si="15"/>
        <v>0.52204631559999992</v>
      </c>
      <c r="R52" s="5" t="str">
        <f t="shared" si="16"/>
        <v/>
      </c>
      <c r="S52" s="5">
        <f t="shared" si="17"/>
        <v>4.769704170410919E-2</v>
      </c>
      <c r="T52" s="5" t="str">
        <f t="shared" si="17"/>
        <v/>
      </c>
      <c r="U52" s="24">
        <f t="shared" si="14"/>
        <v>0.10283074726974352</v>
      </c>
      <c r="V52" s="24">
        <f t="shared" si="13"/>
        <v>11.516033407269045</v>
      </c>
      <c r="W52" s="63">
        <f>B52+([1]User!D$6-25)*[1]User!C$6*[1]Calc!V$6</f>
        <v>0.52204631559999992</v>
      </c>
      <c r="AH52" s="24"/>
    </row>
    <row r="53" spans="1:34">
      <c r="A53" s="64">
        <v>6.4701999999999997E-3</v>
      </c>
      <c r="B53" s="59">
        <v>0.51956599999999997</v>
      </c>
      <c r="C53" s="64">
        <v>8.8232400000000002E-2</v>
      </c>
      <c r="D53" s="61">
        <f t="shared" si="0"/>
        <v>1.0417573345752571</v>
      </c>
      <c r="E53" s="49">
        <f t="shared" si="1"/>
        <v>1.7766566824873889E-2</v>
      </c>
      <c r="F53" s="49">
        <f t="shared" si="2"/>
        <v>1.7766566824873889E-2</v>
      </c>
      <c r="G53" s="49">
        <f t="shared" si="3"/>
        <v>1.0449296304558158</v>
      </c>
      <c r="H53" s="5">
        <f t="shared" si="6"/>
        <v>-1.1232407613953957E-3</v>
      </c>
      <c r="I53" s="24">
        <f t="shared" si="4"/>
        <v>-1.1232407613953957E-3</v>
      </c>
      <c r="J53" s="24">
        <f t="shared" si="5"/>
        <v>-5.8390807838008948E-4</v>
      </c>
      <c r="K53" s="5">
        <f t="shared" si="11"/>
        <v>0.51984231559999994</v>
      </c>
      <c r="L53" s="5" t="str">
        <f t="shared" si="12"/>
        <v/>
      </c>
      <c r="M53" s="24">
        <f t="shared" si="7"/>
        <v>-1.6501747193917506E+16</v>
      </c>
      <c r="N53" s="24">
        <f t="shared" si="8"/>
        <v>1.0449296304558158</v>
      </c>
      <c r="O53" s="24">
        <f t="shared" si="9"/>
        <v>28472339116847.625</v>
      </c>
      <c r="P53" s="24">
        <f t="shared" si="10"/>
        <v>5.2381732819990415E-6</v>
      </c>
      <c r="Q53" s="5">
        <f t="shared" si="15"/>
        <v>0.51984231559999994</v>
      </c>
      <c r="R53" s="5" t="str">
        <f t="shared" si="16"/>
        <v/>
      </c>
      <c r="S53" s="5">
        <f t="shared" si="17"/>
        <v>1.908704438605769E-2</v>
      </c>
      <c r="T53" s="5" t="str">
        <f t="shared" si="17"/>
        <v/>
      </c>
      <c r="U53" s="24">
        <f t="shared" si="14"/>
        <v>9.665619668018148E-2</v>
      </c>
      <c r="V53" s="24">
        <f t="shared" si="13"/>
        <v>10.730674191691515</v>
      </c>
      <c r="W53" s="63">
        <f>B53+([1]User!D$6-25)*[1]User!C$6*[1]Calc!V$6</f>
        <v>0.51984231559999994</v>
      </c>
      <c r="AH53" s="24"/>
    </row>
    <row r="54" spans="1:34">
      <c r="A54" s="64">
        <v>6.6156000000000001E-3</v>
      </c>
      <c r="B54" s="59">
        <v>0.51741199999999998</v>
      </c>
      <c r="C54" s="64">
        <v>8.2679299999999997E-2</v>
      </c>
      <c r="D54" s="61">
        <f t="shared" si="0"/>
        <v>0.976192047281362</v>
      </c>
      <c r="E54" s="49">
        <f t="shared" si="1"/>
        <v>-1.0464734720768996E-2</v>
      </c>
      <c r="F54" s="49">
        <f t="shared" si="2"/>
        <v>-1.0464734720768996E-2</v>
      </c>
      <c r="G54" s="49">
        <f t="shared" si="3"/>
        <v>0.97905100573566439</v>
      </c>
      <c r="H54" s="5">
        <f t="shared" si="6"/>
        <v>5.2372485660839158E-4</v>
      </c>
      <c r="I54" s="24">
        <f t="shared" si="4"/>
        <v>5.2372485660839158E-4</v>
      </c>
      <c r="J54" s="24">
        <f t="shared" si="5"/>
        <v>2.7112623885544975E-4</v>
      </c>
      <c r="K54" s="5">
        <f t="shared" si="11"/>
        <v>0.51768831559999995</v>
      </c>
      <c r="L54" s="5" t="str">
        <f t="shared" si="12"/>
        <v/>
      </c>
      <c r="M54" s="24">
        <f t="shared" si="7"/>
        <v>-1.4871818842604928E+16</v>
      </c>
      <c r="N54" s="24">
        <f t="shared" si="8"/>
        <v>0.97905100573566439</v>
      </c>
      <c r="O54" s="24">
        <f t="shared" si="9"/>
        <v>26219768335452.5</v>
      </c>
      <c r="P54" s="24">
        <f t="shared" si="10"/>
        <v>5.1483408272686851E-6</v>
      </c>
      <c r="Q54" s="5">
        <f t="shared" si="15"/>
        <v>0.51768831559999995</v>
      </c>
      <c r="R54" s="5" t="str">
        <f t="shared" si="16"/>
        <v/>
      </c>
      <c r="S54" s="5">
        <f t="shared" si="17"/>
        <v>-9.1946821166583557E-3</v>
      </c>
      <c r="T54" s="5" t="str">
        <f t="shared" si="17"/>
        <v/>
      </c>
      <c r="U54" s="24">
        <f t="shared" si="14"/>
        <v>9.1020014324971504E-2</v>
      </c>
      <c r="V54" s="24">
        <f t="shared" si="13"/>
        <v>9.9932991635745658</v>
      </c>
      <c r="W54" s="63">
        <f>B54+([1]User!D$6-25)*[1]User!C$6*[1]Calc!V$6</f>
        <v>0.51768831559999995</v>
      </c>
      <c r="AH54" s="24"/>
    </row>
    <row r="55" spans="1:34">
      <c r="A55" s="64">
        <v>6.7609999999999996E-3</v>
      </c>
      <c r="B55" s="59">
        <v>0.51535500000000001</v>
      </c>
      <c r="C55" s="64">
        <v>7.7486200000000005E-2</v>
      </c>
      <c r="D55" s="61">
        <f t="shared" si="0"/>
        <v>0.91487726932924063</v>
      </c>
      <c r="E55" s="49">
        <f t="shared" si="1"/>
        <v>-3.8637162576272407E-2</v>
      </c>
      <c r="F55" s="49">
        <f t="shared" si="2"/>
        <v>-3.8637162576272407E-2</v>
      </c>
      <c r="G55" s="49">
        <f t="shared" si="3"/>
        <v>0.91740363564229521</v>
      </c>
      <c r="H55" s="5">
        <f t="shared" si="6"/>
        <v>2.064909108942619E-3</v>
      </c>
      <c r="I55" s="24">
        <f t="shared" si="4"/>
        <v>2.064909108942619E-3</v>
      </c>
      <c r="J55" s="24">
        <f t="shared" si="5"/>
        <v>1.0647318004385062E-3</v>
      </c>
      <c r="K55" s="5">
        <f t="shared" si="11"/>
        <v>0.51563131559999997</v>
      </c>
      <c r="L55" s="5" t="str">
        <f t="shared" si="12"/>
        <v/>
      </c>
      <c r="M55" s="24">
        <f t="shared" si="7"/>
        <v>-1.3141730717096214E+16</v>
      </c>
      <c r="N55" s="24">
        <f t="shared" si="8"/>
        <v>0.91740363564229521</v>
      </c>
      <c r="O55" s="24">
        <f t="shared" si="9"/>
        <v>24232731574743</v>
      </c>
      <c r="P55" s="24">
        <f t="shared" si="10"/>
        <v>5.0779178727224816E-6</v>
      </c>
      <c r="Q55" s="5">
        <f t="shared" si="15"/>
        <v>0.51563131559999997</v>
      </c>
      <c r="R55" s="5" t="str">
        <f t="shared" si="16"/>
        <v/>
      </c>
      <c r="S55" s="5">
        <f t="shared" si="17"/>
        <v>-3.7439543104997294E-2</v>
      </c>
      <c r="T55" s="5" t="str">
        <f t="shared" si="17"/>
        <v/>
      </c>
      <c r="U55" s="24">
        <f t="shared" si="14"/>
        <v>8.597933051469217E-2</v>
      </c>
      <c r="V55" s="24">
        <f t="shared" si="13"/>
        <v>9.2734410703260064</v>
      </c>
      <c r="W55" s="63">
        <f>B55+([1]User!D$6-25)*[1]User!C$6*[1]Calc!V$6</f>
        <v>0.51563131559999997</v>
      </c>
      <c r="X55" s="74" t="s">
        <v>77</v>
      </c>
      <c r="Y55" s="66"/>
      <c r="AH55" s="24"/>
    </row>
    <row r="56" spans="1:34">
      <c r="A56" s="64">
        <v>6.9064E-3</v>
      </c>
      <c r="B56" s="59">
        <v>0.51327199999999995</v>
      </c>
      <c r="C56" s="64">
        <v>7.2631600000000004E-2</v>
      </c>
      <c r="D56" s="61">
        <f t="shared" si="0"/>
        <v>0.85755915085542556</v>
      </c>
      <c r="E56" s="49">
        <f t="shared" si="1"/>
        <v>-6.6735914429058338E-2</v>
      </c>
      <c r="F56" s="49">
        <f t="shared" si="2"/>
        <v>-6.6735914429058338E-2</v>
      </c>
      <c r="G56" s="49">
        <f t="shared" si="3"/>
        <v>0.85992368812819775</v>
      </c>
      <c r="H56" s="5">
        <f t="shared" si="6"/>
        <v>3.5019077967950556E-3</v>
      </c>
      <c r="I56" s="24">
        <f t="shared" si="4"/>
        <v>3.5019077967950556E-3</v>
      </c>
      <c r="J56" s="24">
        <f t="shared" si="5"/>
        <v>1.7983988504306075E-3</v>
      </c>
      <c r="K56" s="5">
        <f t="shared" si="11"/>
        <v>0.51354831559999992</v>
      </c>
      <c r="L56" s="5" t="str">
        <f t="shared" si="12"/>
        <v/>
      </c>
      <c r="M56" s="24">
        <f t="shared" si="7"/>
        <v>-1.2299923391449202E+16</v>
      </c>
      <c r="N56" s="24">
        <f t="shared" si="8"/>
        <v>0.85992368812819775</v>
      </c>
      <c r="O56" s="24">
        <f t="shared" si="9"/>
        <v>22371882101235.25</v>
      </c>
      <c r="P56" s="24">
        <f t="shared" si="10"/>
        <v>5.0013398566830775E-6</v>
      </c>
      <c r="Q56" s="5">
        <f t="shared" si="15"/>
        <v>0.51354831559999992</v>
      </c>
      <c r="R56" s="5" t="str">
        <f t="shared" si="16"/>
        <v/>
      </c>
      <c r="S56" s="5">
        <f t="shared" si="17"/>
        <v>-6.5540087471932199E-2</v>
      </c>
      <c r="T56" s="5" t="str">
        <f t="shared" si="17"/>
        <v/>
      </c>
      <c r="U56" s="24">
        <f t="shared" si="14"/>
        <v>8.1191726750070123E-2</v>
      </c>
      <c r="V56" s="24">
        <f t="shared" si="13"/>
        <v>8.614969911141106</v>
      </c>
      <c r="W56" s="63">
        <f>B56+([1]User!D$6-25)*[1]User!C$6*[1]Calc!V$6</f>
        <v>0.51354831559999992</v>
      </c>
      <c r="X56" s="9" t="s">
        <v>78</v>
      </c>
      <c r="Y56" s="66"/>
      <c r="AH56" s="24"/>
    </row>
    <row r="57" spans="1:34">
      <c r="A57" s="64">
        <v>7.0518000000000004E-3</v>
      </c>
      <c r="B57" s="59">
        <v>0.51130900000000001</v>
      </c>
      <c r="C57" s="64">
        <v>6.8077200000000004E-2</v>
      </c>
      <c r="D57" s="61">
        <f t="shared" si="0"/>
        <v>0.80378548489383372</v>
      </c>
      <c r="E57" s="49">
        <f t="shared" si="1"/>
        <v>-9.4859840750889338E-2</v>
      </c>
      <c r="F57" s="49">
        <f t="shared" si="2"/>
        <v>-9.4859840750889338E-2</v>
      </c>
      <c r="G57" s="49">
        <f t="shared" si="3"/>
        <v>0.80585407626665162</v>
      </c>
      <c r="H57" s="5" t="str">
        <f t="shared" si="6"/>
        <v/>
      </c>
      <c r="I57" s="24">
        <f t="shared" si="4"/>
        <v>4.8536480933337109E-3</v>
      </c>
      <c r="J57" s="24">
        <f t="shared" si="5"/>
        <v>2.4830550916394648E-3</v>
      </c>
      <c r="K57" s="5" t="str">
        <f t="shared" si="11"/>
        <v/>
      </c>
      <c r="L57" s="5" t="str">
        <f t="shared" si="12"/>
        <v/>
      </c>
      <c r="M57" s="24">
        <f t="shared" si="7"/>
        <v>-1.0760462821566014E+16</v>
      </c>
      <c r="N57" s="24">
        <f t="shared" si="8"/>
        <v>0.80585407626665162</v>
      </c>
      <c r="O57" s="24">
        <f t="shared" si="9"/>
        <v>20747548517134.25</v>
      </c>
      <c r="P57" s="24">
        <f t="shared" si="10"/>
        <v>4.9494180700950101E-6</v>
      </c>
      <c r="Q57" s="5" t="str">
        <f t="shared" si="15"/>
        <v/>
      </c>
      <c r="R57" s="5" t="str">
        <f t="shared" si="16"/>
        <v/>
      </c>
      <c r="S57" s="5" t="str">
        <f t="shared" si="17"/>
        <v/>
      </c>
      <c r="T57" s="5" t="str">
        <f t="shared" si="17"/>
        <v/>
      </c>
      <c r="U57" s="24">
        <f t="shared" si="14"/>
        <v>7.6952312144077814E-2</v>
      </c>
      <c r="V57" s="24">
        <f t="shared" si="13"/>
        <v>7.9635346242003608</v>
      </c>
      <c r="W57" s="63">
        <f>B57+([1]User!D$6-25)*[1]User!C$6*[1]Calc!V$6</f>
        <v>0.51158531559999998</v>
      </c>
      <c r="X57" s="75" t="b">
        <v>1</v>
      </c>
      <c r="Y57" s="66" t="s">
        <v>79</v>
      </c>
      <c r="AH57" s="24"/>
    </row>
    <row r="58" spans="1:34">
      <c r="A58" s="64">
        <v>7.1972E-3</v>
      </c>
      <c r="B58" s="59">
        <v>0.50939500000000004</v>
      </c>
      <c r="C58" s="64">
        <v>6.3816999999999999E-2</v>
      </c>
      <c r="D58" s="61">
        <f t="shared" si="0"/>
        <v>0.7534854296221023</v>
      </c>
      <c r="E58" s="49">
        <f t="shared" si="1"/>
        <v>-0.12292514135320003</v>
      </c>
      <c r="F58" s="49">
        <f t="shared" si="2"/>
        <v>-0.12292514135320003</v>
      </c>
      <c r="G58" s="49">
        <f t="shared" si="3"/>
        <v>0.75536103298133683</v>
      </c>
      <c r="H58" s="5" t="str">
        <f t="shared" si="6"/>
        <v/>
      </c>
      <c r="I58" s="24">
        <f t="shared" si="4"/>
        <v>6.1159741754665785E-3</v>
      </c>
      <c r="J58" s="24">
        <f t="shared" si="5"/>
        <v>3.1171366041856763E-3</v>
      </c>
      <c r="K58" s="5" t="str">
        <f t="shared" si="11"/>
        <v/>
      </c>
      <c r="L58" s="5" t="str">
        <f t="shared" si="12"/>
        <v/>
      </c>
      <c r="M58" s="24">
        <f t="shared" si="7"/>
        <v>-9756571781286526</v>
      </c>
      <c r="N58" s="24">
        <f t="shared" si="8"/>
        <v>0.75536103298133683</v>
      </c>
      <c r="O58" s="24">
        <f t="shared" si="9"/>
        <v>19276040011775.25</v>
      </c>
      <c r="P58" s="24">
        <f t="shared" si="10"/>
        <v>4.9057679309163287E-6</v>
      </c>
      <c r="Q58" s="5" t="str">
        <f t="shared" si="15"/>
        <v/>
      </c>
      <c r="R58" s="5" t="str">
        <f t="shared" si="16"/>
        <v/>
      </c>
      <c r="S58" s="5" t="str">
        <f t="shared" si="17"/>
        <v/>
      </c>
      <c r="T58" s="5" t="str">
        <f t="shared" si="17"/>
        <v/>
      </c>
      <c r="U58" s="24">
        <f t="shared" si="14"/>
        <v>7.3056746561543068E-2</v>
      </c>
      <c r="V58" s="24">
        <f t="shared" si="13"/>
        <v>7.3499674332999838</v>
      </c>
      <c r="W58" s="63">
        <f>B58+([1]User!D$6-25)*[1]User!C$6*[1]Calc!V$6</f>
        <v>0.50967131560000001</v>
      </c>
      <c r="X58" s="75" t="b">
        <v>0</v>
      </c>
      <c r="Y58" s="66" t="s">
        <v>80</v>
      </c>
      <c r="AH58" s="24"/>
    </row>
    <row r="59" spans="1:34">
      <c r="A59" s="64">
        <v>7.3426000000000003E-3</v>
      </c>
      <c r="B59" s="59">
        <v>0.50744</v>
      </c>
      <c r="C59" s="64">
        <v>5.9827499999999999E-2</v>
      </c>
      <c r="D59" s="61">
        <f t="shared" si="0"/>
        <v>0.70638152123597675</v>
      </c>
      <c r="E59" s="49">
        <f t="shared" si="1"/>
        <v>-0.15096067031697666</v>
      </c>
      <c r="F59" s="49">
        <f t="shared" si="2"/>
        <v>-0.15096067031697666</v>
      </c>
      <c r="G59" s="49">
        <f t="shared" si="3"/>
        <v>0.70816003892286628</v>
      </c>
      <c r="H59" s="5" t="str">
        <f t="shared" si="6"/>
        <v/>
      </c>
      <c r="I59" s="24">
        <f t="shared" si="4"/>
        <v>7.2959990269283424E-3</v>
      </c>
      <c r="J59" s="24">
        <f t="shared" si="5"/>
        <v>3.704297744573243E-3</v>
      </c>
      <c r="K59" s="5" t="str">
        <f t="shared" si="11"/>
        <v/>
      </c>
      <c r="L59" s="5" t="str">
        <f t="shared" si="12"/>
        <v/>
      </c>
      <c r="M59" s="24">
        <f t="shared" si="7"/>
        <v>-9251548516903406</v>
      </c>
      <c r="N59" s="24">
        <f t="shared" si="8"/>
        <v>0.70816003892286628</v>
      </c>
      <c r="O59" s="24">
        <f t="shared" si="9"/>
        <v>17879509337988.25</v>
      </c>
      <c r="P59" s="24">
        <f t="shared" si="10"/>
        <v>4.8536442134787563E-6</v>
      </c>
      <c r="Q59" s="5" t="str">
        <f t="shared" si="15"/>
        <v/>
      </c>
      <c r="R59" s="5" t="str">
        <f t="shared" si="16"/>
        <v/>
      </c>
      <c r="S59" s="5" t="str">
        <f t="shared" si="17"/>
        <v/>
      </c>
      <c r="T59" s="5" t="str">
        <f t="shared" si="17"/>
        <v/>
      </c>
      <c r="U59" s="24">
        <f t="shared" si="14"/>
        <v>6.9305059104104852E-2</v>
      </c>
      <c r="V59" s="24">
        <f t="shared" si="13"/>
        <v>6.7924926005347066</v>
      </c>
      <c r="W59" s="63">
        <f>B59+([1]User!D$6-25)*[1]User!C$6*[1]Calc!V$6</f>
        <v>0.50771631559999997</v>
      </c>
      <c r="X59" s="75" t="b">
        <v>0</v>
      </c>
      <c r="Y59" s="66" t="s">
        <v>81</v>
      </c>
      <c r="AH59" s="24"/>
    </row>
    <row r="60" spans="1:34">
      <c r="A60" s="64">
        <v>7.4879999999999999E-3</v>
      </c>
      <c r="B60" s="59">
        <v>0.50556299999999998</v>
      </c>
      <c r="C60" s="64">
        <v>5.6081100000000002E-2</v>
      </c>
      <c r="D60" s="61">
        <f t="shared" si="0"/>
        <v>0.66214788735258756</v>
      </c>
      <c r="E60" s="49">
        <f t="shared" si="1"/>
        <v>-0.17904500226983258</v>
      </c>
      <c r="F60" s="49">
        <f t="shared" si="2"/>
        <v>-0.17904500226983258</v>
      </c>
      <c r="G60" s="49">
        <f t="shared" si="3"/>
        <v>0.66373762765112121</v>
      </c>
      <c r="H60" s="5" t="str">
        <f t="shared" si="6"/>
        <v/>
      </c>
      <c r="I60" s="24">
        <f t="shared" si="4"/>
        <v>8.4065593087219691E-3</v>
      </c>
      <c r="J60" s="24">
        <f t="shared" si="5"/>
        <v>4.2523682072747298E-3</v>
      </c>
      <c r="K60" s="5" t="str">
        <f t="shared" si="11"/>
        <v/>
      </c>
      <c r="L60" s="5" t="str">
        <f t="shared" si="12"/>
        <v/>
      </c>
      <c r="M60" s="24">
        <f t="shared" si="7"/>
        <v>-8269560437648932</v>
      </c>
      <c r="N60" s="24">
        <f t="shared" si="8"/>
        <v>0.66373762765112121</v>
      </c>
      <c r="O60" s="24">
        <f t="shared" si="9"/>
        <v>16633012297395.25</v>
      </c>
      <c r="P60" s="24">
        <f t="shared" si="10"/>
        <v>4.8174612238979054E-6</v>
      </c>
      <c r="Q60" s="5" t="str">
        <f t="shared" si="15"/>
        <v/>
      </c>
      <c r="R60" s="5" t="str">
        <f t="shared" si="16"/>
        <v/>
      </c>
      <c r="S60" s="5" t="str">
        <f t="shared" si="17"/>
        <v/>
      </c>
      <c r="T60" s="5" t="str">
        <f t="shared" si="17"/>
        <v/>
      </c>
      <c r="U60" s="24">
        <f t="shared" si="14"/>
        <v>6.5905843482801416E-2</v>
      </c>
      <c r="V60" s="24">
        <f t="shared" si="13"/>
        <v>6.2549468328069358</v>
      </c>
      <c r="W60" s="63">
        <f>B60+([1]User!D$6-25)*[1]User!C$6*[1]Calc!V$6</f>
        <v>0.50583931559999995</v>
      </c>
      <c r="X60" s="75" t="b">
        <v>0</v>
      </c>
      <c r="Y60" s="66" t="s">
        <v>82</v>
      </c>
      <c r="AH60" s="24"/>
    </row>
    <row r="61" spans="1:34">
      <c r="A61" s="64">
        <v>7.6334000000000003E-3</v>
      </c>
      <c r="B61" s="59">
        <v>0.50363100000000005</v>
      </c>
      <c r="C61" s="64">
        <v>5.2579800000000003E-2</v>
      </c>
      <c r="D61" s="61">
        <f t="shared" si="0"/>
        <v>0.6208081419127226</v>
      </c>
      <c r="E61" s="49">
        <f t="shared" si="1"/>
        <v>-0.20704259593063443</v>
      </c>
      <c r="F61" s="49">
        <f t="shared" si="2"/>
        <v>-0.20704259593063443</v>
      </c>
      <c r="G61" s="49">
        <f t="shared" si="3"/>
        <v>0.62232820584123572</v>
      </c>
      <c r="H61" s="5" t="str">
        <f t="shared" si="6"/>
        <v/>
      </c>
      <c r="I61" s="24">
        <f t="shared" si="4"/>
        <v>9.4417948539691071E-3</v>
      </c>
      <c r="J61" s="24">
        <f t="shared" si="5"/>
        <v>4.7577894993094672E-3</v>
      </c>
      <c r="K61" s="5" t="str">
        <f t="shared" si="11"/>
        <v/>
      </c>
      <c r="L61" s="5" t="str">
        <f t="shared" si="12"/>
        <v/>
      </c>
      <c r="M61" s="24">
        <f t="shared" si="7"/>
        <v>-7907115733006081</v>
      </c>
      <c r="N61" s="24">
        <f t="shared" si="8"/>
        <v>0.62232820584123572</v>
      </c>
      <c r="O61" s="24">
        <f t="shared" si="9"/>
        <v>15439817073659.5</v>
      </c>
      <c r="P61" s="24">
        <f t="shared" si="10"/>
        <v>4.7694293885138753E-6</v>
      </c>
      <c r="Q61" s="5" t="str">
        <f t="shared" si="15"/>
        <v/>
      </c>
      <c r="R61" s="5" t="str">
        <f t="shared" si="16"/>
        <v/>
      </c>
      <c r="S61" s="5" t="str">
        <f t="shared" si="17"/>
        <v/>
      </c>
      <c r="T61" s="5" t="str">
        <f t="shared" si="17"/>
        <v/>
      </c>
      <c r="U61" s="24">
        <f t="shared" si="14"/>
        <v>6.2601674384014955E-2</v>
      </c>
      <c r="V61" s="24">
        <f t="shared" si="13"/>
        <v>5.7723862117139078</v>
      </c>
      <c r="W61" s="63">
        <f>B61+([1]User!D$6-25)*[1]User!C$6*[1]Calc!V$6</f>
        <v>0.50390731560000002</v>
      </c>
      <c r="X61" s="75"/>
      <c r="Y61" s="66"/>
      <c r="AH61" s="24"/>
    </row>
    <row r="62" spans="1:34">
      <c r="A62" s="64">
        <v>7.7787999999999998E-3</v>
      </c>
      <c r="B62" s="59">
        <v>0.50172099999999997</v>
      </c>
      <c r="C62" s="64">
        <v>4.92941E-2</v>
      </c>
      <c r="D62" s="61">
        <f t="shared" si="0"/>
        <v>0.58201397928976406</v>
      </c>
      <c r="E62" s="49">
        <f t="shared" si="1"/>
        <v>-0.23506658398328301</v>
      </c>
      <c r="F62" s="49">
        <f t="shared" si="2"/>
        <v>-0.23506658398328301</v>
      </c>
      <c r="G62" s="49">
        <f t="shared" si="3"/>
        <v>0.58341099350621284</v>
      </c>
      <c r="H62" s="5" t="str">
        <f t="shared" si="6"/>
        <v/>
      </c>
      <c r="I62" s="24">
        <f t="shared" si="4"/>
        <v>1.0414725162344679E-2</v>
      </c>
      <c r="J62" s="24">
        <f t="shared" si="5"/>
        <v>5.2281640742088027E-3</v>
      </c>
      <c r="K62" s="5" t="str">
        <f t="shared" si="11"/>
        <v/>
      </c>
      <c r="L62" s="5" t="str">
        <f t="shared" si="12"/>
        <v/>
      </c>
      <c r="M62" s="24">
        <f t="shared" si="7"/>
        <v>-7267031920769672</v>
      </c>
      <c r="N62" s="24">
        <f t="shared" si="8"/>
        <v>0.58341099350621284</v>
      </c>
      <c r="O62" s="24">
        <f t="shared" si="9"/>
        <v>14343621037961.75</v>
      </c>
      <c r="P62" s="24">
        <f t="shared" si="10"/>
        <v>4.726372555590868E-6</v>
      </c>
      <c r="Q62" s="5" t="str">
        <f t="shared" si="15"/>
        <v/>
      </c>
      <c r="R62" s="5" t="str">
        <f t="shared" si="16"/>
        <v/>
      </c>
      <c r="S62" s="5" t="str">
        <f t="shared" si="17"/>
        <v/>
      </c>
      <c r="T62" s="5" t="str">
        <f t="shared" si="17"/>
        <v/>
      </c>
      <c r="U62" s="24">
        <f t="shared" si="14"/>
        <v>5.9517375335246682E-2</v>
      </c>
      <c r="V62" s="24">
        <f t="shared" si="13"/>
        <v>5.3190244741436974</v>
      </c>
      <c r="W62" s="63">
        <f>B62+([1]User!D$6-25)*[1]User!C$6*[1]Calc!V$6</f>
        <v>0.50199731559999994</v>
      </c>
      <c r="X62" s="75"/>
      <c r="Y62" s="66"/>
      <c r="AH62" s="24"/>
    </row>
    <row r="63" spans="1:34">
      <c r="A63" s="64">
        <v>7.9241999999999993E-3</v>
      </c>
      <c r="B63" s="59">
        <v>0.49981100000000001</v>
      </c>
      <c r="C63" s="64">
        <v>4.6213999999999998E-2</v>
      </c>
      <c r="D63" s="61">
        <f t="shared" si="0"/>
        <v>0.54564732977977393</v>
      </c>
      <c r="E63" s="49">
        <f t="shared" si="1"/>
        <v>-0.26308796575135668</v>
      </c>
      <c r="F63" s="49">
        <f t="shared" si="2"/>
        <v>-0.26308796575135668</v>
      </c>
      <c r="G63" s="49">
        <f t="shared" si="3"/>
        <v>0.54694592022199329</v>
      </c>
      <c r="H63" s="5" t="str">
        <f t="shared" si="6"/>
        <v/>
      </c>
      <c r="I63" s="24">
        <f t="shared" si="4"/>
        <v>1.1326351994450168E-2</v>
      </c>
      <c r="J63" s="24">
        <f t="shared" si="5"/>
        <v>5.6641649644452903E-3</v>
      </c>
      <c r="K63" s="5" t="str">
        <f t="shared" si="11"/>
        <v/>
      </c>
      <c r="L63" s="5" t="str">
        <f t="shared" si="12"/>
        <v/>
      </c>
      <c r="M63" s="24">
        <f t="shared" si="7"/>
        <v>-6755048076463405</v>
      </c>
      <c r="N63" s="24">
        <f t="shared" si="8"/>
        <v>0.54694592022199329</v>
      </c>
      <c r="O63" s="24">
        <f t="shared" si="9"/>
        <v>13324606704736.625</v>
      </c>
      <c r="P63" s="24">
        <f t="shared" si="10"/>
        <v>4.6833193158820946E-6</v>
      </c>
      <c r="Q63" s="5" t="str">
        <f t="shared" si="15"/>
        <v/>
      </c>
      <c r="R63" s="5" t="str">
        <f t="shared" si="16"/>
        <v/>
      </c>
      <c r="S63" s="5" t="str">
        <f t="shared" si="17"/>
        <v/>
      </c>
      <c r="T63" s="5" t="str">
        <f t="shared" si="17"/>
        <v/>
      </c>
      <c r="U63" s="24">
        <f t="shared" si="14"/>
        <v>5.6603194107057102E-2</v>
      </c>
      <c r="V63" s="24">
        <f t="shared" si="13"/>
        <v>4.899458448003112</v>
      </c>
      <c r="W63" s="63">
        <f>B63+([1]User!D$6-25)*[1]User!C$6*[1]Calc!V$6</f>
        <v>0.50008731559999997</v>
      </c>
      <c r="X63" s="74" t="s">
        <v>83</v>
      </c>
      <c r="Y63" s="66"/>
      <c r="AH63" s="24"/>
    </row>
    <row r="64" spans="1:34">
      <c r="A64" s="64">
        <v>8.0695999999999997E-3</v>
      </c>
      <c r="B64" s="59">
        <v>0.49786799999999998</v>
      </c>
      <c r="C64" s="64">
        <v>4.3337399999999998E-2</v>
      </c>
      <c r="D64" s="61">
        <f t="shared" si="0"/>
        <v>0.5116833987449253</v>
      </c>
      <c r="E64" s="49">
        <f t="shared" si="1"/>
        <v>-0.2909986732182866</v>
      </c>
      <c r="F64" s="49">
        <f t="shared" si="2"/>
        <v>-0.2909986732182866</v>
      </c>
      <c r="G64" s="49">
        <f t="shared" si="3"/>
        <v>0.51290969455668312</v>
      </c>
      <c r="H64" s="5" t="str">
        <f t="shared" si="6"/>
        <v/>
      </c>
      <c r="I64" s="24">
        <f t="shared" si="4"/>
        <v>1.2177257636082923E-2</v>
      </c>
      <c r="J64" s="24">
        <f t="shared" si="5"/>
        <v>6.0660316710114013E-3</v>
      </c>
      <c r="K64" s="5" t="str">
        <f t="shared" si="11"/>
        <v/>
      </c>
      <c r="L64" s="5" t="str">
        <f t="shared" si="12"/>
        <v/>
      </c>
      <c r="M64" s="24">
        <f t="shared" si="7"/>
        <v>-6378983623376204</v>
      </c>
      <c r="N64" s="24">
        <f t="shared" si="8"/>
        <v>0.51290969455668312</v>
      </c>
      <c r="O64" s="24">
        <f t="shared" si="9"/>
        <v>12361663409735.625</v>
      </c>
      <c r="P64" s="24">
        <f t="shared" si="10"/>
        <v>4.6331863076628833E-6</v>
      </c>
      <c r="Q64" s="5" t="str">
        <f t="shared" si="15"/>
        <v/>
      </c>
      <c r="R64" s="5" t="str">
        <f t="shared" si="16"/>
        <v/>
      </c>
      <c r="S64" s="5" t="str">
        <f t="shared" si="17"/>
        <v/>
      </c>
      <c r="T64" s="5" t="str">
        <f t="shared" si="17"/>
        <v/>
      </c>
      <c r="U64" s="24">
        <f t="shared" si="14"/>
        <v>5.3802567887589331E-2</v>
      </c>
      <c r="V64" s="24">
        <f t="shared" si="13"/>
        <v>4.5187114317253476</v>
      </c>
      <c r="W64" s="63">
        <f>B64+([1]User!D$6-25)*[1]User!C$6*[1]Calc!V$6</f>
        <v>0.4981443156</v>
      </c>
      <c r="X64" s="75" t="b">
        <v>1</v>
      </c>
      <c r="Y64" s="66" t="s">
        <v>84</v>
      </c>
      <c r="AH64" s="24"/>
    </row>
    <row r="65" spans="1:34">
      <c r="A65" s="64">
        <v>8.2150000000000001E-3</v>
      </c>
      <c r="B65" s="59">
        <v>0.49600100000000003</v>
      </c>
      <c r="C65" s="64">
        <v>4.0647500000000003E-2</v>
      </c>
      <c r="D65" s="61">
        <f t="shared" si="0"/>
        <v>0.47992382908260189</v>
      </c>
      <c r="E65" s="49">
        <f t="shared" si="1"/>
        <v>-0.31882768602890532</v>
      </c>
      <c r="F65" s="49">
        <f t="shared" si="2"/>
        <v>-0.31882768602890532</v>
      </c>
      <c r="G65" s="49">
        <f t="shared" si="3"/>
        <v>0.48102076015689699</v>
      </c>
      <c r="H65" s="5" t="str">
        <f t="shared" si="6"/>
        <v/>
      </c>
      <c r="I65" s="24">
        <f t="shared" si="4"/>
        <v>1.2974480996077576E-2</v>
      </c>
      <c r="J65" s="24">
        <f t="shared" si="5"/>
        <v>6.438940600036594E-3</v>
      </c>
      <c r="K65" s="5" t="str">
        <f t="shared" si="11"/>
        <v/>
      </c>
      <c r="L65" s="5" t="str">
        <f t="shared" si="12"/>
        <v/>
      </c>
      <c r="M65" s="24">
        <f t="shared" si="7"/>
        <v>-5706050115975371</v>
      </c>
      <c r="N65" s="24">
        <f t="shared" si="8"/>
        <v>0.48102076015689699</v>
      </c>
      <c r="O65" s="24">
        <f t="shared" si="9"/>
        <v>11501536760658.625</v>
      </c>
      <c r="P65" s="24">
        <f t="shared" si="10"/>
        <v>4.5965904385245722E-6</v>
      </c>
      <c r="Q65" s="5" t="str">
        <f t="shared" si="15"/>
        <v/>
      </c>
      <c r="R65" s="5" t="str">
        <f t="shared" si="16"/>
        <v/>
      </c>
      <c r="S65" s="5" t="str">
        <f t="shared" si="17"/>
        <v/>
      </c>
      <c r="T65" s="5" t="str">
        <f t="shared" si="17"/>
        <v/>
      </c>
      <c r="U65" s="24">
        <f t="shared" si="14"/>
        <v>5.1257833362790071E-2</v>
      </c>
      <c r="V65" s="24">
        <f t="shared" si="13"/>
        <v>4.1561115527673387</v>
      </c>
      <c r="W65" s="63">
        <f>B65+([1]User!D$6-25)*[1]User!C$6*[1]Calc!V$6</f>
        <v>0.49627731560000005</v>
      </c>
      <c r="X65" s="76" t="str">
        <f>IF(OR(X60,X64),"","Warning no data will be saved after a measurement!!! Neither to summary or as a full sheet")</f>
        <v/>
      </c>
      <c r="Y65" s="66"/>
      <c r="AH65" s="24"/>
    </row>
    <row r="66" spans="1:34">
      <c r="A66" s="64">
        <v>8.3604000000000005E-3</v>
      </c>
      <c r="B66" s="59">
        <v>0.49405500000000002</v>
      </c>
      <c r="C66" s="64">
        <v>3.8095900000000002E-2</v>
      </c>
      <c r="D66" s="61">
        <f t="shared" si="0"/>
        <v>0.44979716342574311</v>
      </c>
      <c r="E66" s="49">
        <f t="shared" si="1"/>
        <v>-0.34698328770081277</v>
      </c>
      <c r="F66" s="49">
        <f t="shared" si="2"/>
        <v>-0.34698328770081277</v>
      </c>
      <c r="G66" s="49">
        <f t="shared" si="3"/>
        <v>0.45085822574724149</v>
      </c>
      <c r="H66" s="5" t="str">
        <f t="shared" si="6"/>
        <v/>
      </c>
      <c r="I66" s="24">
        <f t="shared" si="4"/>
        <v>1.3728544356318963E-2</v>
      </c>
      <c r="J66" s="24">
        <f t="shared" si="5"/>
        <v>6.7864493929321087E-3</v>
      </c>
      <c r="K66" s="5" t="str">
        <f t="shared" si="11"/>
        <v/>
      </c>
      <c r="L66" s="5" t="str">
        <f t="shared" si="12"/>
        <v/>
      </c>
      <c r="M66" s="24">
        <f t="shared" si="7"/>
        <v>-5519466924148849</v>
      </c>
      <c r="N66" s="24">
        <f t="shared" si="8"/>
        <v>0.45085822574724149</v>
      </c>
      <c r="O66" s="24">
        <f t="shared" si="9"/>
        <v>10668226003647.875</v>
      </c>
      <c r="P66" s="24">
        <f t="shared" si="10"/>
        <v>4.5487908389432673E-6</v>
      </c>
      <c r="Q66" s="5" t="str">
        <f t="shared" si="15"/>
        <v/>
      </c>
      <c r="R66" s="5" t="str">
        <f t="shared" si="16"/>
        <v/>
      </c>
      <c r="S66" s="5" t="str">
        <f t="shared" si="17"/>
        <v/>
      </c>
      <c r="T66" s="5" t="str">
        <f t="shared" si="17"/>
        <v/>
      </c>
      <c r="U66" s="24">
        <f t="shared" si="14"/>
        <v>4.874886282845188E-2</v>
      </c>
      <c r="V66" s="24">
        <f t="shared" si="13"/>
        <v>3.8257221477831047</v>
      </c>
      <c r="W66" s="63">
        <f>B66+([1]User!D$6-25)*[1]User!C$6*[1]Calc!V$6</f>
        <v>0.49433131560000004</v>
      </c>
      <c r="Y66" s="66"/>
      <c r="AH66" s="24"/>
    </row>
    <row r="67" spans="1:34">
      <c r="A67" s="64">
        <v>8.5058000000000009E-3</v>
      </c>
      <c r="B67" s="59">
        <v>0.49207200000000001</v>
      </c>
      <c r="C67" s="64">
        <v>3.5711600000000003E-2</v>
      </c>
      <c r="D67" s="61">
        <f t="shared" si="0"/>
        <v>0.42164580391576967</v>
      </c>
      <c r="E67" s="49">
        <f t="shared" si="1"/>
        <v>-0.37505221727520238</v>
      </c>
      <c r="F67" s="49">
        <f t="shared" si="2"/>
        <v>-0.37505221727520238</v>
      </c>
      <c r="G67" s="49">
        <f t="shared" si="3"/>
        <v>0.42264772544100476</v>
      </c>
      <c r="H67" s="5" t="str">
        <f t="shared" si="6"/>
        <v/>
      </c>
      <c r="I67" s="24">
        <f t="shared" si="4"/>
        <v>1.4433806863974882E-2</v>
      </c>
      <c r="J67" s="24">
        <f t="shared" si="5"/>
        <v>7.106460497173752E-3</v>
      </c>
      <c r="K67" s="5" t="str">
        <f t="shared" si="11"/>
        <v/>
      </c>
      <c r="L67" s="5" t="str">
        <f t="shared" si="12"/>
        <v/>
      </c>
      <c r="M67" s="24">
        <f t="shared" si="7"/>
        <v>-5211826494148296</v>
      </c>
      <c r="N67" s="24">
        <f t="shared" si="8"/>
        <v>0.42264772544100476</v>
      </c>
      <c r="O67" s="24">
        <f t="shared" si="9"/>
        <v>9880765386478.875</v>
      </c>
      <c r="P67" s="24">
        <f t="shared" si="10"/>
        <v>4.4942353254467872E-6</v>
      </c>
      <c r="Q67" s="5" t="str">
        <f t="shared" si="15"/>
        <v/>
      </c>
      <c r="R67" s="5" t="str">
        <f t="shared" si="16"/>
        <v/>
      </c>
      <c r="S67" s="5" t="str">
        <f t="shared" si="17"/>
        <v/>
      </c>
      <c r="T67" s="5" t="str">
        <f t="shared" si="17"/>
        <v/>
      </c>
      <c r="U67" s="24">
        <f t="shared" si="14"/>
        <v>4.6333695409116901E-2</v>
      </c>
      <c r="V67" s="24">
        <f t="shared" si="13"/>
        <v>3.5252784378297846</v>
      </c>
      <c r="W67" s="63">
        <f>B67+([1]User!D$6-25)*[1]User!C$6*[1]Calc!V$6</f>
        <v>0.49234831560000003</v>
      </c>
      <c r="X67" s="74" t="s">
        <v>85</v>
      </c>
      <c r="Y67" s="66"/>
      <c r="AH67" s="24"/>
    </row>
    <row r="68" spans="1:34">
      <c r="A68" s="64">
        <v>8.6511999999999995E-3</v>
      </c>
      <c r="B68" s="59">
        <v>0.49010500000000001</v>
      </c>
      <c r="C68" s="64">
        <v>3.3438799999999998E-2</v>
      </c>
      <c r="D68" s="61">
        <f t="shared" si="0"/>
        <v>0.39481092160470649</v>
      </c>
      <c r="E68" s="49">
        <f t="shared" si="1"/>
        <v>-0.4036108420027763</v>
      </c>
      <c r="F68" s="49">
        <f t="shared" si="2"/>
        <v>-0.4036108420027763</v>
      </c>
      <c r="G68" s="49">
        <f t="shared" si="3"/>
        <v>0.39573235576942928</v>
      </c>
      <c r="H68" s="5" t="str">
        <f t="shared" si="6"/>
        <v/>
      </c>
      <c r="I68" s="24">
        <f t="shared" si="4"/>
        <v>1.5106691105764269E-2</v>
      </c>
      <c r="J68" s="24">
        <f t="shared" si="5"/>
        <v>7.4080390588075013E-3</v>
      </c>
      <c r="K68" s="5" t="str">
        <f t="shared" si="11"/>
        <v/>
      </c>
      <c r="L68" s="5" t="str">
        <f t="shared" si="12"/>
        <v/>
      </c>
      <c r="M68" s="24">
        <f t="shared" si="7"/>
        <v>-4793144843543515</v>
      </c>
      <c r="N68" s="24">
        <f t="shared" si="8"/>
        <v>0.39573235576942928</v>
      </c>
      <c r="O68" s="24">
        <f t="shared" si="9"/>
        <v>9156763477141</v>
      </c>
      <c r="P68" s="24">
        <f t="shared" si="10"/>
        <v>4.4481988525376225E-6</v>
      </c>
      <c r="Q68" s="5" t="str">
        <f t="shared" si="15"/>
        <v/>
      </c>
      <c r="R68" s="5" t="str">
        <f t="shared" si="16"/>
        <v/>
      </c>
      <c r="S68" s="5" t="str">
        <f t="shared" si="17"/>
        <v/>
      </c>
      <c r="T68" s="5" t="str">
        <f t="shared" si="17"/>
        <v/>
      </c>
      <c r="U68" s="24">
        <f t="shared" si="14"/>
        <v>4.4070493746045283E-2</v>
      </c>
      <c r="V68" s="24">
        <f t="shared" si="13"/>
        <v>3.2366234014100494</v>
      </c>
      <c r="W68" s="63">
        <f>B68+([1]User!D$6-25)*[1]User!C$6*[1]Calc!V$6</f>
        <v>0.49038131560000003</v>
      </c>
      <c r="X68" s="75" t="b">
        <v>1</v>
      </c>
      <c r="Y68" s="66" t="s">
        <v>86</v>
      </c>
      <c r="AH68" s="24"/>
    </row>
    <row r="69" spans="1:34">
      <c r="A69" s="64">
        <v>8.7965999999999999E-3</v>
      </c>
      <c r="B69" s="59">
        <v>0.488066</v>
      </c>
      <c r="C69" s="64">
        <v>3.1261999999999998E-2</v>
      </c>
      <c r="D69" s="61">
        <f t="shared" si="0"/>
        <v>0.36910950845144963</v>
      </c>
      <c r="E69" s="49">
        <f t="shared" si="1"/>
        <v>-0.43284476701023028</v>
      </c>
      <c r="F69" s="49">
        <f t="shared" si="2"/>
        <v>-0.43284476701023028</v>
      </c>
      <c r="G69" s="49">
        <f t="shared" si="3"/>
        <v>0.36999257502316946</v>
      </c>
      <c r="H69" s="5" t="str">
        <f t="shared" si="6"/>
        <v/>
      </c>
      <c r="I69" s="24">
        <f t="shared" si="4"/>
        <v>1.5750185624420765E-2</v>
      </c>
      <c r="J69" s="24">
        <f t="shared" si="5"/>
        <v>7.6914821189594685E-3</v>
      </c>
      <c r="K69" s="5" t="str">
        <f t="shared" si="11"/>
        <v/>
      </c>
      <c r="L69" s="5" t="str">
        <f t="shared" si="12"/>
        <v/>
      </c>
      <c r="M69" s="24">
        <f t="shared" si="7"/>
        <v>-4593563107156843</v>
      </c>
      <c r="N69" s="24">
        <f t="shared" si="8"/>
        <v>0.36999257502316946</v>
      </c>
      <c r="O69" s="24">
        <f t="shared" si="9"/>
        <v>8461910216588.375</v>
      </c>
      <c r="P69" s="24">
        <f t="shared" si="10"/>
        <v>4.396622337448479E-6</v>
      </c>
      <c r="Q69" s="5" t="str">
        <f t="shared" si="15"/>
        <v/>
      </c>
      <c r="R69" s="5" t="str">
        <f t="shared" si="16"/>
        <v/>
      </c>
      <c r="S69" s="5" t="str">
        <f t="shared" si="17"/>
        <v/>
      </c>
      <c r="T69" s="5" t="str">
        <f t="shared" si="17"/>
        <v/>
      </c>
      <c r="U69" s="24">
        <f t="shared" si="14"/>
        <v>4.1855114928263083E-2</v>
      </c>
      <c r="V69" s="24">
        <f t="shared" si="13"/>
        <v>2.967239685977519</v>
      </c>
      <c r="W69" s="63">
        <f>B69+([1]User!D$6-25)*[1]User!C$6*[1]Calc!V$6</f>
        <v>0.48834231560000002</v>
      </c>
      <c r="X69" s="75" t="b">
        <v>0</v>
      </c>
      <c r="Y69" s="66" t="s">
        <v>87</v>
      </c>
      <c r="AH69" s="24"/>
    </row>
    <row r="70" spans="1:34">
      <c r="A70" s="64">
        <v>8.9420000000000003E-3</v>
      </c>
      <c r="B70" s="59">
        <v>0.48597899999999999</v>
      </c>
      <c r="C70" s="64">
        <v>2.9287400000000002E-2</v>
      </c>
      <c r="D70" s="61">
        <f t="shared" si="0"/>
        <v>0.34579546471182226</v>
      </c>
      <c r="E70" s="49">
        <f t="shared" si="1"/>
        <v>-0.46118070702376734</v>
      </c>
      <c r="F70" s="49">
        <f t="shared" si="2"/>
        <v>-0.46118070702376734</v>
      </c>
      <c r="G70" s="49">
        <f t="shared" si="3"/>
        <v>0.34662949733913884</v>
      </c>
      <c r="H70" s="5" t="str">
        <f t="shared" si="6"/>
        <v/>
      </c>
      <c r="I70" s="24">
        <f t="shared" si="4"/>
        <v>1.633426256652153E-2</v>
      </c>
      <c r="J70" s="24">
        <f t="shared" si="5"/>
        <v>7.9426219993771925E-3</v>
      </c>
      <c r="K70" s="5" t="str">
        <f t="shared" si="11"/>
        <v/>
      </c>
      <c r="L70" s="5" t="str">
        <f t="shared" si="12"/>
        <v/>
      </c>
      <c r="M70" s="24">
        <f t="shared" si="7"/>
        <v>-4338496812924277</v>
      </c>
      <c r="N70" s="24">
        <f t="shared" si="8"/>
        <v>0.34662949733913884</v>
      </c>
      <c r="O70" s="24">
        <f t="shared" si="9"/>
        <v>7805002934833.875</v>
      </c>
      <c r="P70" s="24">
        <f t="shared" si="10"/>
        <v>4.3286384329965275E-6</v>
      </c>
      <c r="Q70" s="5" t="str">
        <f t="shared" si="15"/>
        <v/>
      </c>
      <c r="R70" s="5" t="str">
        <f t="shared" si="16"/>
        <v/>
      </c>
      <c r="S70" s="5" t="str">
        <f t="shared" si="17"/>
        <v/>
      </c>
      <c r="T70" s="5" t="str">
        <f t="shared" si="17"/>
        <v/>
      </c>
      <c r="U70" s="24">
        <f t="shared" si="14"/>
        <v>3.9716719098403609E-2</v>
      </c>
      <c r="V70" s="24">
        <f t="shared" si="13"/>
        <v>2.7355592090173593</v>
      </c>
      <c r="W70" s="63">
        <f>B70+([1]User!D$6-25)*[1]User!C$6*[1]Calc!V$6</f>
        <v>0.48625531560000002</v>
      </c>
      <c r="X70" s="75" t="b">
        <v>0</v>
      </c>
      <c r="Y70" s="66" t="s">
        <v>88</v>
      </c>
      <c r="AH70" s="24"/>
    </row>
    <row r="71" spans="1:34">
      <c r="A71" s="64">
        <v>9.0874000000000007E-3</v>
      </c>
      <c r="B71" s="59">
        <v>0.48392200000000002</v>
      </c>
      <c r="C71" s="64">
        <v>2.7396E-2</v>
      </c>
      <c r="D71" s="61">
        <f t="shared" si="0"/>
        <v>0.32346376090896023</v>
      </c>
      <c r="E71" s="49">
        <f t="shared" si="1"/>
        <v>-0.49017436822204613</v>
      </c>
      <c r="F71" s="49">
        <f t="shared" si="2"/>
        <v>-0.49017436822204613</v>
      </c>
      <c r="G71" s="49">
        <f t="shared" si="3"/>
        <v>0.32422313204727882</v>
      </c>
      <c r="H71" s="5" t="str">
        <f t="shared" si="6"/>
        <v/>
      </c>
      <c r="I71" s="24">
        <f t="shared" si="4"/>
        <v>1.6894421698818031E-2</v>
      </c>
      <c r="J71" s="24">
        <f t="shared" si="5"/>
        <v>8.180250529603781E-3</v>
      </c>
      <c r="K71" s="5" t="str">
        <f t="shared" si="11"/>
        <v/>
      </c>
      <c r="L71" s="5" t="str">
        <f t="shared" si="12"/>
        <v/>
      </c>
      <c r="M71" s="24">
        <f t="shared" si="7"/>
        <v>-3950120361623805</v>
      </c>
      <c r="N71" s="24">
        <f t="shared" si="8"/>
        <v>0.32422313204727882</v>
      </c>
      <c r="O71" s="24">
        <f t="shared" si="9"/>
        <v>7207232673362</v>
      </c>
      <c r="P71" s="24">
        <f t="shared" si="10"/>
        <v>4.2733484202017761E-6</v>
      </c>
      <c r="Q71" s="5" t="str">
        <f t="shared" si="15"/>
        <v/>
      </c>
      <c r="R71" s="5" t="str">
        <f t="shared" si="16"/>
        <v/>
      </c>
      <c r="S71" s="5" t="str">
        <f t="shared" si="17"/>
        <v/>
      </c>
      <c r="T71" s="5" t="str">
        <f t="shared" si="17"/>
        <v/>
      </c>
      <c r="U71" s="24">
        <f t="shared" si="14"/>
        <v>3.7728830867841422E-2</v>
      </c>
      <c r="V71" s="24">
        <f t="shared" si="13"/>
        <v>2.5092744869971839</v>
      </c>
      <c r="W71" s="63">
        <f>B71+([1]User!D$6-25)*[1]User!C$6*[1]Calc!V$6</f>
        <v>0.48419831560000004</v>
      </c>
      <c r="AH71" s="24"/>
    </row>
    <row r="72" spans="1:34">
      <c r="A72" s="64">
        <v>9.2327999999999993E-3</v>
      </c>
      <c r="B72" s="59">
        <v>0.48178500000000002</v>
      </c>
      <c r="C72" s="64">
        <v>2.5669899999999999E-2</v>
      </c>
      <c r="D72" s="61">
        <f t="shared" si="0"/>
        <v>0.30308374931219584</v>
      </c>
      <c r="E72" s="49">
        <f t="shared" si="1"/>
        <v>-0.51843734892846227</v>
      </c>
      <c r="F72" s="49">
        <f t="shared" si="2"/>
        <v>-0.51843734892846227</v>
      </c>
      <c r="G72" s="49">
        <f t="shared" si="3"/>
        <v>0.30381021941626363</v>
      </c>
      <c r="H72" s="5" t="str">
        <f t="shared" si="6"/>
        <v/>
      </c>
      <c r="I72" s="24">
        <f t="shared" si="4"/>
        <v>1.7404744514593409E-2</v>
      </c>
      <c r="J72" s="24">
        <f t="shared" si="5"/>
        <v>8.3901540383867837E-3</v>
      </c>
      <c r="K72" s="5" t="str">
        <f t="shared" si="11"/>
        <v/>
      </c>
      <c r="L72" s="5" t="str">
        <f t="shared" si="12"/>
        <v/>
      </c>
      <c r="M72" s="24">
        <f t="shared" si="7"/>
        <v>-3778974740261190.5</v>
      </c>
      <c r="N72" s="24">
        <f t="shared" si="8"/>
        <v>0.30381021941626363</v>
      </c>
      <c r="O72" s="24">
        <f t="shared" si="9"/>
        <v>6634449763701.25</v>
      </c>
      <c r="P72" s="24">
        <f t="shared" si="10"/>
        <v>4.1980372649230668E-6</v>
      </c>
      <c r="Q72" s="5" t="str">
        <f t="shared" si="15"/>
        <v/>
      </c>
      <c r="R72" s="5" t="str">
        <f t="shared" si="16"/>
        <v/>
      </c>
      <c r="S72" s="5" t="str">
        <f t="shared" si="17"/>
        <v/>
      </c>
      <c r="T72" s="5" t="str">
        <f t="shared" si="17"/>
        <v/>
      </c>
      <c r="U72" s="24">
        <f t="shared" si="14"/>
        <v>3.5781537116073417E-2</v>
      </c>
      <c r="V72" s="24">
        <f t="shared" si="13"/>
        <v>2.3157575714662051</v>
      </c>
      <c r="W72" s="63">
        <f>B72+([1]User!D$6-25)*[1]User!C$6*[1]Calc!V$6</f>
        <v>0.48206131560000004</v>
      </c>
      <c r="AH72" s="24"/>
    </row>
    <row r="73" spans="1:34">
      <c r="A73" s="64">
        <v>9.3781999999999997E-3</v>
      </c>
      <c r="B73" s="59">
        <v>0.47966300000000001</v>
      </c>
      <c r="C73" s="64">
        <v>2.4018399999999999E-2</v>
      </c>
      <c r="D73" s="61">
        <f t="shared" ref="D73:D133" si="18">C73/$A$6</f>
        <v>0.28358453770681014</v>
      </c>
      <c r="E73" s="49">
        <f t="shared" ref="E73:E104" si="19">IF(D73&gt;0,LOG10(D73),-3)</f>
        <v>-0.5473174525146326</v>
      </c>
      <c r="F73" s="49">
        <f t="shared" ref="F73:F103" si="20">IF($D73&gt;0,LOG10(D73),-3)</f>
        <v>-0.5473174525146326</v>
      </c>
      <c r="G73" s="49">
        <f t="shared" ref="G73:G133" si="21">IF(N73&lt;0.001, 0.001, N73)</f>
        <v>0.2842491660332927</v>
      </c>
      <c r="H73" s="5" t="str">
        <f t="shared" si="6"/>
        <v/>
      </c>
      <c r="I73" s="24">
        <f t="shared" ref="I73:I133" si="22">B$6-G73*B$6</f>
        <v>1.7893770849167684E-2</v>
      </c>
      <c r="J73" s="24">
        <f t="shared" ref="J73:J133" si="23">W73*I73</f>
        <v>8.5879241348527698E-3</v>
      </c>
      <c r="K73" s="5" t="str">
        <f t="shared" si="11"/>
        <v/>
      </c>
      <c r="L73" s="5" t="str">
        <f t="shared" si="12"/>
        <v/>
      </c>
      <c r="M73" s="24">
        <f t="shared" si="7"/>
        <v>-3457284261769478.5</v>
      </c>
      <c r="N73" s="24">
        <f t="shared" si="8"/>
        <v>0.2842491660332927</v>
      </c>
      <c r="O73" s="24">
        <f t="shared" si="9"/>
        <v>6110564721837.375</v>
      </c>
      <c r="P73" s="24">
        <f t="shared" si="10"/>
        <v>4.1326241287491781E-6</v>
      </c>
      <c r="Q73" s="5" t="str">
        <f t="shared" si="15"/>
        <v/>
      </c>
      <c r="R73" s="5" t="str">
        <f t="shared" si="16"/>
        <v/>
      </c>
      <c r="S73" s="5" t="str">
        <f t="shared" si="17"/>
        <v/>
      </c>
      <c r="T73" s="5" t="str">
        <f t="shared" si="17"/>
        <v/>
      </c>
      <c r="U73" s="24">
        <f t="shared" si="14"/>
        <v>3.3959234751218259E-2</v>
      </c>
      <c r="V73" s="24">
        <f t="shared" si="13"/>
        <v>2.1277392565841184</v>
      </c>
      <c r="W73" s="63">
        <f>B73+([1]User!D$6-25)*[1]User!C$6*[1]Calc!V$6</f>
        <v>0.47993931560000003</v>
      </c>
      <c r="X73" s="9" t="s">
        <v>89</v>
      </c>
      <c r="Y73" s="9" t="s">
        <v>90</v>
      </c>
      <c r="AH73" s="24"/>
    </row>
    <row r="74" spans="1:34">
      <c r="A74" s="64">
        <v>9.5236000000000001E-3</v>
      </c>
      <c r="B74" s="59">
        <v>0.47744199999999998</v>
      </c>
      <c r="C74" s="64">
        <v>2.2488999999999999E-2</v>
      </c>
      <c r="D74" s="61">
        <f t="shared" si="18"/>
        <v>0.2655269571865092</v>
      </c>
      <c r="E74" s="49">
        <f t="shared" si="19"/>
        <v>-0.57589138131304551</v>
      </c>
      <c r="F74" s="49">
        <f t="shared" si="20"/>
        <v>-0.57589138131304551</v>
      </c>
      <c r="G74" s="49">
        <f t="shared" si="21"/>
        <v>0.26616539441221765</v>
      </c>
      <c r="H74" s="5" t="str">
        <f t="shared" ref="H74:H133" si="24">IF(K74="","",I74)</f>
        <v/>
      </c>
      <c r="I74" s="24">
        <f t="shared" si="22"/>
        <v>1.8345865139694561E-2</v>
      </c>
      <c r="J74" s="24">
        <f t="shared" si="23"/>
        <v>8.7641557927596436E-3</v>
      </c>
      <c r="K74" s="5" t="str">
        <f t="shared" si="11"/>
        <v/>
      </c>
      <c r="L74" s="5" t="str">
        <f t="shared" si="12"/>
        <v/>
      </c>
      <c r="M74" s="24">
        <f t="shared" si="7"/>
        <v>-3321042580672302</v>
      </c>
      <c r="N74" s="24">
        <f t="shared" si="8"/>
        <v>0.26616539441221765</v>
      </c>
      <c r="O74" s="24">
        <f t="shared" si="9"/>
        <v>5606334150702.25</v>
      </c>
      <c r="P74" s="24">
        <f t="shared" si="10"/>
        <v>4.0492178914207059E-6</v>
      </c>
      <c r="Q74" s="5" t="str">
        <f t="shared" si="15"/>
        <v/>
      </c>
      <c r="R74" s="5" t="str">
        <f t="shared" si="16"/>
        <v/>
      </c>
      <c r="S74" s="5" t="str">
        <f t="shared" si="17"/>
        <v/>
      </c>
      <c r="T74" s="5" t="str">
        <f t="shared" si="17"/>
        <v/>
      </c>
      <c r="U74" s="24">
        <f t="shared" si="14"/>
        <v>3.216301961399675E-2</v>
      </c>
      <c r="V74" s="24">
        <f t="shared" si="13"/>
        <v>1.9636914880885448</v>
      </c>
      <c r="W74" s="63">
        <f>B74+([1]User!D$6-25)*[1]User!C$6*[1]Calc!V$6</f>
        <v>0.4777183156</v>
      </c>
      <c r="AH74" s="24"/>
    </row>
    <row r="75" spans="1:34">
      <c r="A75" s="64">
        <v>9.6690000000000005E-3</v>
      </c>
      <c r="B75" s="59">
        <v>0.47525299999999998</v>
      </c>
      <c r="C75" s="64">
        <v>2.1030299999999998E-2</v>
      </c>
      <c r="D75" s="61">
        <f t="shared" si="18"/>
        <v>0.24830412947305103</v>
      </c>
      <c r="E75" s="49">
        <f t="shared" si="19"/>
        <v>-0.60501605776139888</v>
      </c>
      <c r="F75" s="49">
        <f t="shared" si="20"/>
        <v>-0.60501605776139888</v>
      </c>
      <c r="G75" s="49">
        <f t="shared" si="21"/>
        <v>0.248882313694583</v>
      </c>
      <c r="H75" s="5" t="str">
        <f t="shared" si="24"/>
        <v/>
      </c>
      <c r="I75" s="24">
        <f t="shared" si="22"/>
        <v>1.8777942157635424E-2</v>
      </c>
      <c r="J75" s="24">
        <f t="shared" si="23"/>
        <v>8.9294619825967605E-3</v>
      </c>
      <c r="K75" s="5" t="str">
        <f t="shared" si="11"/>
        <v/>
      </c>
      <c r="L75" s="5" t="str">
        <f t="shared" si="12"/>
        <v/>
      </c>
      <c r="M75" s="24">
        <f t="shared" ref="M75:M133" si="25">2.88E+21*(EXP(38.921*W75)/SQRT($X$21^2+296000000000000000000*EXP(38.921*W75)))*SLOPE(W74:W75,A74:A75)</f>
        <v>-3007616633021117</v>
      </c>
      <c r="N75" s="24">
        <f t="shared" ref="N75:N131" si="26">IF($X$76,D75-1.602E-19*$P$6*M75/$B$6,D75)</f>
        <v>0.248882313694583</v>
      </c>
      <c r="O75" s="24">
        <f t="shared" ref="O75:O133" si="27">(SQRT($X$21^2+296000000000000000000*EXP(38.921*W75))-$X$21)/2</f>
        <v>5149965277460.75</v>
      </c>
      <c r="P75" s="24">
        <f t="shared" ref="P75:P131" si="28">O75/(($B$6*D75)/(1.602E-19*$P$6)-M75)</f>
        <v>3.977901483807214E-6</v>
      </c>
      <c r="Q75" s="5" t="str">
        <f t="shared" si="15"/>
        <v/>
      </c>
      <c r="R75" s="5" t="str">
        <f t="shared" si="16"/>
        <v/>
      </c>
      <c r="S75" s="5" t="str">
        <f t="shared" si="17"/>
        <v/>
      </c>
      <c r="T75" s="5" t="str">
        <f t="shared" si="17"/>
        <v/>
      </c>
      <c r="U75" s="24">
        <f t="shared" si="14"/>
        <v>3.0496650495980125E-2</v>
      </c>
      <c r="V75" s="24">
        <f t="shared" si="13"/>
        <v>1.8037886450951419</v>
      </c>
      <c r="W75" s="63">
        <f>B75+([1]User!D$6-25)*[1]User!C$6*[1]Calc!V$6</f>
        <v>0.4755293156</v>
      </c>
      <c r="X75" s="9" t="s">
        <v>91</v>
      </c>
      <c r="AH75" s="24"/>
    </row>
    <row r="76" spans="1:34">
      <c r="A76" s="64">
        <v>9.8143999999999992E-3</v>
      </c>
      <c r="B76" s="59">
        <v>0.47298099999999998</v>
      </c>
      <c r="C76" s="64">
        <v>1.9654100000000001E-2</v>
      </c>
      <c r="D76" s="61">
        <f t="shared" si="18"/>
        <v>0.23205537681708263</v>
      </c>
      <c r="E76" s="49">
        <f t="shared" si="19"/>
        <v>-0.63440836434929893</v>
      </c>
      <c r="F76" s="49">
        <f t="shared" si="20"/>
        <v>-0.63440836434929893</v>
      </c>
      <c r="G76" s="49">
        <f t="shared" si="21"/>
        <v>0.23260499963933004</v>
      </c>
      <c r="H76" s="5" t="str">
        <f t="shared" si="24"/>
        <v/>
      </c>
      <c r="I76" s="24">
        <f t="shared" si="22"/>
        <v>1.918487500901675E-2</v>
      </c>
      <c r="J76" s="24">
        <f t="shared" si="23"/>
        <v>9.079382446888792E-3</v>
      </c>
      <c r="K76" s="5" t="str">
        <f t="shared" si="11"/>
        <v/>
      </c>
      <c r="L76" s="5" t="str">
        <f t="shared" si="12"/>
        <v/>
      </c>
      <c r="M76" s="24">
        <f t="shared" si="25"/>
        <v>-2859045059547419</v>
      </c>
      <c r="N76" s="24">
        <f t="shared" si="26"/>
        <v>0.23260499963933004</v>
      </c>
      <c r="O76" s="24">
        <f t="shared" si="27"/>
        <v>4715422911203.875</v>
      </c>
      <c r="P76" s="24">
        <f t="shared" si="28"/>
        <v>3.8971342054358762E-6</v>
      </c>
      <c r="Q76" s="5" t="str">
        <f t="shared" si="15"/>
        <v/>
      </c>
      <c r="R76" s="5" t="str">
        <f t="shared" si="16"/>
        <v/>
      </c>
      <c r="S76" s="5" t="str">
        <f t="shared" si="17"/>
        <v/>
      </c>
      <c r="T76" s="5" t="str">
        <f t="shared" si="17"/>
        <v/>
      </c>
      <c r="U76" s="24">
        <f t="shared" si="14"/>
        <v>2.8869046702189306E-2</v>
      </c>
      <c r="V76" s="24">
        <f t="shared" si="13"/>
        <v>1.6584120711659756</v>
      </c>
      <c r="W76" s="63">
        <f>B76+([1]User!D$6-25)*[1]User!C$6*[1]Calc!V$6</f>
        <v>0.47325731560000001</v>
      </c>
      <c r="X76" s="9" t="b">
        <f>("Generalized"=[1]User!N6)</f>
        <v>1</v>
      </c>
      <c r="Y76" s="5" t="s">
        <v>92</v>
      </c>
      <c r="AH76" s="24"/>
    </row>
    <row r="77" spans="1:34">
      <c r="A77" s="64">
        <v>9.9597999999999996E-3</v>
      </c>
      <c r="B77" s="59">
        <v>0.47065299999999999</v>
      </c>
      <c r="C77" s="64">
        <v>1.83847E-2</v>
      </c>
      <c r="D77" s="61">
        <f t="shared" si="18"/>
        <v>0.21706760859917365</v>
      </c>
      <c r="E77" s="49">
        <f t="shared" si="19"/>
        <v>-0.66340497827830935</v>
      </c>
      <c r="F77" s="49">
        <f t="shared" si="20"/>
        <v>-0.66340497827830935</v>
      </c>
      <c r="G77" s="49">
        <f t="shared" si="21"/>
        <v>0.21758226086606289</v>
      </c>
      <c r="H77" s="5" t="str">
        <f t="shared" si="24"/>
        <v/>
      </c>
      <c r="I77" s="24">
        <f t="shared" si="22"/>
        <v>1.9560443478348427E-2</v>
      </c>
      <c r="J77" s="24">
        <f t="shared" si="23"/>
        <v>9.2115862600911091E-3</v>
      </c>
      <c r="K77" s="5" t="str">
        <f t="shared" si="11"/>
        <v/>
      </c>
      <c r="L77" s="5" t="str">
        <f t="shared" si="12"/>
        <v/>
      </c>
      <c r="M77" s="24">
        <f t="shared" si="25"/>
        <v>-2677134139040962</v>
      </c>
      <c r="N77" s="24">
        <f t="shared" si="26"/>
        <v>0.21758226086606289</v>
      </c>
      <c r="O77" s="24">
        <f t="shared" si="27"/>
        <v>4308071658491.625</v>
      </c>
      <c r="P77" s="24">
        <f t="shared" si="28"/>
        <v>3.8063015446752568E-6</v>
      </c>
      <c r="Q77" s="5" t="str">
        <f t="shared" si="15"/>
        <v/>
      </c>
      <c r="R77" s="5" t="str">
        <f t="shared" si="16"/>
        <v/>
      </c>
      <c r="S77" s="5" t="str">
        <f t="shared" si="17"/>
        <v/>
      </c>
      <c r="T77" s="5" t="str">
        <f t="shared" si="17"/>
        <v/>
      </c>
      <c r="U77" s="24">
        <f t="shared" si="14"/>
        <v>2.7301868260933827E-2</v>
      </c>
      <c r="V77" s="24">
        <f t="shared" si="13"/>
        <v>1.5296259905304759</v>
      </c>
      <c r="W77" s="63">
        <f>B77+([1]User!D$6-25)*[1]User!C$6*[1]Calc!V$6</f>
        <v>0.47092931560000001</v>
      </c>
      <c r="AH77" s="24"/>
    </row>
    <row r="78" spans="1:34">
      <c r="A78" s="64">
        <v>1.01052E-2</v>
      </c>
      <c r="B78" s="59">
        <v>0.46833200000000003</v>
      </c>
      <c r="C78" s="64">
        <v>1.7170999999999999E-2</v>
      </c>
      <c r="D78" s="61">
        <f t="shared" si="18"/>
        <v>0.20273748863220017</v>
      </c>
      <c r="E78" s="49">
        <f t="shared" si="19"/>
        <v>-0.69306593753926371</v>
      </c>
      <c r="F78" s="49">
        <f t="shared" si="20"/>
        <v>-0.69306593753926371</v>
      </c>
      <c r="G78" s="49">
        <f t="shared" si="21"/>
        <v>0.20320649525512932</v>
      </c>
      <c r="H78" s="5" t="str">
        <f t="shared" si="24"/>
        <v/>
      </c>
      <c r="I78" s="24">
        <f t="shared" si="22"/>
        <v>1.9919837618621768E-2</v>
      </c>
      <c r="J78" s="24">
        <f t="shared" si="23"/>
        <v>9.3346015534878628E-3</v>
      </c>
      <c r="K78" s="5" t="str">
        <f t="shared" si="11"/>
        <v/>
      </c>
      <c r="L78" s="5" t="str">
        <f t="shared" si="12"/>
        <v/>
      </c>
      <c r="M78" s="24">
        <f t="shared" si="25"/>
        <v>-2439693211241958</v>
      </c>
      <c r="N78" s="24">
        <f t="shared" si="26"/>
        <v>0.20320649525512932</v>
      </c>
      <c r="O78" s="24">
        <f t="shared" si="27"/>
        <v>3936892114964.75</v>
      </c>
      <c r="P78" s="24">
        <f t="shared" si="28"/>
        <v>3.7244288831939766E-6</v>
      </c>
      <c r="Q78" s="5" t="str">
        <f t="shared" si="15"/>
        <v/>
      </c>
      <c r="R78" s="5" t="str">
        <f t="shared" si="16"/>
        <v/>
      </c>
      <c r="S78" s="5" t="str">
        <f t="shared" si="17"/>
        <v/>
      </c>
      <c r="T78" s="5" t="str">
        <f t="shared" si="17"/>
        <v/>
      </c>
      <c r="U78" s="24">
        <f t="shared" si="14"/>
        <v>2.5833879905602566E-2</v>
      </c>
      <c r="V78" s="24">
        <f t="shared" si="13"/>
        <v>1.4046659224760067</v>
      </c>
      <c r="W78" s="63">
        <f>B78+([1]User!D$6-25)*[1]User!C$6*[1]Calc!V$6</f>
        <v>0.46860831560000005</v>
      </c>
      <c r="AH78" s="24"/>
    </row>
    <row r="79" spans="1:34">
      <c r="A79" s="64">
        <v>1.02506E-2</v>
      </c>
      <c r="B79" s="59">
        <v>0.46587400000000001</v>
      </c>
      <c r="C79" s="64">
        <v>1.6054800000000001E-2</v>
      </c>
      <c r="D79" s="61">
        <f t="shared" si="18"/>
        <v>0.1895585482786237</v>
      </c>
      <c r="E79" s="49">
        <f t="shared" si="19"/>
        <v>-0.72225662597494289</v>
      </c>
      <c r="F79" s="49">
        <f t="shared" si="20"/>
        <v>-0.72225662597494289</v>
      </c>
      <c r="G79" s="49">
        <f t="shared" si="21"/>
        <v>0.19001012953252974</v>
      </c>
      <c r="H79" s="5" t="str">
        <f t="shared" si="24"/>
        <v/>
      </c>
      <c r="I79" s="24">
        <f t="shared" si="22"/>
        <v>2.0249746761686758E-2</v>
      </c>
      <c r="J79" s="24">
        <f t="shared" si="23"/>
        <v>9.4394258437803611E-3</v>
      </c>
      <c r="K79" s="5" t="str">
        <f t="shared" ref="K79:K133" si="29">IF(G79&gt;0.85,IF(G79&lt;1.1,W79,""),"")</f>
        <v/>
      </c>
      <c r="L79" s="5" t="str">
        <f t="shared" si="12"/>
        <v/>
      </c>
      <c r="M79" s="24">
        <f t="shared" si="25"/>
        <v>-2349049385695213</v>
      </c>
      <c r="N79" s="24">
        <f t="shared" si="26"/>
        <v>0.19001012953252974</v>
      </c>
      <c r="O79" s="24">
        <f t="shared" si="27"/>
        <v>3578531499996</v>
      </c>
      <c r="P79" s="24">
        <f t="shared" si="28"/>
        <v>3.6205274805702192E-6</v>
      </c>
      <c r="Q79" s="5" t="str">
        <f t="shared" si="15"/>
        <v/>
      </c>
      <c r="R79" s="5" t="str">
        <f t="shared" si="16"/>
        <v/>
      </c>
      <c r="S79" s="5" t="str">
        <f t="shared" si="17"/>
        <v/>
      </c>
      <c r="T79" s="5" t="str">
        <f t="shared" si="17"/>
        <v/>
      </c>
      <c r="U79" s="24">
        <f t="shared" si="14"/>
        <v>2.4375030412022852E-2</v>
      </c>
      <c r="V79" s="24">
        <f t="shared" si="13"/>
        <v>1.2982224677643537</v>
      </c>
      <c r="W79" s="63">
        <f>B79+([1]User!D$6-25)*[1]User!C$6*[1]Calc!V$6</f>
        <v>0.46615031560000003</v>
      </c>
      <c r="AH79" s="24"/>
    </row>
    <row r="80" spans="1:34">
      <c r="A80" s="64">
        <v>1.0396000000000001E-2</v>
      </c>
      <c r="B80" s="59">
        <v>0.463453</v>
      </c>
      <c r="C80" s="64">
        <v>1.5009E-2</v>
      </c>
      <c r="D80" s="61">
        <f t="shared" si="18"/>
        <v>0.17721081864077179</v>
      </c>
      <c r="E80" s="49">
        <f t="shared" si="19"/>
        <v>-0.75150976815683468</v>
      </c>
      <c r="F80" s="49">
        <f t="shared" si="20"/>
        <v>-0.75150976815683468</v>
      </c>
      <c r="G80" s="49">
        <f t="shared" si="21"/>
        <v>0.17761577097900366</v>
      </c>
      <c r="H80" s="5" t="str">
        <f t="shared" si="24"/>
        <v/>
      </c>
      <c r="I80" s="24">
        <f t="shared" si="22"/>
        <v>2.0559605725524909E-2</v>
      </c>
      <c r="J80" s="24">
        <f t="shared" si="23"/>
        <v>9.5340918921035089E-3</v>
      </c>
      <c r="K80" s="5" t="str">
        <f t="shared" si="29"/>
        <v/>
      </c>
      <c r="L80" s="5" t="str">
        <f t="shared" si="12"/>
        <v/>
      </c>
      <c r="M80" s="24">
        <f t="shared" si="25"/>
        <v>-2106493644568664</v>
      </c>
      <c r="N80" s="24">
        <f t="shared" si="26"/>
        <v>0.17761577097900366</v>
      </c>
      <c r="O80" s="24">
        <f t="shared" si="27"/>
        <v>3257401498159.75</v>
      </c>
      <c r="P80" s="24">
        <f t="shared" si="28"/>
        <v>3.5256039514658577E-6</v>
      </c>
      <c r="Q80" s="5" t="str">
        <f t="shared" si="15"/>
        <v/>
      </c>
      <c r="R80" s="5" t="str">
        <f t="shared" si="16"/>
        <v/>
      </c>
      <c r="S80" s="5" t="str">
        <f t="shared" si="17"/>
        <v/>
      </c>
      <c r="T80" s="5" t="str">
        <f t="shared" si="17"/>
        <v/>
      </c>
      <c r="U80" s="24">
        <f t="shared" si="14"/>
        <v>2.3027810407896379E-2</v>
      </c>
      <c r="V80" s="24">
        <f t="shared" si="13"/>
        <v>1.1969836922671762</v>
      </c>
      <c r="W80" s="63">
        <f>B80+([1]User!D$6-25)*[1]User!C$6*[1]Calc!V$6</f>
        <v>0.46372931560000002</v>
      </c>
      <c r="AH80" s="24"/>
    </row>
    <row r="81" spans="1:34">
      <c r="A81" s="64">
        <v>1.0541399999999999E-2</v>
      </c>
      <c r="B81" s="59">
        <v>0.46096700000000002</v>
      </c>
      <c r="C81" s="64">
        <v>1.40083E-2</v>
      </c>
      <c r="D81" s="61">
        <f t="shared" si="18"/>
        <v>0.16539558336768095</v>
      </c>
      <c r="E81" s="49">
        <f t="shared" si="19"/>
        <v>-0.78147609178863975</v>
      </c>
      <c r="F81" s="49">
        <f t="shared" si="20"/>
        <v>-0.78147609178863975</v>
      </c>
      <c r="G81" s="49">
        <f t="shared" si="21"/>
        <v>0.1657732033108418</v>
      </c>
      <c r="H81" s="5" t="str">
        <f t="shared" si="24"/>
        <v/>
      </c>
      <c r="I81" s="24">
        <f t="shared" si="22"/>
        <v>2.0855669917228956E-2</v>
      </c>
      <c r="J81" s="24">
        <f t="shared" si="23"/>
        <v>9.619538341681862E-3</v>
      </c>
      <c r="K81" s="5" t="str">
        <f t="shared" si="29"/>
        <v/>
      </c>
      <c r="L81" s="5" t="str">
        <f t="shared" si="12"/>
        <v/>
      </c>
      <c r="M81" s="24">
        <f t="shared" si="25"/>
        <v>-1964315143366887.2</v>
      </c>
      <c r="N81" s="24">
        <f t="shared" si="26"/>
        <v>0.1657732033108418</v>
      </c>
      <c r="O81" s="24">
        <f t="shared" si="27"/>
        <v>2957557164935</v>
      </c>
      <c r="P81" s="24">
        <f t="shared" si="28"/>
        <v>3.4297508766902114E-6</v>
      </c>
      <c r="Q81" s="5" t="str">
        <f t="shared" si="15"/>
        <v/>
      </c>
      <c r="R81" s="5" t="str">
        <f t="shared" si="16"/>
        <v/>
      </c>
      <c r="S81" s="5" t="str">
        <f t="shared" si="17"/>
        <v/>
      </c>
      <c r="T81" s="5" t="str">
        <f t="shared" si="17"/>
        <v/>
      </c>
      <c r="U81" s="24">
        <f t="shared" si="14"/>
        <v>2.1730535487552632E-2</v>
      </c>
      <c r="V81" s="24">
        <f t="shared" si="13"/>
        <v>1.1012893202769962</v>
      </c>
      <c r="W81" s="63">
        <f>B81+([1]User!D$6-25)*[1]User!C$6*[1]Calc!V$6</f>
        <v>0.46124331560000004</v>
      </c>
      <c r="AH81" s="24"/>
    </row>
    <row r="82" spans="1:34">
      <c r="A82" s="64">
        <v>1.06868E-2</v>
      </c>
      <c r="B82" s="59">
        <v>0.45841900000000002</v>
      </c>
      <c r="C82" s="64">
        <v>1.30633E-2</v>
      </c>
      <c r="D82" s="61">
        <f t="shared" si="18"/>
        <v>0.15423799634552562</v>
      </c>
      <c r="E82" s="49">
        <f t="shared" si="19"/>
        <v>-0.81180862517966457</v>
      </c>
      <c r="F82" s="49">
        <f t="shared" si="20"/>
        <v>-0.81180862517966457</v>
      </c>
      <c r="G82" s="49">
        <f t="shared" si="21"/>
        <v>0.15458861763560483</v>
      </c>
      <c r="H82" s="5" t="str">
        <f t="shared" si="24"/>
        <v/>
      </c>
      <c r="I82" s="24">
        <f t="shared" si="22"/>
        <v>2.1135284559109881E-2</v>
      </c>
      <c r="J82" s="24">
        <f t="shared" si="23"/>
        <v>9.6946560211367151E-3</v>
      </c>
      <c r="K82" s="5" t="str">
        <f t="shared" si="29"/>
        <v/>
      </c>
      <c r="L82" s="5" t="str">
        <f t="shared" ref="L82:L131" si="30">IF(I82&gt;0.96*$B$6,IF(I82&lt;0.98*$B$6,W82,""),"")</f>
        <v/>
      </c>
      <c r="M82" s="24">
        <f t="shared" si="25"/>
        <v>-1823872711606408.7</v>
      </c>
      <c r="N82" s="24">
        <f t="shared" si="26"/>
        <v>0.15458861763560483</v>
      </c>
      <c r="O82" s="24">
        <f t="shared" si="27"/>
        <v>2678805436377.75</v>
      </c>
      <c r="P82" s="24">
        <f t="shared" si="28"/>
        <v>3.3312514528278564E-6</v>
      </c>
      <c r="Q82" s="5" t="str">
        <f t="shared" si="15"/>
        <v/>
      </c>
      <c r="R82" s="5" t="str">
        <f t="shared" si="16"/>
        <v/>
      </c>
      <c r="S82" s="5" t="str">
        <f t="shared" si="17"/>
        <v/>
      </c>
      <c r="T82" s="5" t="str">
        <f t="shared" si="17"/>
        <v/>
      </c>
      <c r="U82" s="24">
        <f t="shared" si="14"/>
        <v>2.0485084448776048E-2</v>
      </c>
      <c r="V82" s="24">
        <f t="shared" ref="V82:V145" si="31">((U82)-G82)*((U82)-G82)*U$22/U82</f>
        <v>1.012586714927896</v>
      </c>
      <c r="W82" s="63">
        <f>B82+([1]User!D$6-25)*[1]User!C$6*[1]Calc!V$6</f>
        <v>0.45869531560000004</v>
      </c>
      <c r="AH82" s="24"/>
    </row>
    <row r="83" spans="1:34">
      <c r="A83" s="64">
        <v>1.08322E-2</v>
      </c>
      <c r="B83" s="59">
        <v>0.45588000000000001</v>
      </c>
      <c r="C83" s="64">
        <v>1.2200900000000001E-2</v>
      </c>
      <c r="D83" s="61">
        <f t="shared" si="18"/>
        <v>0.14405566507789944</v>
      </c>
      <c r="E83" s="49">
        <f t="shared" si="19"/>
        <v>-0.84146965814931629</v>
      </c>
      <c r="F83" s="49">
        <f t="shared" si="20"/>
        <v>-0.84146965814931629</v>
      </c>
      <c r="G83" s="49">
        <f t="shared" si="21"/>
        <v>0.14437227447620365</v>
      </c>
      <c r="H83" s="5" t="str">
        <f t="shared" si="24"/>
        <v/>
      </c>
      <c r="I83" s="24">
        <f t="shared" si="22"/>
        <v>2.1390693138094909E-2</v>
      </c>
      <c r="J83" s="24">
        <f t="shared" si="23"/>
        <v>9.7574997700035759E-3</v>
      </c>
      <c r="K83" s="5" t="str">
        <f t="shared" si="29"/>
        <v/>
      </c>
      <c r="L83" s="5" t="str">
        <f t="shared" si="30"/>
        <v/>
      </c>
      <c r="M83" s="24">
        <f t="shared" si="25"/>
        <v>-1646948597088053.2</v>
      </c>
      <c r="N83" s="24">
        <f t="shared" si="26"/>
        <v>0.14437227447620365</v>
      </c>
      <c r="O83" s="24">
        <f t="shared" si="27"/>
        <v>2427134395975.875</v>
      </c>
      <c r="P83" s="24">
        <f t="shared" si="28"/>
        <v>3.2318692628154784E-6</v>
      </c>
      <c r="Q83" s="5" t="str">
        <f t="shared" si="15"/>
        <v/>
      </c>
      <c r="R83" s="5" t="str">
        <f t="shared" si="16"/>
        <v/>
      </c>
      <c r="S83" s="5" t="str">
        <f t="shared" si="17"/>
        <v/>
      </c>
      <c r="T83" s="5" t="str">
        <f t="shared" si="17"/>
        <v/>
      </c>
      <c r="U83" s="24">
        <f t="shared" ref="U83:U132" si="32">(K$6*EXP(W83/0.02585)+L$6*EXP(W83/(2*0.02585))+W83/M$6)/B$6</f>
        <v>1.9322786806112394E-2</v>
      </c>
      <c r="V83" s="24">
        <f t="shared" si="31"/>
        <v>0.93343399744265354</v>
      </c>
      <c r="W83" s="63">
        <f>B83+([1]User!D$6-25)*[1]User!C$6*[1]Calc!V$6</f>
        <v>0.45615631560000003</v>
      </c>
      <c r="AH83" s="24"/>
    </row>
    <row r="84" spans="1:34">
      <c r="A84" s="64">
        <v>1.0977600000000001E-2</v>
      </c>
      <c r="B84" s="59">
        <v>0.45326100000000002</v>
      </c>
      <c r="C84" s="64">
        <v>1.13983E-2</v>
      </c>
      <c r="D84" s="61">
        <f t="shared" si="18"/>
        <v>0.13457939063982338</v>
      </c>
      <c r="E84" s="49">
        <f t="shared" si="19"/>
        <v>-0.87102144246496338</v>
      </c>
      <c r="F84" s="49">
        <f t="shared" si="20"/>
        <v>-0.87102144246496338</v>
      </c>
      <c r="G84" s="49">
        <f t="shared" si="21"/>
        <v>0.13487441462908334</v>
      </c>
      <c r="H84" s="5" t="str">
        <f t="shared" si="24"/>
        <v/>
      </c>
      <c r="I84" s="24">
        <f t="shared" si="22"/>
        <v>2.1628139634272917E-2</v>
      </c>
      <c r="J84" s="24">
        <f t="shared" si="23"/>
        <v>9.8091683911501054E-3</v>
      </c>
      <c r="K84" s="5" t="str">
        <f t="shared" si="29"/>
        <v/>
      </c>
      <c r="L84" s="5" t="str">
        <f t="shared" si="30"/>
        <v/>
      </c>
      <c r="M84" s="24">
        <f t="shared" si="25"/>
        <v>-1534664946212838.7</v>
      </c>
      <c r="N84" s="24">
        <f t="shared" si="26"/>
        <v>0.13487441462908334</v>
      </c>
      <c r="O84" s="24">
        <f t="shared" si="27"/>
        <v>2192247472999.75</v>
      </c>
      <c r="P84" s="24">
        <f t="shared" si="28"/>
        <v>3.124667160695103E-6</v>
      </c>
      <c r="Q84" s="5" t="str">
        <f t="shared" si="15"/>
        <v/>
      </c>
      <c r="R84" s="5">
        <f t="shared" si="16"/>
        <v>0.45353731560000005</v>
      </c>
      <c r="S84" s="5" t="str">
        <f t="shared" si="17"/>
        <v/>
      </c>
      <c r="T84" s="5">
        <f t="shared" si="17"/>
        <v>-0.87007042719437599</v>
      </c>
      <c r="U84" s="24">
        <f t="shared" si="32"/>
        <v>1.8200345326873004E-2</v>
      </c>
      <c r="V84" s="24">
        <f t="shared" si="31"/>
        <v>0.86269763137126432</v>
      </c>
      <c r="W84" s="63">
        <f>B84+([1]User!D$6-25)*[1]User!C$6*[1]Calc!V$6</f>
        <v>0.45353731560000005</v>
      </c>
      <c r="AH84" s="24"/>
    </row>
    <row r="85" spans="1:34">
      <c r="A85" s="64">
        <v>1.1122999999999999E-2</v>
      </c>
      <c r="B85" s="59">
        <v>0.45063900000000001</v>
      </c>
      <c r="C85" s="64">
        <v>1.06091E-2</v>
      </c>
      <c r="D85" s="61">
        <f t="shared" si="18"/>
        <v>0.12526132960502445</v>
      </c>
      <c r="E85" s="49">
        <f t="shared" si="19"/>
        <v>-0.90218298272683495</v>
      </c>
      <c r="F85" s="49">
        <f t="shared" si="20"/>
        <v>-0.90218298272683495</v>
      </c>
      <c r="G85" s="49">
        <f t="shared" si="21"/>
        <v>0.12552810890219332</v>
      </c>
      <c r="H85" s="5" t="str">
        <f t="shared" si="24"/>
        <v/>
      </c>
      <c r="I85" s="24">
        <f t="shared" si="22"/>
        <v>2.1861797277445166E-2</v>
      </c>
      <c r="J85" s="24">
        <f t="shared" si="23"/>
        <v>9.8578192189424079E-3</v>
      </c>
      <c r="K85" s="5" t="str">
        <f t="shared" si="29"/>
        <v/>
      </c>
      <c r="L85" s="5" t="str">
        <f t="shared" si="30"/>
        <v/>
      </c>
      <c r="M85" s="24">
        <f t="shared" si="25"/>
        <v>-1387740830050344.7</v>
      </c>
      <c r="N85" s="24">
        <f t="shared" si="26"/>
        <v>0.12552810890219332</v>
      </c>
      <c r="O85" s="24">
        <f t="shared" si="27"/>
        <v>1979832255272.125</v>
      </c>
      <c r="P85" s="24">
        <f t="shared" si="28"/>
        <v>3.0320137543859955E-6</v>
      </c>
      <c r="Q85" s="5" t="str">
        <f t="shared" si="15"/>
        <v/>
      </c>
      <c r="R85" s="5">
        <f t="shared" si="16"/>
        <v>0.45091531560000003</v>
      </c>
      <c r="S85" s="5" t="str">
        <f t="shared" si="17"/>
        <v/>
      </c>
      <c r="T85" s="5">
        <f t="shared" si="17"/>
        <v>-0.90125901383055207</v>
      </c>
      <c r="U85" s="24">
        <f t="shared" si="32"/>
        <v>1.7148845887346036E-2</v>
      </c>
      <c r="V85" s="24">
        <f t="shared" si="31"/>
        <v>0.79003627530694598</v>
      </c>
      <c r="W85" s="63">
        <f>B85+([1]User!D$6-25)*[1]User!C$6*[1]Calc!V$6</f>
        <v>0.45091531560000003</v>
      </c>
      <c r="AH85" s="24"/>
    </row>
    <row r="86" spans="1:34">
      <c r="A86" s="64">
        <v>1.12684E-2</v>
      </c>
      <c r="B86" s="59">
        <v>0.44797199999999998</v>
      </c>
      <c r="C86" s="64">
        <v>9.9018700000000001E-3</v>
      </c>
      <c r="D86" s="61">
        <f t="shared" si="18"/>
        <v>0.11691108593340656</v>
      </c>
      <c r="E86" s="49">
        <f t="shared" si="19"/>
        <v>-0.93214430550684257</v>
      </c>
      <c r="F86" s="49">
        <f t="shared" si="20"/>
        <v>-0.93214430550684257</v>
      </c>
      <c r="G86" s="49">
        <f t="shared" si="21"/>
        <v>0.11715574976872722</v>
      </c>
      <c r="H86" s="5" t="str">
        <f t="shared" si="24"/>
        <v/>
      </c>
      <c r="I86" s="24">
        <f t="shared" si="22"/>
        <v>2.2071106255781819E-2</v>
      </c>
      <c r="J86" s="24">
        <f t="shared" si="23"/>
        <v>9.8933362025828229E-3</v>
      </c>
      <c r="K86" s="5" t="str">
        <f t="shared" si="29"/>
        <v/>
      </c>
      <c r="L86" s="5" t="str">
        <f t="shared" si="30"/>
        <v/>
      </c>
      <c r="M86" s="24">
        <f t="shared" si="25"/>
        <v>-1272699934044212.2</v>
      </c>
      <c r="N86" s="24">
        <f t="shared" si="26"/>
        <v>0.11715574976872722</v>
      </c>
      <c r="O86" s="24">
        <f t="shared" si="27"/>
        <v>1784850065046.5</v>
      </c>
      <c r="P86" s="24">
        <f t="shared" si="28"/>
        <v>2.9287472205323142E-6</v>
      </c>
      <c r="Q86" s="5" t="str">
        <f t="shared" ref="Q86:Q132" si="33">IF(G86&gt;0.85,IF(G86&lt;1.15,W86,""),"")</f>
        <v/>
      </c>
      <c r="R86" s="5">
        <f t="shared" si="16"/>
        <v>0.4482483156</v>
      </c>
      <c r="S86" s="5" t="str">
        <f t="shared" si="17"/>
        <v/>
      </c>
      <c r="T86" s="5">
        <f t="shared" si="17"/>
        <v>-0.93123639224368682</v>
      </c>
      <c r="U86" s="24">
        <f t="shared" si="32"/>
        <v>1.6148091586812061E-2</v>
      </c>
      <c r="V86" s="24">
        <f t="shared" si="31"/>
        <v>0.72874727535899875</v>
      </c>
      <c r="W86" s="63">
        <f>B86+([1]User!D$6-25)*[1]User!C$6*[1]Calc!V$6</f>
        <v>0.4482483156</v>
      </c>
      <c r="AH86" s="24"/>
    </row>
    <row r="87" spans="1:34">
      <c r="A87" s="64">
        <v>1.14138E-2</v>
      </c>
      <c r="B87" s="59">
        <v>0.44531900000000002</v>
      </c>
      <c r="C87" s="64">
        <v>9.2315799999999996E-3</v>
      </c>
      <c r="D87" s="61">
        <f t="shared" si="18"/>
        <v>0.10899699174813619</v>
      </c>
      <c r="E87" s="49">
        <f t="shared" si="19"/>
        <v>-0.96258548816225087</v>
      </c>
      <c r="F87" s="49">
        <f t="shared" si="20"/>
        <v>-0.96258548816225087</v>
      </c>
      <c r="G87" s="49">
        <f t="shared" si="21"/>
        <v>0.10921654349024246</v>
      </c>
      <c r="H87" s="5" t="str">
        <f t="shared" si="24"/>
        <v/>
      </c>
      <c r="I87" s="24">
        <f t="shared" si="22"/>
        <v>2.2269586412743941E-2</v>
      </c>
      <c r="J87" s="24">
        <f t="shared" si="23"/>
        <v>9.9232233858681084E-3</v>
      </c>
      <c r="K87" s="5" t="str">
        <f t="shared" si="29"/>
        <v/>
      </c>
      <c r="L87" s="5" t="str">
        <f t="shared" si="30"/>
        <v/>
      </c>
      <c r="M87" s="24">
        <f t="shared" si="25"/>
        <v>-1142071067968491.2</v>
      </c>
      <c r="N87" s="24">
        <f t="shared" si="26"/>
        <v>0.10921654349024246</v>
      </c>
      <c r="O87" s="24">
        <f t="shared" si="27"/>
        <v>1609926935554.375</v>
      </c>
      <c r="P87" s="24">
        <f t="shared" si="28"/>
        <v>2.8337497617164879E-6</v>
      </c>
      <c r="Q87" s="5" t="str">
        <f t="shared" si="33"/>
        <v/>
      </c>
      <c r="R87" s="5">
        <f t="shared" ref="R87:R132" si="34">IF(G87&gt;0.06,IF(G87&lt;0.14,W87,""),"")</f>
        <v>0.44559531560000004</v>
      </c>
      <c r="S87" s="5" t="str">
        <f t="shared" ref="S87:T131" si="35">IF(Q87="","",LOG10($G87))</f>
        <v/>
      </c>
      <c r="T87" s="5">
        <f t="shared" si="35"/>
        <v>-0.96171157223252401</v>
      </c>
      <c r="U87" s="24">
        <f t="shared" si="32"/>
        <v>1.5216477021551688E-2</v>
      </c>
      <c r="V87" s="24">
        <f t="shared" si="31"/>
        <v>0.66977934472866463</v>
      </c>
      <c r="W87" s="63">
        <f>B87+([1]User!D$6-25)*[1]User!C$6*[1]Calc!V$6</f>
        <v>0.44559531560000004</v>
      </c>
      <c r="AH87" s="24"/>
    </row>
    <row r="88" spans="1:34">
      <c r="A88" s="64">
        <v>1.15592E-2</v>
      </c>
      <c r="B88" s="59">
        <v>0.44254900000000003</v>
      </c>
      <c r="C88" s="64">
        <v>8.6035899999999995E-3</v>
      </c>
      <c r="D88" s="61">
        <f t="shared" si="18"/>
        <v>0.1015823324105242</v>
      </c>
      <c r="E88" s="49">
        <f t="shared" si="19"/>
        <v>-0.99318181964887609</v>
      </c>
      <c r="F88" s="49">
        <f t="shared" si="20"/>
        <v>-0.99318181964887609</v>
      </c>
      <c r="G88" s="49">
        <f t="shared" si="21"/>
        <v>0.10178818142224128</v>
      </c>
      <c r="H88" s="5" t="str">
        <f t="shared" si="24"/>
        <v/>
      </c>
      <c r="I88" s="24">
        <f t="shared" si="22"/>
        <v>2.245529546444397E-2</v>
      </c>
      <c r="J88" s="24">
        <f t="shared" si="23"/>
        <v>9.9437733009336508E-3</v>
      </c>
      <c r="K88" s="5" t="str">
        <f t="shared" si="29"/>
        <v/>
      </c>
      <c r="L88" s="5" t="str">
        <f t="shared" si="30"/>
        <v/>
      </c>
      <c r="M88" s="24">
        <f t="shared" si="25"/>
        <v>-1070791779635218.7</v>
      </c>
      <c r="N88" s="24">
        <f t="shared" si="26"/>
        <v>0.10178818142224128</v>
      </c>
      <c r="O88" s="24">
        <f t="shared" si="27"/>
        <v>1445539631098.5</v>
      </c>
      <c r="P88" s="24">
        <f t="shared" si="28"/>
        <v>2.7300864874441601E-6</v>
      </c>
      <c r="Q88" s="5" t="str">
        <f t="shared" si="33"/>
        <v/>
      </c>
      <c r="R88" s="5">
        <f t="shared" si="34"/>
        <v>0.44282531560000005</v>
      </c>
      <c r="S88" s="5" t="str">
        <f t="shared" si="35"/>
        <v/>
      </c>
      <c r="T88" s="5">
        <f t="shared" si="35"/>
        <v>-0.99230264479958641</v>
      </c>
      <c r="U88" s="24">
        <f t="shared" si="32"/>
        <v>1.4306842986427714E-2</v>
      </c>
      <c r="V88" s="24">
        <f t="shared" si="31"/>
        <v>0.61698779118515001</v>
      </c>
      <c r="W88" s="63">
        <f>B88+([1]User!D$6-25)*[1]User!C$6*[1]Calc!V$6</f>
        <v>0.44282531560000005</v>
      </c>
      <c r="AH88" s="24"/>
    </row>
    <row r="89" spans="1:34">
      <c r="A89" s="64">
        <v>1.1704600000000001E-2</v>
      </c>
      <c r="B89" s="59">
        <v>0.43983100000000003</v>
      </c>
      <c r="C89" s="64">
        <v>8.0159099999999994E-3</v>
      </c>
      <c r="D89" s="61">
        <f t="shared" si="18"/>
        <v>9.4643612049486903E-2</v>
      </c>
      <c r="E89" s="49">
        <f t="shared" si="19"/>
        <v>-1.0239086933249089</v>
      </c>
      <c r="F89" s="49">
        <f t="shared" si="20"/>
        <v>-1.0239086933249089</v>
      </c>
      <c r="G89" s="49">
        <f t="shared" si="21"/>
        <v>9.4825354370873638E-2</v>
      </c>
      <c r="H89" s="5" t="str">
        <f t="shared" si="24"/>
        <v/>
      </c>
      <c r="I89" s="24">
        <f t="shared" si="22"/>
        <v>2.262936614072816E-2</v>
      </c>
      <c r="J89" s="24">
        <f t="shared" si="23"/>
        <v>9.959349585925403E-3</v>
      </c>
      <c r="K89" s="5" t="str">
        <f t="shared" si="29"/>
        <v/>
      </c>
      <c r="L89" s="5" t="str">
        <f t="shared" si="30"/>
        <v/>
      </c>
      <c r="M89" s="24">
        <f t="shared" si="25"/>
        <v>-945392849494026.87</v>
      </c>
      <c r="N89" s="24">
        <f t="shared" si="26"/>
        <v>9.4825354370873638E-2</v>
      </c>
      <c r="O89" s="24">
        <f t="shared" si="27"/>
        <v>1300551107566.375</v>
      </c>
      <c r="P89" s="24">
        <f t="shared" si="28"/>
        <v>2.6366149283313926E-6</v>
      </c>
      <c r="Q89" s="5" t="str">
        <f t="shared" si="33"/>
        <v/>
      </c>
      <c r="R89" s="5">
        <f t="shared" si="34"/>
        <v>0.44010731560000005</v>
      </c>
      <c r="S89" s="5" t="str">
        <f t="shared" si="35"/>
        <v/>
      </c>
      <c r="T89" s="5">
        <f t="shared" si="35"/>
        <v>-1.0230755256246193</v>
      </c>
      <c r="U89" s="24">
        <f t="shared" si="32"/>
        <v>1.3472379647366884E-2</v>
      </c>
      <c r="V89" s="24">
        <f t="shared" si="31"/>
        <v>0.56662026958677569</v>
      </c>
      <c r="W89" s="63">
        <f>B89+([1]User!D$6-25)*[1]User!C$6*[1]Calc!V$6</f>
        <v>0.44010731560000005</v>
      </c>
      <c r="AH89" s="24"/>
    </row>
    <row r="90" spans="1:34">
      <c r="A90" s="64">
        <v>1.1849999999999999E-2</v>
      </c>
      <c r="B90" s="59">
        <v>0.437029</v>
      </c>
      <c r="C90" s="64">
        <v>7.4577799999999998E-3</v>
      </c>
      <c r="D90" s="61">
        <f t="shared" si="18"/>
        <v>8.8053787663586847E-2</v>
      </c>
      <c r="E90" s="49">
        <f t="shared" si="19"/>
        <v>-1.0552519579702389</v>
      </c>
      <c r="F90" s="49">
        <f t="shared" si="20"/>
        <v>-1.0552519579702389</v>
      </c>
      <c r="G90" s="49">
        <f t="shared" si="21"/>
        <v>8.8221817557488841E-2</v>
      </c>
      <c r="H90" s="5" t="str">
        <f t="shared" si="24"/>
        <v/>
      </c>
      <c r="I90" s="24">
        <f t="shared" si="22"/>
        <v>2.2794454561062782E-2</v>
      </c>
      <c r="J90" s="24">
        <f t="shared" si="23"/>
        <v>9.9681361457554206E-3</v>
      </c>
      <c r="K90" s="5" t="str">
        <f t="shared" si="29"/>
        <v/>
      </c>
      <c r="L90" s="5" t="str">
        <f t="shared" si="30"/>
        <v/>
      </c>
      <c r="M90" s="24">
        <f t="shared" si="25"/>
        <v>-874063118508072</v>
      </c>
      <c r="N90" s="24">
        <f t="shared" si="26"/>
        <v>8.8221817557488841E-2</v>
      </c>
      <c r="O90" s="24">
        <f t="shared" si="27"/>
        <v>1166277790872.25</v>
      </c>
      <c r="P90" s="24">
        <f t="shared" si="28"/>
        <v>2.5413809046858533E-6</v>
      </c>
      <c r="Q90" s="5" t="str">
        <f t="shared" si="33"/>
        <v/>
      </c>
      <c r="R90" s="5">
        <f t="shared" si="34"/>
        <v>0.43730531560000002</v>
      </c>
      <c r="S90" s="5" t="str">
        <f t="shared" si="35"/>
        <v/>
      </c>
      <c r="T90" s="5">
        <f t="shared" si="35"/>
        <v>-1.054423999073405</v>
      </c>
      <c r="U90" s="24">
        <f t="shared" si="32"/>
        <v>1.2667971263391819E-2</v>
      </c>
      <c r="V90" s="24">
        <f t="shared" si="31"/>
        <v>0.51975135524273486</v>
      </c>
      <c r="W90" s="63">
        <f>B90+([1]User!D$6-25)*[1]User!C$6*[1]Calc!V$6</f>
        <v>0.43730531560000002</v>
      </c>
      <c r="AH90" s="24"/>
    </row>
    <row r="91" spans="1:34">
      <c r="A91" s="64">
        <v>1.19954E-2</v>
      </c>
      <c r="B91" s="59">
        <v>0.43428800000000001</v>
      </c>
      <c r="C91" s="64">
        <v>6.9574099999999998E-3</v>
      </c>
      <c r="D91" s="61">
        <f t="shared" si="18"/>
        <v>8.2145933887633554E-2</v>
      </c>
      <c r="E91" s="49">
        <f t="shared" si="19"/>
        <v>-1.0854139286850049</v>
      </c>
      <c r="F91" s="49">
        <f t="shared" si="20"/>
        <v>-1.0854139286850049</v>
      </c>
      <c r="G91" s="49">
        <f t="shared" si="21"/>
        <v>8.2293695390819571E-2</v>
      </c>
      <c r="H91" s="5" t="str">
        <f t="shared" si="24"/>
        <v/>
      </c>
      <c r="I91" s="24">
        <f t="shared" si="22"/>
        <v>2.2942657615229511E-2</v>
      </c>
      <c r="J91" s="24">
        <f t="shared" si="23"/>
        <v>9.9700603046073422E-3</v>
      </c>
      <c r="K91" s="5" t="str">
        <f t="shared" si="29"/>
        <v/>
      </c>
      <c r="L91" s="5" t="str">
        <f t="shared" si="30"/>
        <v/>
      </c>
      <c r="M91" s="24">
        <f t="shared" si="25"/>
        <v>-768630374459081.87</v>
      </c>
      <c r="N91" s="24">
        <f t="shared" si="26"/>
        <v>8.2293695390819571E-2</v>
      </c>
      <c r="O91" s="24">
        <f t="shared" si="27"/>
        <v>1048342392624.5</v>
      </c>
      <c r="P91" s="24">
        <f t="shared" si="28"/>
        <v>2.448952384517858E-6</v>
      </c>
      <c r="Q91" s="5" t="str">
        <f t="shared" si="33"/>
        <v/>
      </c>
      <c r="R91" s="5">
        <f t="shared" si="34"/>
        <v>0.43456431560000003</v>
      </c>
      <c r="S91" s="5" t="str">
        <f t="shared" si="35"/>
        <v/>
      </c>
      <c r="T91" s="5">
        <f t="shared" si="35"/>
        <v>-1.0846334352841784</v>
      </c>
      <c r="U91" s="24">
        <f t="shared" si="32"/>
        <v>1.1931977079250516E-2</v>
      </c>
      <c r="V91" s="24">
        <f t="shared" si="31"/>
        <v>0.47857499851451069</v>
      </c>
      <c r="W91" s="63">
        <f>B91+([1]User!D$6-25)*[1]User!C$6*[1]Calc!V$6</f>
        <v>0.43456431560000003</v>
      </c>
      <c r="AH91" s="24"/>
    </row>
    <row r="92" spans="1:34">
      <c r="A92" s="64">
        <v>1.21408E-2</v>
      </c>
      <c r="B92" s="59">
        <v>0.43155700000000002</v>
      </c>
      <c r="C92" s="64">
        <v>6.4926300000000001E-3</v>
      </c>
      <c r="D92" s="61">
        <f t="shared" si="18"/>
        <v>7.665829018799615E-2</v>
      </c>
      <c r="E92" s="49">
        <f t="shared" si="19"/>
        <v>-1.1154408716222286</v>
      </c>
      <c r="F92" s="49">
        <f t="shared" si="20"/>
        <v>-1.1154408716222286</v>
      </c>
      <c r="G92" s="49">
        <f t="shared" si="21"/>
        <v>7.6790684714444488E-2</v>
      </c>
      <c r="H92" s="5" t="str">
        <f t="shared" si="24"/>
        <v/>
      </c>
      <c r="I92" s="24">
        <f t="shared" si="22"/>
        <v>2.3080232882138889E-2</v>
      </c>
      <c r="J92" s="24">
        <f t="shared" si="23"/>
        <v>9.9668134903141813E-3</v>
      </c>
      <c r="K92" s="5" t="str">
        <f t="shared" si="29"/>
        <v/>
      </c>
      <c r="L92" s="5" t="str">
        <f t="shared" si="30"/>
        <v/>
      </c>
      <c r="M92" s="24">
        <f t="shared" si="25"/>
        <v>-688693957804471.62</v>
      </c>
      <c r="N92" s="24">
        <f t="shared" si="26"/>
        <v>7.6790684714444488E-2</v>
      </c>
      <c r="O92" s="24">
        <f t="shared" si="27"/>
        <v>942692199037.75</v>
      </c>
      <c r="P92" s="24">
        <f t="shared" si="28"/>
        <v>2.3599626571493326E-6</v>
      </c>
      <c r="Q92" s="5" t="str">
        <f t="shared" si="33"/>
        <v/>
      </c>
      <c r="R92" s="5">
        <f t="shared" si="34"/>
        <v>0.43183331560000005</v>
      </c>
      <c r="S92" s="5" t="str">
        <f t="shared" si="35"/>
        <v/>
      </c>
      <c r="T92" s="5">
        <f t="shared" si="35"/>
        <v>-1.1146914599487432</v>
      </c>
      <c r="U92" s="24">
        <f t="shared" si="32"/>
        <v>1.1245151458755761E-2</v>
      </c>
      <c r="V92" s="24">
        <f t="shared" si="31"/>
        <v>0.44066690598295921</v>
      </c>
      <c r="W92" s="63">
        <f>B92+([1]User!D$6-25)*[1]User!C$6*[1]Calc!V$6</f>
        <v>0.43183331560000005</v>
      </c>
      <c r="AH92" s="24"/>
    </row>
    <row r="93" spans="1:34">
      <c r="A93" s="64">
        <v>1.2286200000000001E-2</v>
      </c>
      <c r="B93" s="59">
        <v>0.42879600000000001</v>
      </c>
      <c r="C93" s="64">
        <v>6.0648000000000004E-3</v>
      </c>
      <c r="D93" s="61">
        <f t="shared" si="18"/>
        <v>7.1606914044410205E-2</v>
      </c>
      <c r="E93" s="49">
        <f t="shared" si="19"/>
        <v>-1.1450450421283855</v>
      </c>
      <c r="F93" s="49">
        <f t="shared" si="20"/>
        <v>-1.1450450421283855</v>
      </c>
      <c r="G93" s="49">
        <f t="shared" si="21"/>
        <v>7.1727140032917094E-2</v>
      </c>
      <c r="H93" s="5" t="str">
        <f t="shared" si="24"/>
        <v/>
      </c>
      <c r="I93" s="24">
        <f t="shared" si="22"/>
        <v>2.3206821499177074E-2</v>
      </c>
      <c r="J93" s="24">
        <f t="shared" si="23"/>
        <v>9.9574046383677714E-3</v>
      </c>
      <c r="K93" s="5" t="str">
        <f t="shared" si="29"/>
        <v/>
      </c>
      <c r="L93" s="5" t="str">
        <f t="shared" si="30"/>
        <v/>
      </c>
      <c r="M93" s="24">
        <f t="shared" si="25"/>
        <v>-625395279374186.5</v>
      </c>
      <c r="N93" s="24">
        <f t="shared" si="26"/>
        <v>7.1727140032917094E-2</v>
      </c>
      <c r="O93" s="24">
        <f t="shared" si="27"/>
        <v>846694823110.625</v>
      </c>
      <c r="P93" s="24">
        <f t="shared" si="28"/>
        <v>2.2692750989386799E-6</v>
      </c>
      <c r="Q93" s="5" t="str">
        <f t="shared" si="33"/>
        <v/>
      </c>
      <c r="R93" s="5">
        <f t="shared" si="34"/>
        <v>0.42907231560000003</v>
      </c>
      <c r="S93" s="5" t="str">
        <f t="shared" si="35"/>
        <v/>
      </c>
      <c r="T93" s="5">
        <f t="shared" si="35"/>
        <v>-1.1443164853876857</v>
      </c>
      <c r="U93" s="24">
        <f t="shared" si="32"/>
        <v>1.0594617353713115E-2</v>
      </c>
      <c r="V93" s="24">
        <f t="shared" si="31"/>
        <v>0.40686366114029765</v>
      </c>
      <c r="W93" s="63">
        <f>B93+([1]User!D$6-25)*[1]User!C$6*[1]Calc!V$6</f>
        <v>0.42907231560000003</v>
      </c>
      <c r="AH93" s="24"/>
    </row>
    <row r="94" spans="1:34">
      <c r="A94" s="64">
        <v>1.2431599999999999E-2</v>
      </c>
      <c r="B94" s="59">
        <v>0.426035</v>
      </c>
      <c r="C94" s="64">
        <v>5.6376400000000002E-3</v>
      </c>
      <c r="D94" s="61">
        <f t="shared" si="18"/>
        <v>6.6563448570988129E-2</v>
      </c>
      <c r="E94" s="49">
        <f t="shared" si="19"/>
        <v>-1.1767641858676774</v>
      </c>
      <c r="F94" s="49">
        <f t="shared" si="20"/>
        <v>-1.1767641858676774</v>
      </c>
      <c r="G94" s="49">
        <f t="shared" si="21"/>
        <v>6.6671436834563003E-2</v>
      </c>
      <c r="H94" s="5" t="str">
        <f t="shared" si="24"/>
        <v/>
      </c>
      <c r="I94" s="24">
        <f t="shared" si="22"/>
        <v>2.3333214079135925E-2</v>
      </c>
      <c r="J94" s="24">
        <f t="shared" si="23"/>
        <v>9.9472131912528797E-3</v>
      </c>
      <c r="K94" s="5" t="str">
        <f t="shared" si="29"/>
        <v/>
      </c>
      <c r="L94" s="5" t="str">
        <f t="shared" si="30"/>
        <v/>
      </c>
      <c r="M94" s="24">
        <f t="shared" si="25"/>
        <v>-561736701908418.19</v>
      </c>
      <c r="N94" s="24">
        <f t="shared" si="26"/>
        <v>6.6671436834563003E-2</v>
      </c>
      <c r="O94" s="24">
        <f t="shared" si="27"/>
        <v>760468419544.875</v>
      </c>
      <c r="P94" s="24">
        <f t="shared" si="28"/>
        <v>2.1927298392573325E-6</v>
      </c>
      <c r="Q94" s="5" t="str">
        <f t="shared" si="33"/>
        <v/>
      </c>
      <c r="R94" s="5">
        <f t="shared" si="34"/>
        <v>0.42631131560000002</v>
      </c>
      <c r="S94" s="5" t="str">
        <f t="shared" si="35"/>
        <v/>
      </c>
      <c r="T94" s="5">
        <f t="shared" si="35"/>
        <v>-1.1760601853034436</v>
      </c>
      <c r="U94" s="24">
        <f t="shared" si="32"/>
        <v>9.9850674755596926E-3</v>
      </c>
      <c r="V94" s="24">
        <f t="shared" si="31"/>
        <v>0.3711896206693257</v>
      </c>
      <c r="W94" s="63">
        <f>B94+([1]User!D$6-25)*[1]User!C$6*[1]Calc!V$6</f>
        <v>0.42631131560000002</v>
      </c>
      <c r="AH94" s="24"/>
    </row>
    <row r="95" spans="1:34">
      <c r="A95" s="64">
        <v>1.2577E-2</v>
      </c>
      <c r="B95" s="59">
        <v>0.42328900000000003</v>
      </c>
      <c r="C95" s="64">
        <v>5.2460700000000002E-3</v>
      </c>
      <c r="D95" s="61">
        <f t="shared" si="18"/>
        <v>6.194019317388192E-2</v>
      </c>
      <c r="E95" s="49">
        <f t="shared" si="19"/>
        <v>-1.2080274445358974</v>
      </c>
      <c r="F95" s="49">
        <f t="shared" si="20"/>
        <v>-1.2080274445358974</v>
      </c>
      <c r="G95" s="49">
        <f t="shared" si="21"/>
        <v>6.2036717625604081E-2</v>
      </c>
      <c r="H95" s="5" t="str">
        <f t="shared" si="24"/>
        <v/>
      </c>
      <c r="I95" s="24">
        <f t="shared" si="22"/>
        <v>2.3449082059359899E-2</v>
      </c>
      <c r="J95" s="24">
        <f t="shared" si="23"/>
        <v>9.9322178430030737E-3</v>
      </c>
      <c r="K95" s="5" t="str">
        <f t="shared" si="29"/>
        <v/>
      </c>
      <c r="L95" s="5" t="str">
        <f t="shared" si="30"/>
        <v/>
      </c>
      <c r="M95" s="24">
        <f t="shared" si="25"/>
        <v>-502103889524342.19</v>
      </c>
      <c r="N95" s="24">
        <f t="shared" si="26"/>
        <v>6.2036717625604081E-2</v>
      </c>
      <c r="O95" s="24">
        <f t="shared" si="27"/>
        <v>683418078535.125</v>
      </c>
      <c r="P95" s="24">
        <f t="shared" si="28"/>
        <v>2.1177827655305945E-6</v>
      </c>
      <c r="Q95" s="5" t="str">
        <f t="shared" si="33"/>
        <v/>
      </c>
      <c r="R95" s="5">
        <f t="shared" si="34"/>
        <v>0.42356531560000005</v>
      </c>
      <c r="S95" s="5" t="str">
        <f t="shared" si="35"/>
        <v/>
      </c>
      <c r="T95" s="5">
        <f t="shared" si="35"/>
        <v>-1.207351188853262</v>
      </c>
      <c r="U95" s="24">
        <f t="shared" si="32"/>
        <v>9.4166481662215015E-3</v>
      </c>
      <c r="V95" s="24">
        <f t="shared" si="31"/>
        <v>0.33915328911027903</v>
      </c>
      <c r="W95" s="63">
        <f>B95+([1]User!D$6-25)*[1]User!C$6*[1]Calc!V$6</f>
        <v>0.42356531560000005</v>
      </c>
      <c r="AH95" s="24"/>
    </row>
    <row r="96" spans="1:34">
      <c r="A96" s="64">
        <v>1.27224E-2</v>
      </c>
      <c r="B96" s="59">
        <v>0.38554699999999997</v>
      </c>
      <c r="C96" s="64">
        <v>2.5313100000000002E-3</v>
      </c>
      <c r="D96" s="61">
        <f t="shared" si="18"/>
        <v>2.9887102227568265E-2</v>
      </c>
      <c r="E96" s="49">
        <f t="shared" si="19"/>
        <v>-1.5245161909354488</v>
      </c>
      <c r="F96" s="49">
        <f t="shared" si="20"/>
        <v>-1.5245161909354488</v>
      </c>
      <c r="G96" s="49">
        <f t="shared" si="21"/>
        <v>3.0192660651160524E-2</v>
      </c>
      <c r="H96" s="5" t="str">
        <f t="shared" si="24"/>
        <v/>
      </c>
      <c r="I96" s="24">
        <f t="shared" si="22"/>
        <v>2.4245183483720987E-2</v>
      </c>
      <c r="J96" s="24">
        <f t="shared" si="23"/>
        <v>9.3543570790195901E-3</v>
      </c>
      <c r="K96" s="5" t="str">
        <f t="shared" si="29"/>
        <v/>
      </c>
      <c r="L96" s="5">
        <f t="shared" si="30"/>
        <v>0.38582331559999999</v>
      </c>
      <c r="M96" s="24">
        <f t="shared" si="25"/>
        <v>-1589463293759151.2</v>
      </c>
      <c r="N96" s="24">
        <f t="shared" si="26"/>
        <v>3.0192660651160524E-2</v>
      </c>
      <c r="O96" s="24">
        <f t="shared" si="27"/>
        <v>157352246219.25</v>
      </c>
      <c r="P96" s="24">
        <f t="shared" si="28"/>
        <v>1.0018791044182425E-6</v>
      </c>
      <c r="Q96" s="5" t="str">
        <f t="shared" si="33"/>
        <v/>
      </c>
      <c r="R96" s="5" t="str">
        <f t="shared" si="34"/>
        <v/>
      </c>
      <c r="S96" s="5" t="str">
        <f t="shared" si="35"/>
        <v/>
      </c>
      <c r="T96" s="5" t="str">
        <f t="shared" si="35"/>
        <v/>
      </c>
      <c r="U96" s="24">
        <f t="shared" si="32"/>
        <v>4.325183528331571E-3</v>
      </c>
      <c r="V96" s="24">
        <f t="shared" si="31"/>
        <v>0.17844038446979607</v>
      </c>
      <c r="W96" s="63">
        <f>B96+([1]User!D$6-25)*[1]User!C$6*[1]Calc!V$6</f>
        <v>0.38582331559999999</v>
      </c>
      <c r="AH96" s="24"/>
    </row>
    <row r="97" spans="1:34">
      <c r="A97" s="64">
        <v>1.28678E-2</v>
      </c>
      <c r="B97" s="59">
        <v>0.30805399999999999</v>
      </c>
      <c r="C97" s="64">
        <v>4.7878200000000002E-4</v>
      </c>
      <c r="D97" s="61">
        <f t="shared" si="18"/>
        <v>5.6529648990916118E-3</v>
      </c>
      <c r="E97" s="49">
        <f t="shared" si="19"/>
        <v>-2.2477237111926587</v>
      </c>
      <c r="F97" s="49">
        <f t="shared" si="20"/>
        <v>-2.2477237111926587</v>
      </c>
      <c r="G97" s="49">
        <f t="shared" si="21"/>
        <v>5.6837072584316013E-3</v>
      </c>
      <c r="H97" s="5" t="str">
        <f t="shared" si="24"/>
        <v/>
      </c>
      <c r="I97" s="24">
        <f t="shared" si="22"/>
        <v>2.4857907318539211E-2</v>
      </c>
      <c r="J97" s="24">
        <f t="shared" si="23"/>
        <v>7.6644464086807447E-3</v>
      </c>
      <c r="K97" s="5" t="str">
        <f t="shared" si="29"/>
        <v/>
      </c>
      <c r="L97" s="5" t="str">
        <f t="shared" si="30"/>
        <v/>
      </c>
      <c r="M97" s="24">
        <f t="shared" si="25"/>
        <v>-159916559196780.72</v>
      </c>
      <c r="N97" s="24">
        <f t="shared" si="26"/>
        <v>5.6837072584316013E-3</v>
      </c>
      <c r="O97" s="24">
        <f t="shared" si="27"/>
        <v>7709686939.625</v>
      </c>
      <c r="P97" s="24">
        <f t="shared" si="28"/>
        <v>2.6076469984882597E-7</v>
      </c>
      <c r="Q97" s="5" t="str">
        <f t="shared" si="33"/>
        <v/>
      </c>
      <c r="R97" s="5" t="str">
        <f t="shared" si="34"/>
        <v/>
      </c>
      <c r="S97" s="5" t="str">
        <f t="shared" si="35"/>
        <v/>
      </c>
      <c r="T97" s="5" t="str">
        <f t="shared" si="35"/>
        <v/>
      </c>
      <c r="U97" s="24">
        <f t="shared" si="32"/>
        <v>9.8324370306092086E-4</v>
      </c>
      <c r="V97" s="24">
        <f t="shared" si="31"/>
        <v>2.5918493163433476E-2</v>
      </c>
      <c r="W97" s="63">
        <f>B97+([1]User!D$6-25)*[1]User!C$6*[1]Calc!V$6</f>
        <v>0.30833031560000002</v>
      </c>
      <c r="AH97" s="24"/>
    </row>
    <row r="98" spans="1:34">
      <c r="A98" s="64">
        <v>1.3013200000000001E-2</v>
      </c>
      <c r="B98" s="59">
        <v>0.236817</v>
      </c>
      <c r="C98" s="64">
        <v>1.5639500000000001E-4</v>
      </c>
      <c r="D98" s="61">
        <f t="shared" si="18"/>
        <v>1.8465511347407226E-3</v>
      </c>
      <c r="E98" s="49">
        <f t="shared" si="19"/>
        <v>-2.7336386613527042</v>
      </c>
      <c r="F98" s="49">
        <f t="shared" si="20"/>
        <v>-2.7336386613527042</v>
      </c>
      <c r="G98" s="49">
        <f t="shared" si="21"/>
        <v>1.8483173874607566E-3</v>
      </c>
      <c r="H98" s="5" t="str">
        <f t="shared" si="24"/>
        <v/>
      </c>
      <c r="I98" s="24">
        <f t="shared" si="22"/>
        <v>2.4953792065313483E-2</v>
      </c>
      <c r="J98" s="24">
        <f t="shared" si="23"/>
        <v>5.9163772975581452E-3</v>
      </c>
      <c r="K98" s="5" t="str">
        <f t="shared" si="29"/>
        <v/>
      </c>
      <c r="L98" s="5" t="str">
        <f t="shared" si="30"/>
        <v/>
      </c>
      <c r="M98" s="24">
        <f t="shared" si="25"/>
        <v>-9187748231554.5391</v>
      </c>
      <c r="N98" s="24">
        <f t="shared" si="26"/>
        <v>1.8483173874607566E-3</v>
      </c>
      <c r="O98" s="24">
        <f t="shared" si="27"/>
        <v>481844866.5</v>
      </c>
      <c r="P98" s="24">
        <f t="shared" si="28"/>
        <v>5.0115774360168809E-8</v>
      </c>
      <c r="Q98" s="5" t="str">
        <f t="shared" si="33"/>
        <v/>
      </c>
      <c r="R98" s="5" t="str">
        <f t="shared" si="34"/>
        <v/>
      </c>
      <c r="S98" s="5" t="str">
        <f t="shared" si="35"/>
        <v/>
      </c>
      <c r="T98" s="5" t="str">
        <f t="shared" si="35"/>
        <v/>
      </c>
      <c r="U98" s="24">
        <f t="shared" si="32"/>
        <v>2.880959152026857E-4</v>
      </c>
      <c r="V98" s="24">
        <f t="shared" si="31"/>
        <v>9.7459671617974985E-3</v>
      </c>
      <c r="W98" s="63">
        <f>B98+([1]User!D$6-25)*[1]User!C$6*[1]Calc!V$6</f>
        <v>0.23709331559999999</v>
      </c>
      <c r="AH98" s="24"/>
    </row>
    <row r="99" spans="1:34">
      <c r="A99" s="64">
        <v>1.3158599999999999E-2</v>
      </c>
      <c r="B99" s="59">
        <v>0.17632800000000001</v>
      </c>
      <c r="C99" s="64">
        <v>2.27389E-5</v>
      </c>
      <c r="D99" s="61">
        <f t="shared" si="18"/>
        <v>2.6847751908792362E-4</v>
      </c>
      <c r="E99" s="49">
        <f t="shared" si="19"/>
        <v>-3.5710920740047123</v>
      </c>
      <c r="F99" s="49">
        <f t="shared" si="20"/>
        <v>-3.5710920740047123</v>
      </c>
      <c r="G99" s="49">
        <f t="shared" si="21"/>
        <v>1E-3</v>
      </c>
      <c r="H99" s="5" t="str">
        <f t="shared" si="24"/>
        <v/>
      </c>
      <c r="I99" s="24">
        <f t="shared" si="22"/>
        <v>2.4975000000000001E-2</v>
      </c>
      <c r="J99" s="24">
        <f t="shared" si="23"/>
        <v>4.4106927821099999E-3</v>
      </c>
      <c r="K99" s="5" t="str">
        <f t="shared" si="29"/>
        <v/>
      </c>
      <c r="L99" s="5" t="str">
        <f t="shared" si="30"/>
        <v/>
      </c>
      <c r="M99" s="24">
        <f t="shared" si="25"/>
        <v>-740839153209.55066</v>
      </c>
      <c r="N99" s="24">
        <f t="shared" si="26"/>
        <v>2.6861993800673663E-4</v>
      </c>
      <c r="O99" s="24">
        <f t="shared" si="27"/>
        <v>45756328.875</v>
      </c>
      <c r="P99" s="24">
        <f t="shared" si="28"/>
        <v>3.2745881516469577E-8</v>
      </c>
      <c r="Q99" s="5" t="str">
        <f t="shared" si="33"/>
        <v/>
      </c>
      <c r="R99" s="5" t="str">
        <f t="shared" si="34"/>
        <v/>
      </c>
      <c r="S99" s="5" t="str">
        <f t="shared" si="35"/>
        <v/>
      </c>
      <c r="T99" s="5" t="str">
        <f t="shared" si="35"/>
        <v/>
      </c>
      <c r="U99" s="24">
        <f t="shared" si="32"/>
        <v>1.1672213318231229E-4</v>
      </c>
      <c r="V99" s="24">
        <f t="shared" si="31"/>
        <v>7.7095853974566472E-3</v>
      </c>
      <c r="W99" s="63">
        <f>B99+([1]User!D$6-25)*[1]User!C$6*[1]Calc!V$6</f>
        <v>0.17660431560000001</v>
      </c>
      <c r="AH99" s="24"/>
    </row>
    <row r="100" spans="1:34">
      <c r="A100" s="64">
        <v>1.3304E-2</v>
      </c>
      <c r="B100" s="59">
        <v>0.14269499999999999</v>
      </c>
      <c r="C100" s="64">
        <v>8.6345100000000008E-6</v>
      </c>
      <c r="D100" s="61">
        <f t="shared" si="18"/>
        <v>1.0194740393510098E-4</v>
      </c>
      <c r="E100" s="49">
        <f t="shared" si="19"/>
        <v>-3.9916238289443542</v>
      </c>
      <c r="F100" s="49">
        <f t="shared" si="20"/>
        <v>-3.9916238289443542</v>
      </c>
      <c r="G100" s="49">
        <f t="shared" si="21"/>
        <v>1E-3</v>
      </c>
      <c r="H100" s="5" t="str">
        <f t="shared" si="24"/>
        <v/>
      </c>
      <c r="I100" s="24">
        <f t="shared" si="22"/>
        <v>2.4975000000000001E-2</v>
      </c>
      <c r="J100" s="24">
        <f t="shared" si="23"/>
        <v>3.5707086071099996E-3</v>
      </c>
      <c r="K100" s="5" t="str">
        <f t="shared" si="29"/>
        <v/>
      </c>
      <c r="L100" s="5" t="str">
        <f t="shared" si="30"/>
        <v/>
      </c>
      <c r="M100" s="24">
        <f t="shared" si="25"/>
        <v>-111252209529.91855</v>
      </c>
      <c r="N100" s="24">
        <f t="shared" si="26"/>
        <v>1.01968791059861E-4</v>
      </c>
      <c r="O100" s="24">
        <f t="shared" si="27"/>
        <v>12357957</v>
      </c>
      <c r="P100" s="24">
        <f t="shared" si="28"/>
        <v>2.32982428151506E-8</v>
      </c>
      <c r="Q100" s="5" t="str">
        <f t="shared" si="33"/>
        <v/>
      </c>
      <c r="R100" s="5" t="str">
        <f t="shared" si="34"/>
        <v/>
      </c>
      <c r="S100" s="5" t="str">
        <f t="shared" si="35"/>
        <v/>
      </c>
      <c r="T100" s="5" t="str">
        <f t="shared" si="35"/>
        <v/>
      </c>
      <c r="U100" s="24">
        <f t="shared" si="32"/>
        <v>7.4436307253384861E-5</v>
      </c>
      <c r="V100" s="24">
        <f t="shared" si="31"/>
        <v>1.3274474688941423E-2</v>
      </c>
      <c r="W100" s="63">
        <f>B100+([1]User!D$6-25)*[1]User!C$6*[1]Calc!V$6</f>
        <v>0.14297131559999998</v>
      </c>
      <c r="AH100" s="24"/>
    </row>
    <row r="101" spans="1:34">
      <c r="A101" s="64">
        <v>1.34494E-2</v>
      </c>
      <c r="B101" s="59">
        <v>0.12909999999999999</v>
      </c>
      <c r="C101" s="64">
        <v>-5.4698999999999999E-6</v>
      </c>
      <c r="D101" s="61">
        <f t="shared" si="18"/>
        <v>-6.4582947357129565E-5</v>
      </c>
      <c r="E101" s="49">
        <f t="shared" si="19"/>
        <v>-3</v>
      </c>
      <c r="F101" s="49">
        <f t="shared" si="20"/>
        <v>-3</v>
      </c>
      <c r="G101" s="49">
        <f t="shared" si="21"/>
        <v>1E-3</v>
      </c>
      <c r="H101" s="5" t="str">
        <f t="shared" si="24"/>
        <v/>
      </c>
      <c r="I101" s="24">
        <f t="shared" si="22"/>
        <v>2.4975000000000001E-2</v>
      </c>
      <c r="J101" s="24">
        <f t="shared" si="23"/>
        <v>3.2311734821099999E-3</v>
      </c>
      <c r="K101" s="5" t="str">
        <f t="shared" si="29"/>
        <v/>
      </c>
      <c r="L101" s="5" t="str">
        <f t="shared" si="30"/>
        <v/>
      </c>
      <c r="M101" s="24">
        <f t="shared" si="25"/>
        <v>-26492538929.900154</v>
      </c>
      <c r="N101" s="24">
        <f t="shared" si="26"/>
        <v>-6.4577854431445683E-5</v>
      </c>
      <c r="O101" s="24">
        <f t="shared" si="27"/>
        <v>7280278.75</v>
      </c>
      <c r="P101" s="24">
        <f t="shared" si="28"/>
        <v>-2.1672457210323397E-8</v>
      </c>
      <c r="Q101" s="5" t="str">
        <f t="shared" si="33"/>
        <v/>
      </c>
      <c r="R101" s="5" t="str">
        <f t="shared" si="34"/>
        <v/>
      </c>
      <c r="S101" s="5" t="str">
        <f t="shared" si="35"/>
        <v/>
      </c>
      <c r="T101" s="5" t="str">
        <f t="shared" si="35"/>
        <v/>
      </c>
      <c r="U101" s="24">
        <f t="shared" si="32"/>
        <v>6.2411390901978493E-5</v>
      </c>
      <c r="V101" s="24">
        <f t="shared" si="31"/>
        <v>1.6246145063189263E-2</v>
      </c>
      <c r="W101" s="63">
        <f>B101+([1]User!D$6-25)*[1]User!C$6*[1]Calc!V$6</f>
        <v>0.12937631559999999</v>
      </c>
      <c r="AH101" s="24"/>
    </row>
    <row r="102" spans="1:34">
      <c r="A102" s="64">
        <v>1.3594800000000001E-2</v>
      </c>
      <c r="B102" s="59">
        <v>0.12435400000000001</v>
      </c>
      <c r="C102" s="64">
        <v>-1.4872799999999999E-5</v>
      </c>
      <c r="D102" s="61">
        <f t="shared" si="18"/>
        <v>-1.7560270927313417E-4</v>
      </c>
      <c r="E102" s="49">
        <f t="shared" si="19"/>
        <v>-3</v>
      </c>
      <c r="F102" s="49">
        <f t="shared" si="20"/>
        <v>-3</v>
      </c>
      <c r="G102" s="49">
        <f t="shared" si="21"/>
        <v>1E-3</v>
      </c>
      <c r="H102" s="5" t="str">
        <f t="shared" si="24"/>
        <v/>
      </c>
      <c r="I102" s="24">
        <f t="shared" si="22"/>
        <v>2.4975000000000001E-2</v>
      </c>
      <c r="J102" s="24">
        <f t="shared" si="23"/>
        <v>3.1126421321100001E-3</v>
      </c>
      <c r="K102" s="5" t="str">
        <f t="shared" si="29"/>
        <v/>
      </c>
      <c r="L102" s="5" t="str">
        <f t="shared" si="30"/>
        <v/>
      </c>
      <c r="M102" s="24">
        <f t="shared" si="25"/>
        <v>-7688641877.6705256</v>
      </c>
      <c r="N102" s="24">
        <f t="shared" si="26"/>
        <v>-1.7560123120861961E-4</v>
      </c>
      <c r="O102" s="24">
        <f t="shared" si="27"/>
        <v>6052371</v>
      </c>
      <c r="P102" s="24">
        <f t="shared" si="28"/>
        <v>-6.6258521824241483E-9</v>
      </c>
      <c r="Q102" s="5" t="str">
        <f t="shared" si="33"/>
        <v/>
      </c>
      <c r="R102" s="5" t="str">
        <f t="shared" si="34"/>
        <v/>
      </c>
      <c r="S102" s="5" t="str">
        <f t="shared" si="35"/>
        <v/>
      </c>
      <c r="T102" s="5" t="str">
        <f t="shared" si="35"/>
        <v/>
      </c>
      <c r="U102" s="24">
        <f t="shared" si="32"/>
        <v>5.8696720462857195E-5</v>
      </c>
      <c r="V102" s="24">
        <f t="shared" si="31"/>
        <v>1.7411446397141223E-2</v>
      </c>
      <c r="W102" s="63">
        <f>B102+([1]User!D$6-25)*[1]User!C$6*[1]Calc!V$6</f>
        <v>0.1246303156</v>
      </c>
      <c r="AH102" s="24"/>
    </row>
    <row r="103" spans="1:34">
      <c r="A103" s="64">
        <v>1.3740199999999999E-2</v>
      </c>
      <c r="B103" s="59">
        <v>0.122526</v>
      </c>
      <c r="C103" s="64">
        <v>3.9330399999999997E-6</v>
      </c>
      <c r="D103" s="61">
        <f t="shared" si="18"/>
        <v>4.6437286837690789E-5</v>
      </c>
      <c r="E103" s="49">
        <f t="shared" si="19"/>
        <v>-4.3331331624442511</v>
      </c>
      <c r="F103" s="49">
        <f t="shared" si="20"/>
        <v>-4.3331331624442511</v>
      </c>
      <c r="G103" s="49">
        <f t="shared" si="21"/>
        <v>1E-3</v>
      </c>
      <c r="H103" s="5" t="str">
        <f t="shared" si="24"/>
        <v/>
      </c>
      <c r="I103" s="24">
        <f t="shared" si="22"/>
        <v>2.4975000000000001E-2</v>
      </c>
      <c r="J103" s="24">
        <f t="shared" si="23"/>
        <v>3.06698783211E-3</v>
      </c>
      <c r="K103" s="5" t="str">
        <f t="shared" si="29"/>
        <v/>
      </c>
      <c r="L103" s="5" t="str">
        <f t="shared" si="30"/>
        <v/>
      </c>
      <c r="M103" s="24">
        <f t="shared" si="25"/>
        <v>-2758030633.8664351</v>
      </c>
      <c r="N103" s="24">
        <f t="shared" si="26"/>
        <v>4.6437817041499842E-5</v>
      </c>
      <c r="O103" s="24">
        <f t="shared" si="27"/>
        <v>5636720.875</v>
      </c>
      <c r="P103" s="24">
        <f t="shared" si="28"/>
        <v>2.3334499553276196E-8</v>
      </c>
      <c r="Q103" s="5" t="str">
        <f t="shared" si="33"/>
        <v/>
      </c>
      <c r="R103" s="5" t="str">
        <f t="shared" si="34"/>
        <v/>
      </c>
      <c r="S103" s="5" t="str">
        <f t="shared" si="35"/>
        <v/>
      </c>
      <c r="T103" s="5" t="str">
        <f t="shared" si="35"/>
        <v/>
      </c>
      <c r="U103" s="24">
        <f t="shared" si="32"/>
        <v>5.7324370535354659E-5</v>
      </c>
      <c r="V103" s="24">
        <f t="shared" si="31"/>
        <v>1.7880300281395867E-2</v>
      </c>
      <c r="W103" s="63">
        <f>B103+([1]User!D$6-25)*[1]User!C$6*[1]Calc!V$6</f>
        <v>0.12280231559999999</v>
      </c>
      <c r="AH103" s="24"/>
    </row>
    <row r="104" spans="1:34">
      <c r="A104" s="64">
        <v>1.38856E-2</v>
      </c>
      <c r="B104" s="59">
        <v>0.12175900000000001</v>
      </c>
      <c r="C104" s="64">
        <v>-8.1564500000000005E-6</v>
      </c>
      <c r="D104" s="61">
        <f t="shared" si="18"/>
        <v>-9.6302963668633702E-5</v>
      </c>
      <c r="E104" s="49">
        <f t="shared" si="19"/>
        <v>-3</v>
      </c>
      <c r="F104" s="49">
        <f>IF($D104&gt;0,LOG10(D104),-3)</f>
        <v>-3</v>
      </c>
      <c r="G104" s="49">
        <f t="shared" si="21"/>
        <v>1E-3</v>
      </c>
      <c r="H104" s="5" t="str">
        <f t="shared" si="24"/>
        <v/>
      </c>
      <c r="I104" s="24">
        <f t="shared" si="22"/>
        <v>2.4975000000000001E-2</v>
      </c>
      <c r="J104" s="24">
        <f t="shared" si="23"/>
        <v>3.04783200711E-3</v>
      </c>
      <c r="K104" s="5" t="str">
        <f t="shared" si="29"/>
        <v/>
      </c>
      <c r="L104" s="5" t="str">
        <f t="shared" si="30"/>
        <v/>
      </c>
      <c r="M104" s="24">
        <f t="shared" si="25"/>
        <v>-1123190761.5618708</v>
      </c>
      <c r="N104" s="24">
        <f t="shared" si="26"/>
        <v>-9.6302747746441697E-5</v>
      </c>
      <c r="O104" s="24">
        <f t="shared" si="27"/>
        <v>5470938</v>
      </c>
      <c r="P104" s="24">
        <f t="shared" si="28"/>
        <v>-1.0921112281127623E-8</v>
      </c>
      <c r="Q104" s="5" t="str">
        <f t="shared" si="33"/>
        <v/>
      </c>
      <c r="R104" s="5" t="str">
        <f t="shared" si="34"/>
        <v/>
      </c>
      <c r="S104" s="5" t="str">
        <f t="shared" si="35"/>
        <v/>
      </c>
      <c r="T104" s="5" t="str">
        <f t="shared" si="35"/>
        <v/>
      </c>
      <c r="U104" s="24">
        <f t="shared" si="32"/>
        <v>5.6757778612711217E-5</v>
      </c>
      <c r="V104" s="24">
        <f t="shared" si="31"/>
        <v>1.8080507582927185E-2</v>
      </c>
      <c r="W104" s="63">
        <f>B104+([1]User!D$6-25)*[1]User!C$6*[1]Calc!V$6</f>
        <v>0.1220353156</v>
      </c>
      <c r="AH104" s="24"/>
    </row>
    <row r="105" spans="1:34">
      <c r="A105" s="64">
        <v>1.4031E-2</v>
      </c>
      <c r="B105" s="59">
        <v>0.121293</v>
      </c>
      <c r="C105" s="64">
        <v>-1.4872799999999999E-5</v>
      </c>
      <c r="D105" s="61">
        <f t="shared" si="18"/>
        <v>-1.7560270927313417E-4</v>
      </c>
      <c r="E105" s="49">
        <f>IF(D105&gt;0,LOG10(D105),-3)</f>
        <v>-3</v>
      </c>
      <c r="F105" s="49">
        <f>IF($D105&gt;0,LOG10(D105),-3)</f>
        <v>-3</v>
      </c>
      <c r="G105" s="49">
        <f t="shared" si="21"/>
        <v>1E-3</v>
      </c>
      <c r="H105" s="5" t="str">
        <f t="shared" si="24"/>
        <v/>
      </c>
      <c r="I105" s="24">
        <f t="shared" si="22"/>
        <v>2.4975000000000001E-2</v>
      </c>
      <c r="J105" s="24">
        <f t="shared" si="23"/>
        <v>3.0361936571100001E-3</v>
      </c>
      <c r="K105" s="5" t="str">
        <f t="shared" si="29"/>
        <v/>
      </c>
      <c r="L105" s="5" t="str">
        <f t="shared" si="30"/>
        <v/>
      </c>
      <c r="M105" s="24">
        <f t="shared" si="25"/>
        <v>-670142552.72627831</v>
      </c>
      <c r="N105" s="24">
        <f t="shared" si="26"/>
        <v>-1.7560258044492982E-4</v>
      </c>
      <c r="O105" s="24">
        <f t="shared" si="27"/>
        <v>5372605.125</v>
      </c>
      <c r="P105" s="24">
        <f t="shared" si="28"/>
        <v>-5.8816311617579117E-9</v>
      </c>
      <c r="Q105" s="5" t="str">
        <f t="shared" si="33"/>
        <v/>
      </c>
      <c r="R105" s="5" t="str">
        <f t="shared" si="34"/>
        <v/>
      </c>
      <c r="S105" s="5" t="str">
        <f t="shared" si="35"/>
        <v/>
      </c>
      <c r="T105" s="5" t="str">
        <f t="shared" si="35"/>
        <v/>
      </c>
      <c r="U105" s="24">
        <f t="shared" si="32"/>
        <v>5.641614962235652E-5</v>
      </c>
      <c r="V105" s="24">
        <f t="shared" si="31"/>
        <v>1.8203173119394806E-2</v>
      </c>
      <c r="W105" s="63">
        <f>B105+([1]User!D$6-25)*[1]User!C$6*[1]Calc!V$6</f>
        <v>0.12156931559999999</v>
      </c>
      <c r="AH105" s="24"/>
    </row>
    <row r="106" spans="1:34">
      <c r="A106" s="64">
        <v>1.41764E-2</v>
      </c>
      <c r="B106" s="59">
        <v>0.121082</v>
      </c>
      <c r="C106" s="64">
        <v>-1.4201200000000001E-5</v>
      </c>
      <c r="D106" s="61">
        <f t="shared" si="18"/>
        <v>-1.676731479566479E-4</v>
      </c>
      <c r="E106" s="49">
        <f>IF(D106&gt;0,LOG10(D106),-3)</f>
        <v>-3</v>
      </c>
      <c r="F106" s="49">
        <f>IF($D106&gt;0,LOG10(D106),-3)</f>
        <v>-3</v>
      </c>
      <c r="G106" s="49">
        <f t="shared" si="21"/>
        <v>1E-3</v>
      </c>
      <c r="H106" s="5" t="str">
        <f t="shared" si="24"/>
        <v/>
      </c>
      <c r="I106" s="24">
        <f t="shared" si="22"/>
        <v>2.4975000000000001E-2</v>
      </c>
      <c r="J106" s="24">
        <f t="shared" si="23"/>
        <v>3.0309239321099999E-3</v>
      </c>
      <c r="K106" s="5" t="str">
        <f t="shared" si="29"/>
        <v/>
      </c>
      <c r="L106" s="5" t="str">
        <f t="shared" si="30"/>
        <v/>
      </c>
      <c r="M106" s="24">
        <f t="shared" si="25"/>
        <v>-300951951.79638493</v>
      </c>
      <c r="N106" s="24">
        <f t="shared" si="26"/>
        <v>-1.676730901016447E-4</v>
      </c>
      <c r="O106" s="24">
        <f t="shared" si="27"/>
        <v>5328664.125</v>
      </c>
      <c r="P106" s="24">
        <f t="shared" si="28"/>
        <v>-6.1094024734023304E-9</v>
      </c>
      <c r="Q106" s="5" t="str">
        <f t="shared" si="33"/>
        <v/>
      </c>
      <c r="R106" s="5" t="str">
        <f t="shared" si="34"/>
        <v/>
      </c>
      <c r="S106" s="5" t="str">
        <f t="shared" si="35"/>
        <v/>
      </c>
      <c r="T106" s="5" t="str">
        <f t="shared" si="35"/>
        <v/>
      </c>
      <c r="U106" s="24">
        <f t="shared" si="32"/>
        <v>5.62621065548073E-5</v>
      </c>
      <c r="V106" s="24">
        <f t="shared" si="31"/>
        <v>1.825897278388933E-2</v>
      </c>
      <c r="W106" s="63">
        <f>B106+([1]User!D$6-25)*[1]User!C$6*[1]Calc!V$6</f>
        <v>0.12135831559999999</v>
      </c>
      <c r="AH106" s="24"/>
    </row>
    <row r="107" spans="1:34">
      <c r="A107" s="64">
        <v>1.4321800000000001E-2</v>
      </c>
      <c r="B107" s="59">
        <v>0.120907</v>
      </c>
      <c r="C107" s="64">
        <v>-6.1415399999999998E-6</v>
      </c>
      <c r="D107" s="61">
        <f t="shared" si="18"/>
        <v>-7.2512980952431575E-5</v>
      </c>
      <c r="E107" s="49">
        <f>IF(D107&gt;0,LOG10(D107),-3)</f>
        <v>-3</v>
      </c>
      <c r="F107" s="49">
        <f t="shared" ref="F107:F133" si="36">IF($D107&gt;0,LOG10(D107),-3)</f>
        <v>-3</v>
      </c>
      <c r="G107" s="49">
        <f t="shared" si="21"/>
        <v>1E-3</v>
      </c>
      <c r="H107" s="5" t="str">
        <f t="shared" si="24"/>
        <v/>
      </c>
      <c r="I107" s="24">
        <f t="shared" si="22"/>
        <v>2.4975000000000001E-2</v>
      </c>
      <c r="J107" s="24">
        <f t="shared" si="23"/>
        <v>3.0265533071099997E-3</v>
      </c>
      <c r="K107" s="5" t="str">
        <f t="shared" si="29"/>
        <v/>
      </c>
      <c r="L107" s="5" t="str">
        <f t="shared" si="30"/>
        <v/>
      </c>
      <c r="M107" s="24">
        <f t="shared" si="25"/>
        <v>-247910374.80134666</v>
      </c>
      <c r="N107" s="24">
        <f t="shared" si="26"/>
        <v>-7.2512933294141121E-5</v>
      </c>
      <c r="O107" s="24">
        <f t="shared" si="27"/>
        <v>5292493</v>
      </c>
      <c r="P107" s="24">
        <f t="shared" si="28"/>
        <v>-1.4030998445379479E-8</v>
      </c>
      <c r="Q107" s="5" t="str">
        <f t="shared" si="33"/>
        <v/>
      </c>
      <c r="R107" s="5" t="str">
        <f t="shared" si="34"/>
        <v/>
      </c>
      <c r="S107" s="5" t="str">
        <f t="shared" si="35"/>
        <v/>
      </c>
      <c r="T107" s="5" t="str">
        <f t="shared" si="35"/>
        <v/>
      </c>
      <c r="U107" s="24">
        <f t="shared" si="32"/>
        <v>5.6134648121568629E-5</v>
      </c>
      <c r="V107" s="24">
        <f t="shared" si="31"/>
        <v>1.8305374852607456E-2</v>
      </c>
      <c r="W107" s="63">
        <f>B107+([1]User!D$6-25)*[1]User!C$6*[1]Calc!V$6</f>
        <v>0.12118331559999999</v>
      </c>
      <c r="AH107" s="24"/>
    </row>
    <row r="108" spans="1:34">
      <c r="A108" s="64">
        <v>1.44672E-2</v>
      </c>
      <c r="B108" s="59">
        <v>0.120793</v>
      </c>
      <c r="C108" s="64">
        <v>-2.7833399999999999E-6</v>
      </c>
      <c r="D108" s="61">
        <f t="shared" si="18"/>
        <v>-3.2862812975921498E-5</v>
      </c>
      <c r="E108" s="49">
        <f>IF(D108&gt;0,LOG10(D108),-3)</f>
        <v>-3</v>
      </c>
      <c r="F108" s="49">
        <f t="shared" si="36"/>
        <v>-3</v>
      </c>
      <c r="G108" s="49">
        <f t="shared" si="21"/>
        <v>1E-3</v>
      </c>
      <c r="H108" s="5" t="str">
        <f t="shared" si="24"/>
        <v/>
      </c>
      <c r="I108" s="24">
        <f t="shared" si="22"/>
        <v>2.4975000000000001E-2</v>
      </c>
      <c r="J108" s="24">
        <f t="shared" si="23"/>
        <v>3.0237061571100001E-3</v>
      </c>
      <c r="K108" s="5" t="str">
        <f t="shared" si="29"/>
        <v/>
      </c>
      <c r="L108" s="5" t="str">
        <f t="shared" si="30"/>
        <v/>
      </c>
      <c r="M108" s="24">
        <f t="shared" si="25"/>
        <v>-160780932.2884824</v>
      </c>
      <c r="N108" s="24">
        <f t="shared" si="26"/>
        <v>-3.2862782067395075E-5</v>
      </c>
      <c r="O108" s="24">
        <f t="shared" si="27"/>
        <v>5269062.25</v>
      </c>
      <c r="P108" s="24">
        <f t="shared" si="28"/>
        <v>-3.0822847708471293E-8</v>
      </c>
      <c r="Q108" s="5" t="str">
        <f t="shared" si="33"/>
        <v/>
      </c>
      <c r="R108" s="5" t="str">
        <f t="shared" si="34"/>
        <v/>
      </c>
      <c r="S108" s="5" t="str">
        <f t="shared" si="35"/>
        <v/>
      </c>
      <c r="T108" s="5" t="str">
        <f t="shared" si="35"/>
        <v/>
      </c>
      <c r="U108" s="24">
        <f t="shared" si="32"/>
        <v>5.6051765072173077E-5</v>
      </c>
      <c r="V108" s="24">
        <f t="shared" si="31"/>
        <v>1.8335662554926899E-2</v>
      </c>
      <c r="W108" s="63">
        <f>B108+([1]User!D$6-25)*[1]User!C$6*[1]Calc!V$6</f>
        <v>0.12106931559999999</v>
      </c>
      <c r="AH108" s="24"/>
    </row>
    <row r="109" spans="1:34">
      <c r="A109" s="60">
        <v>1.46126E-2</v>
      </c>
      <c r="B109" s="63">
        <v>0.120765</v>
      </c>
      <c r="C109" s="24">
        <v>1.9181299999999999E-6</v>
      </c>
      <c r="D109" s="61">
        <f t="shared" si="18"/>
        <v>2.2647304121488679E-5</v>
      </c>
      <c r="E109" s="49">
        <f t="shared" ref="E109:E133" si="37">IF(D109&gt;0,LOG10(D109),-3)</f>
        <v>-4.6449834879047227</v>
      </c>
      <c r="F109" s="49">
        <f t="shared" si="36"/>
        <v>-4.6449834879047227</v>
      </c>
      <c r="G109" s="49">
        <f t="shared" si="21"/>
        <v>1E-3</v>
      </c>
      <c r="H109" s="5" t="str">
        <f t="shared" si="24"/>
        <v/>
      </c>
      <c r="I109" s="24">
        <f t="shared" si="22"/>
        <v>2.4975000000000001E-2</v>
      </c>
      <c r="J109" s="24">
        <f t="shared" si="23"/>
        <v>3.0230068571099997E-3</v>
      </c>
      <c r="K109" s="5" t="str">
        <f t="shared" si="29"/>
        <v/>
      </c>
      <c r="L109" s="5" t="str">
        <f t="shared" si="30"/>
        <v/>
      </c>
      <c r="M109" s="24">
        <f t="shared" si="25"/>
        <v>-39447041.199781537</v>
      </c>
      <c r="N109" s="24">
        <f t="shared" si="26"/>
        <v>2.2647311704787878E-5</v>
      </c>
      <c r="O109" s="24">
        <f t="shared" si="27"/>
        <v>5263323.25</v>
      </c>
      <c r="P109" s="24">
        <f t="shared" si="28"/>
        <v>4.4677323064621848E-8</v>
      </c>
      <c r="Q109" s="5" t="str">
        <f t="shared" si="33"/>
        <v/>
      </c>
      <c r="R109" s="5" t="str">
        <f t="shared" si="34"/>
        <v/>
      </c>
      <c r="S109" s="5" t="str">
        <f t="shared" si="35"/>
        <v/>
      </c>
      <c r="T109" s="5" t="str">
        <f t="shared" si="35"/>
        <v/>
      </c>
      <c r="U109" s="24">
        <f t="shared" si="32"/>
        <v>5.6031425537879354E-5</v>
      </c>
      <c r="V109" s="24">
        <f t="shared" si="31"/>
        <v>1.8343108905269686E-2</v>
      </c>
      <c r="W109" s="63">
        <f>B109+([1]User!D$6-25)*[1]User!C$6*[1]Calc!V$6</f>
        <v>0.12104131559999999</v>
      </c>
      <c r="AH109" s="24"/>
    </row>
    <row r="110" spans="1:34">
      <c r="A110" s="60">
        <v>1.4758E-2</v>
      </c>
      <c r="B110" s="63">
        <v>0.120602</v>
      </c>
      <c r="C110" s="24">
        <v>-1.15146E-5</v>
      </c>
      <c r="D110" s="61">
        <f t="shared" si="18"/>
        <v>-1.3595254129662409E-4</v>
      </c>
      <c r="E110" s="49">
        <f t="shared" si="37"/>
        <v>-3</v>
      </c>
      <c r="F110" s="49">
        <f t="shared" si="36"/>
        <v>-3</v>
      </c>
      <c r="G110" s="49">
        <f t="shared" si="21"/>
        <v>1E-3</v>
      </c>
      <c r="H110" s="5" t="str">
        <f t="shared" si="24"/>
        <v/>
      </c>
      <c r="I110" s="24">
        <f t="shared" si="22"/>
        <v>2.4975000000000001E-2</v>
      </c>
      <c r="J110" s="24">
        <f t="shared" si="23"/>
        <v>3.0189359321099998E-3</v>
      </c>
      <c r="K110" s="5" t="str">
        <f t="shared" si="29"/>
        <v/>
      </c>
      <c r="L110" s="5" t="str">
        <f t="shared" si="30"/>
        <v/>
      </c>
      <c r="M110" s="24">
        <f t="shared" si="25"/>
        <v>-228185891.61796185</v>
      </c>
      <c r="N110" s="24">
        <f t="shared" si="26"/>
        <v>-1.3595249743016829E-4</v>
      </c>
      <c r="O110" s="24">
        <f t="shared" si="27"/>
        <v>5230037.75</v>
      </c>
      <c r="P110" s="24">
        <f t="shared" si="28"/>
        <v>-7.3953952745622271E-9</v>
      </c>
      <c r="Q110" s="5" t="str">
        <f t="shared" si="33"/>
        <v/>
      </c>
      <c r="R110" s="5" t="str">
        <f t="shared" si="34"/>
        <v/>
      </c>
      <c r="S110" s="5" t="str">
        <f t="shared" si="35"/>
        <v/>
      </c>
      <c r="T110" s="5" t="str">
        <f t="shared" si="35"/>
        <v/>
      </c>
      <c r="U110" s="24">
        <f t="shared" si="32"/>
        <v>5.5913158760433441E-5</v>
      </c>
      <c r="V110" s="24">
        <f t="shared" si="31"/>
        <v>1.8386514316227561E-2</v>
      </c>
      <c r="W110" s="63">
        <f>B110+([1]User!D$6-25)*[1]User!C$6*[1]Calc!V$6</f>
        <v>0.12087831559999999</v>
      </c>
      <c r="AH110" s="24"/>
    </row>
    <row r="111" spans="1:34">
      <c r="A111" s="60">
        <v>1.4903400000000001E-2</v>
      </c>
      <c r="B111" s="63">
        <v>0.120508</v>
      </c>
      <c r="C111" s="24">
        <v>-9.4997300000000003E-6</v>
      </c>
      <c r="D111" s="61">
        <f t="shared" si="18"/>
        <v>-1.1216303085923774E-4</v>
      </c>
      <c r="E111" s="49">
        <f t="shared" si="37"/>
        <v>-3</v>
      </c>
      <c r="F111" s="49">
        <f t="shared" si="36"/>
        <v>-3</v>
      </c>
      <c r="G111" s="49">
        <f t="shared" si="21"/>
        <v>1E-3</v>
      </c>
      <c r="H111" s="5" t="str">
        <f t="shared" si="24"/>
        <v/>
      </c>
      <c r="I111" s="24">
        <f t="shared" si="22"/>
        <v>2.4975000000000001E-2</v>
      </c>
      <c r="J111" s="24">
        <f t="shared" si="23"/>
        <v>3.01658828211E-3</v>
      </c>
      <c r="K111" s="5" t="str">
        <f t="shared" si="29"/>
        <v/>
      </c>
      <c r="L111" s="5" t="str">
        <f t="shared" si="30"/>
        <v/>
      </c>
      <c r="M111" s="24">
        <f t="shared" si="25"/>
        <v>-131111304.92553078</v>
      </c>
      <c r="N111" s="24">
        <f t="shared" si="26"/>
        <v>-1.1216300565440048E-4</v>
      </c>
      <c r="O111" s="24">
        <f t="shared" si="27"/>
        <v>5210938.25</v>
      </c>
      <c r="P111" s="24">
        <f t="shared" si="28"/>
        <v>-8.9312047527205182E-9</v>
      </c>
      <c r="Q111" s="5" t="str">
        <f t="shared" si="33"/>
        <v/>
      </c>
      <c r="R111" s="5" t="str">
        <f t="shared" si="34"/>
        <v/>
      </c>
      <c r="S111" s="5" t="str">
        <f t="shared" si="35"/>
        <v/>
      </c>
      <c r="T111" s="5" t="str">
        <f t="shared" si="35"/>
        <v/>
      </c>
      <c r="U111" s="24">
        <f t="shared" si="32"/>
        <v>5.5845063004867557E-5</v>
      </c>
      <c r="V111" s="24">
        <f t="shared" si="31"/>
        <v>1.8411589988107782E-2</v>
      </c>
      <c r="W111" s="63">
        <f>B111+([1]User!D$6-25)*[1]User!C$6*[1]Calc!V$6</f>
        <v>0.1207843156</v>
      </c>
      <c r="AH111" s="24"/>
    </row>
    <row r="112" spans="1:34">
      <c r="A112" s="60">
        <v>1.5048799999999999E-2</v>
      </c>
      <c r="B112" s="63">
        <v>0.120505</v>
      </c>
      <c r="C112" s="24">
        <v>-9.4997300000000003E-6</v>
      </c>
      <c r="D112" s="61">
        <f t="shared" si="18"/>
        <v>-1.1216303085923774E-4</v>
      </c>
      <c r="E112" s="49">
        <f t="shared" si="37"/>
        <v>-3</v>
      </c>
      <c r="F112" s="49">
        <f t="shared" si="36"/>
        <v>-3</v>
      </c>
      <c r="G112" s="49">
        <f t="shared" si="21"/>
        <v>1E-3</v>
      </c>
      <c r="H112" s="5" t="str">
        <f t="shared" si="24"/>
        <v/>
      </c>
      <c r="I112" s="24">
        <f t="shared" si="22"/>
        <v>2.4975000000000001E-2</v>
      </c>
      <c r="J112" s="24">
        <f t="shared" si="23"/>
        <v>3.0165133571099997E-3</v>
      </c>
      <c r="K112" s="5" t="str">
        <f t="shared" si="29"/>
        <v/>
      </c>
      <c r="L112" s="5" t="str">
        <f t="shared" si="30"/>
        <v/>
      </c>
      <c r="M112" s="24">
        <f t="shared" si="25"/>
        <v>-4183914.793729709</v>
      </c>
      <c r="N112" s="24">
        <f t="shared" si="26"/>
        <v>-1.1216303005492196E-4</v>
      </c>
      <c r="O112" s="24">
        <f t="shared" si="27"/>
        <v>5210329.875</v>
      </c>
      <c r="P112" s="24">
        <f t="shared" si="28"/>
        <v>-8.930160095349939E-9</v>
      </c>
      <c r="Q112" s="5" t="str">
        <f t="shared" si="33"/>
        <v/>
      </c>
      <c r="R112" s="5" t="str">
        <f t="shared" si="34"/>
        <v/>
      </c>
      <c r="S112" s="5" t="str">
        <f t="shared" si="35"/>
        <v/>
      </c>
      <c r="T112" s="5" t="str">
        <f t="shared" si="35"/>
        <v/>
      </c>
      <c r="U112" s="24">
        <f t="shared" si="32"/>
        <v>5.584289102486023E-5</v>
      </c>
      <c r="V112" s="24">
        <f t="shared" si="31"/>
        <v>1.8412390810489225E-2</v>
      </c>
      <c r="W112" s="63">
        <f>B112+([1]User!D$6-25)*[1]User!C$6*[1]Calc!V$6</f>
        <v>0.12078131559999999</v>
      </c>
      <c r="AH112" s="24"/>
    </row>
    <row r="113" spans="1:34">
      <c r="A113" s="5">
        <v>1.51942E-2</v>
      </c>
      <c r="B113" s="63">
        <v>0.120452</v>
      </c>
      <c r="C113" s="24">
        <v>-2.1117E-6</v>
      </c>
      <c r="D113" s="61">
        <f t="shared" si="18"/>
        <v>-2.4932779380619481E-5</v>
      </c>
      <c r="E113" s="49">
        <f t="shared" si="37"/>
        <v>-3</v>
      </c>
      <c r="F113" s="49">
        <f t="shared" si="36"/>
        <v>-3</v>
      </c>
      <c r="G113" s="49">
        <f t="shared" si="21"/>
        <v>1E-3</v>
      </c>
      <c r="H113" s="5" t="str">
        <f t="shared" si="24"/>
        <v/>
      </c>
      <c r="I113" s="24">
        <f t="shared" si="22"/>
        <v>2.4975000000000001E-2</v>
      </c>
      <c r="J113" s="24">
        <f t="shared" si="23"/>
        <v>3.0151896821100001E-3</v>
      </c>
      <c r="K113" s="5" t="str">
        <f t="shared" si="29"/>
        <v/>
      </c>
      <c r="L113" s="5" t="str">
        <f t="shared" si="30"/>
        <v/>
      </c>
      <c r="M113" s="24">
        <f t="shared" si="25"/>
        <v>-73763510.647685945</v>
      </c>
      <c r="N113" s="24">
        <f t="shared" si="26"/>
        <v>-2.4932765200322195E-5</v>
      </c>
      <c r="O113" s="24">
        <f t="shared" si="27"/>
        <v>5199593</v>
      </c>
      <c r="P113" s="24">
        <f t="shared" si="28"/>
        <v>-4.0090609697278292E-8</v>
      </c>
      <c r="Q113" s="5" t="str">
        <f t="shared" si="33"/>
        <v/>
      </c>
      <c r="R113" s="5" t="str">
        <f t="shared" si="34"/>
        <v/>
      </c>
      <c r="S113" s="5" t="str">
        <f t="shared" si="35"/>
        <v/>
      </c>
      <c r="T113" s="5" t="str">
        <f t="shared" si="35"/>
        <v/>
      </c>
      <c r="U113" s="24">
        <f t="shared" si="32"/>
        <v>5.5804532510083863E-5</v>
      </c>
      <c r="V113" s="24">
        <f t="shared" si="31"/>
        <v>1.8426544134828957E-2</v>
      </c>
      <c r="W113" s="63">
        <f>B113+([1]User!D$6-25)*[1]User!C$6*[1]Calc!V$6</f>
        <v>0.1207283156</v>
      </c>
      <c r="AH113" s="24"/>
    </row>
    <row r="114" spans="1:34">
      <c r="A114" s="5">
        <v>1.53396E-2</v>
      </c>
      <c r="B114" s="63">
        <v>0.120434</v>
      </c>
      <c r="C114" s="24">
        <v>7.29124E-6</v>
      </c>
      <c r="D114" s="61">
        <f t="shared" si="18"/>
        <v>8.6087454814200872E-5</v>
      </c>
      <c r="E114" s="49">
        <f t="shared" si="37"/>
        <v>-4.0650601319601405</v>
      </c>
      <c r="F114" s="49">
        <f t="shared" si="36"/>
        <v>-4.0650601319601405</v>
      </c>
      <c r="G114" s="49">
        <f t="shared" si="21"/>
        <v>1E-3</v>
      </c>
      <c r="H114" s="5" t="str">
        <f t="shared" si="24"/>
        <v/>
      </c>
      <c r="I114" s="24">
        <f t="shared" si="22"/>
        <v>2.4975000000000001E-2</v>
      </c>
      <c r="J114" s="24">
        <f t="shared" si="23"/>
        <v>3.0147401321099997E-3</v>
      </c>
      <c r="K114" s="5" t="str">
        <f t="shared" si="29"/>
        <v/>
      </c>
      <c r="L114" s="5" t="str">
        <f t="shared" si="30"/>
        <v/>
      </c>
      <c r="M114" s="24">
        <f t="shared" si="25"/>
        <v>-25034213.768935885</v>
      </c>
      <c r="N114" s="24">
        <f t="shared" si="26"/>
        <v>8.608745962677813E-5</v>
      </c>
      <c r="O114" s="24">
        <f t="shared" si="27"/>
        <v>5195951.5</v>
      </c>
      <c r="P114" s="24">
        <f t="shared" si="28"/>
        <v>1.1602964249270219E-8</v>
      </c>
      <c r="Q114" s="5" t="str">
        <f t="shared" si="33"/>
        <v/>
      </c>
      <c r="R114" s="5" t="str">
        <f t="shared" si="34"/>
        <v/>
      </c>
      <c r="S114" s="5" t="str">
        <f t="shared" si="35"/>
        <v/>
      </c>
      <c r="T114" s="5" t="str">
        <f t="shared" si="35"/>
        <v/>
      </c>
      <c r="U114" s="24">
        <f t="shared" si="32"/>
        <v>5.5791510741825658E-5</v>
      </c>
      <c r="V114" s="24">
        <f t="shared" si="31"/>
        <v>1.8431353277481594E-2</v>
      </c>
      <c r="W114" s="63">
        <f>B114+([1]User!D$6-25)*[1]User!C$6*[1]Calc!V$6</f>
        <v>0.12071031559999999</v>
      </c>
      <c r="AH114" s="24"/>
    </row>
    <row r="115" spans="1:34">
      <c r="A115" s="5">
        <v>1.5485000000000001E-2</v>
      </c>
      <c r="B115" s="63">
        <v>0.120402</v>
      </c>
      <c r="C115" s="24">
        <v>-1.2857899999999999E-5</v>
      </c>
      <c r="D115" s="61">
        <f t="shared" si="18"/>
        <v>-1.51812844626636E-4</v>
      </c>
      <c r="E115" s="49">
        <f t="shared" si="37"/>
        <v>-3</v>
      </c>
      <c r="F115" s="49">
        <f t="shared" si="36"/>
        <v>-3</v>
      </c>
      <c r="G115" s="49">
        <f t="shared" si="21"/>
        <v>1E-3</v>
      </c>
      <c r="H115" s="5" t="str">
        <f t="shared" si="24"/>
        <v/>
      </c>
      <c r="I115" s="24">
        <f t="shared" si="22"/>
        <v>2.4975000000000001E-2</v>
      </c>
      <c r="J115" s="24">
        <f t="shared" si="23"/>
        <v>3.01394093211E-3</v>
      </c>
      <c r="K115" s="5" t="str">
        <f t="shared" si="29"/>
        <v/>
      </c>
      <c r="L115" s="5" t="str">
        <f t="shared" si="30"/>
        <v/>
      </c>
      <c r="M115" s="24">
        <f t="shared" si="25"/>
        <v>-44449873.360592455</v>
      </c>
      <c r="N115" s="24">
        <f t="shared" si="26"/>
        <v>-1.5181283608159234E-4</v>
      </c>
      <c r="O115" s="24">
        <f t="shared" si="27"/>
        <v>5189484.125</v>
      </c>
      <c r="P115" s="24">
        <f t="shared" si="28"/>
        <v>-6.5714234312428101E-9</v>
      </c>
      <c r="Q115" s="5" t="str">
        <f t="shared" si="33"/>
        <v/>
      </c>
      <c r="R115" s="5" t="str">
        <f t="shared" si="34"/>
        <v/>
      </c>
      <c r="S115" s="5" t="str">
        <f t="shared" si="35"/>
        <v/>
      </c>
      <c r="T115" s="5" t="str">
        <f t="shared" si="35"/>
        <v/>
      </c>
      <c r="U115" s="24">
        <f t="shared" si="32"/>
        <v>5.5768368002758683E-5</v>
      </c>
      <c r="V115" s="24">
        <f t="shared" si="31"/>
        <v>1.8439905812753593E-2</v>
      </c>
      <c r="W115" s="63">
        <f>B115+([1]User!D$6-25)*[1]User!C$6*[1]Calc!V$6</f>
        <v>0.12067831559999999</v>
      </c>
      <c r="AH115" s="24"/>
    </row>
    <row r="116" spans="1:34">
      <c r="A116" s="5">
        <v>1.5630399999999999E-2</v>
      </c>
      <c r="B116" s="63">
        <v>0.120309</v>
      </c>
      <c r="C116" s="24">
        <v>-7.6842700000000003E-7</v>
      </c>
      <c r="D116" s="61">
        <f t="shared" si="18"/>
        <v>-9.0727948388082057E-6</v>
      </c>
      <c r="E116" s="49">
        <f t="shared" si="37"/>
        <v>-3</v>
      </c>
      <c r="F116" s="49">
        <f t="shared" si="36"/>
        <v>-3</v>
      </c>
      <c r="G116" s="49">
        <f t="shared" si="21"/>
        <v>1E-3</v>
      </c>
      <c r="H116" s="5" t="str">
        <f t="shared" si="24"/>
        <v/>
      </c>
      <c r="I116" s="24">
        <f t="shared" si="22"/>
        <v>2.4975000000000001E-2</v>
      </c>
      <c r="J116" s="24">
        <f t="shared" si="23"/>
        <v>3.0116182571099997E-3</v>
      </c>
      <c r="K116" s="5" t="str">
        <f t="shared" si="29"/>
        <v/>
      </c>
      <c r="L116" s="5" t="str">
        <f t="shared" si="30"/>
        <v/>
      </c>
      <c r="M116" s="24">
        <f t="shared" si="25"/>
        <v>-128715694.08148083</v>
      </c>
      <c r="N116" s="24">
        <f t="shared" si="26"/>
        <v>-9.0727700945031748E-6</v>
      </c>
      <c r="O116" s="24">
        <f t="shared" si="27"/>
        <v>5170734</v>
      </c>
      <c r="P116" s="24">
        <f t="shared" si="28"/>
        <v>-1.0956101541272796E-7</v>
      </c>
      <c r="Q116" s="5" t="str">
        <f t="shared" si="33"/>
        <v/>
      </c>
      <c r="R116" s="5" t="str">
        <f t="shared" si="34"/>
        <v/>
      </c>
      <c r="S116" s="5" t="str">
        <f t="shared" si="35"/>
        <v/>
      </c>
      <c r="T116" s="5" t="str">
        <f t="shared" si="35"/>
        <v/>
      </c>
      <c r="U116" s="24">
        <f t="shared" si="32"/>
        <v>5.5701160746404347E-5</v>
      </c>
      <c r="V116" s="24">
        <f t="shared" si="31"/>
        <v>1.846478306172987E-2</v>
      </c>
      <c r="W116" s="63">
        <f>B116+([1]User!D$6-25)*[1]User!C$6*[1]Calc!V$6</f>
        <v>0.12058531559999999</v>
      </c>
      <c r="AH116" s="24"/>
    </row>
    <row r="117" spans="1:34">
      <c r="A117" s="5">
        <v>1.57758E-2</v>
      </c>
      <c r="B117" s="63">
        <v>0.120364</v>
      </c>
      <c r="C117" s="24">
        <v>-6.1415399999999998E-6</v>
      </c>
      <c r="D117" s="61">
        <f t="shared" si="18"/>
        <v>-7.2512980952431575E-5</v>
      </c>
      <c r="E117" s="49">
        <f t="shared" si="37"/>
        <v>-3</v>
      </c>
      <c r="F117" s="49">
        <f t="shared" si="36"/>
        <v>-3</v>
      </c>
      <c r="G117" s="49">
        <f t="shared" si="21"/>
        <v>1E-3</v>
      </c>
      <c r="H117" s="5" t="str">
        <f t="shared" si="24"/>
        <v/>
      </c>
      <c r="I117" s="24">
        <f t="shared" si="22"/>
        <v>2.4975000000000001E-2</v>
      </c>
      <c r="J117" s="24">
        <f t="shared" si="23"/>
        <v>3.0129918821100001E-3</v>
      </c>
      <c r="K117" s="5" t="str">
        <f t="shared" si="29"/>
        <v/>
      </c>
      <c r="L117" s="5" t="str">
        <f t="shared" si="30"/>
        <v/>
      </c>
      <c r="M117" s="24">
        <f t="shared" si="25"/>
        <v>76285310.541805729</v>
      </c>
      <c r="N117" s="24">
        <f t="shared" si="26"/>
        <v>-7.2512995617519675E-5</v>
      </c>
      <c r="O117" s="24">
        <f t="shared" si="27"/>
        <v>5181814.625</v>
      </c>
      <c r="P117" s="24">
        <f t="shared" si="28"/>
        <v>-1.3737565729105282E-8</v>
      </c>
      <c r="Q117" s="5" t="str">
        <f t="shared" si="33"/>
        <v/>
      </c>
      <c r="R117" s="5" t="str">
        <f t="shared" si="34"/>
        <v/>
      </c>
      <c r="S117" s="5" t="str">
        <f t="shared" si="35"/>
        <v/>
      </c>
      <c r="T117" s="5" t="str">
        <f t="shared" si="35"/>
        <v/>
      </c>
      <c r="U117" s="24">
        <f t="shared" si="32"/>
        <v>5.5740897749258977E-5</v>
      </c>
      <c r="V117" s="24">
        <f t="shared" si="31"/>
        <v>1.8450066853070036E-2</v>
      </c>
      <c r="W117" s="63">
        <f>B117+([1]User!D$6-25)*[1]User!C$6*[1]Calc!V$6</f>
        <v>0.12064031559999999</v>
      </c>
      <c r="AH117" s="24"/>
    </row>
    <row r="118" spans="1:34">
      <c r="A118" s="5">
        <v>1.59212E-2</v>
      </c>
      <c r="B118" s="63">
        <v>0.12034599999999999</v>
      </c>
      <c r="C118" s="24">
        <v>-1.15146E-5</v>
      </c>
      <c r="D118" s="61">
        <f t="shared" si="18"/>
        <v>-1.3595254129662409E-4</v>
      </c>
      <c r="E118" s="49">
        <f t="shared" si="37"/>
        <v>-3</v>
      </c>
      <c r="F118" s="49">
        <f t="shared" si="36"/>
        <v>-3</v>
      </c>
      <c r="G118" s="49">
        <f t="shared" si="21"/>
        <v>1E-3</v>
      </c>
      <c r="H118" s="5" t="str">
        <f t="shared" si="24"/>
        <v/>
      </c>
      <c r="I118" s="24">
        <f t="shared" si="22"/>
        <v>2.4975000000000001E-2</v>
      </c>
      <c r="J118" s="24">
        <f t="shared" si="23"/>
        <v>3.0125423321099997E-3</v>
      </c>
      <c r="K118" s="5" t="str">
        <f t="shared" si="29"/>
        <v/>
      </c>
      <c r="L118" s="5" t="str">
        <f t="shared" si="30"/>
        <v/>
      </c>
      <c r="M118" s="24">
        <f t="shared" si="25"/>
        <v>-24948617.055806272</v>
      </c>
      <c r="N118" s="24">
        <f t="shared" si="26"/>
        <v>-1.3595253650050196E-4</v>
      </c>
      <c r="O118" s="24">
        <f t="shared" si="27"/>
        <v>5178185.625</v>
      </c>
      <c r="P118" s="24">
        <f t="shared" si="28"/>
        <v>-7.3220730570652096E-9</v>
      </c>
      <c r="Q118" s="5" t="str">
        <f t="shared" si="33"/>
        <v/>
      </c>
      <c r="R118" s="5" t="str">
        <f t="shared" si="34"/>
        <v/>
      </c>
      <c r="S118" s="5" t="str">
        <f t="shared" si="35"/>
        <v/>
      </c>
      <c r="T118" s="5" t="str">
        <f t="shared" si="35"/>
        <v/>
      </c>
      <c r="U118" s="24">
        <f t="shared" si="32"/>
        <v>5.5727889973694462E-5</v>
      </c>
      <c r="V118" s="24">
        <f t="shared" si="31"/>
        <v>1.8454881837212965E-2</v>
      </c>
      <c r="W118" s="63">
        <f>B118+([1]User!D$6-25)*[1]User!C$6*[1]Calc!V$6</f>
        <v>0.12062231559999999</v>
      </c>
      <c r="AH118" s="24"/>
    </row>
    <row r="119" spans="1:34">
      <c r="A119" s="5">
        <v>1.60666E-2</v>
      </c>
      <c r="B119" s="63">
        <v>0.120295</v>
      </c>
      <c r="C119" s="24">
        <v>-9.4997300000000003E-6</v>
      </c>
      <c r="D119" s="61">
        <f t="shared" si="18"/>
        <v>-1.1216303085923774E-4</v>
      </c>
      <c r="E119" s="49">
        <f t="shared" si="37"/>
        <v>-3</v>
      </c>
      <c r="F119" s="49">
        <f t="shared" si="36"/>
        <v>-3</v>
      </c>
      <c r="G119" s="49">
        <f t="shared" si="21"/>
        <v>1E-3</v>
      </c>
      <c r="H119" s="5" t="str">
        <f t="shared" si="24"/>
        <v/>
      </c>
      <c r="I119" s="24">
        <f t="shared" si="22"/>
        <v>2.4975000000000001E-2</v>
      </c>
      <c r="J119" s="24">
        <f t="shared" si="23"/>
        <v>3.01126860711E-3</v>
      </c>
      <c r="K119" s="5" t="str">
        <f t="shared" si="29"/>
        <v/>
      </c>
      <c r="L119" s="5" t="str">
        <f t="shared" si="30"/>
        <v/>
      </c>
      <c r="M119" s="24">
        <f t="shared" si="25"/>
        <v>-70547574.361860663</v>
      </c>
      <c r="N119" s="24">
        <f t="shared" si="26"/>
        <v>-1.1216301729717204E-4</v>
      </c>
      <c r="O119" s="24">
        <f t="shared" si="27"/>
        <v>5167917.25</v>
      </c>
      <c r="P119" s="24">
        <f t="shared" si="28"/>
        <v>-8.8574686744366714E-9</v>
      </c>
      <c r="Q119" s="5" t="str">
        <f t="shared" si="33"/>
        <v/>
      </c>
      <c r="R119" s="5" t="str">
        <f t="shared" si="34"/>
        <v/>
      </c>
      <c r="S119" s="5" t="str">
        <f t="shared" si="35"/>
        <v/>
      </c>
      <c r="T119" s="5" t="str">
        <f t="shared" si="35"/>
        <v/>
      </c>
      <c r="U119" s="24">
        <f t="shared" si="32"/>
        <v>5.569105013335752E-5</v>
      </c>
      <c r="V119" s="24">
        <f t="shared" si="31"/>
        <v>1.8468530789875853E-2</v>
      </c>
      <c r="W119" s="63">
        <f>B119+([1]User!D$6-25)*[1]User!C$6*[1]Calc!V$6</f>
        <v>0.12057131559999999</v>
      </c>
      <c r="AH119" s="24"/>
    </row>
    <row r="120" spans="1:34">
      <c r="A120" s="5">
        <v>1.6212000000000001E-2</v>
      </c>
      <c r="B120" s="63">
        <v>0.120321</v>
      </c>
      <c r="C120" s="24">
        <v>3.2613999999999998E-6</v>
      </c>
      <c r="D120" s="61">
        <f t="shared" si="18"/>
        <v>3.8507253242388772E-5</v>
      </c>
      <c r="E120" s="49">
        <f t="shared" si="37"/>
        <v>-4.4144574588952654</v>
      </c>
      <c r="F120" s="49">
        <f t="shared" si="36"/>
        <v>-4.4144574588952654</v>
      </c>
      <c r="G120" s="49">
        <f t="shared" si="21"/>
        <v>1E-3</v>
      </c>
      <c r="H120" s="5" t="str">
        <f t="shared" si="24"/>
        <v/>
      </c>
      <c r="I120" s="24">
        <f t="shared" si="22"/>
        <v>2.4975000000000001E-2</v>
      </c>
      <c r="J120" s="24">
        <f t="shared" si="23"/>
        <v>3.01191795711E-3</v>
      </c>
      <c r="K120" s="5" t="str">
        <f t="shared" si="29"/>
        <v/>
      </c>
      <c r="L120" s="5" t="str">
        <f t="shared" si="30"/>
        <v/>
      </c>
      <c r="M120" s="24">
        <f t="shared" si="25"/>
        <v>36001843.560822591</v>
      </c>
      <c r="N120" s="24">
        <f t="shared" si="26"/>
        <v>3.8507246321394369E-5</v>
      </c>
      <c r="O120" s="24">
        <f t="shared" si="27"/>
        <v>5173149.5</v>
      </c>
      <c r="P120" s="24">
        <f t="shared" si="28"/>
        <v>2.5825951084107255E-8</v>
      </c>
      <c r="Q120" s="5" t="str">
        <f t="shared" si="33"/>
        <v/>
      </c>
      <c r="R120" s="5" t="str">
        <f t="shared" si="34"/>
        <v/>
      </c>
      <c r="S120" s="5" t="str">
        <f t="shared" si="35"/>
        <v/>
      </c>
      <c r="T120" s="5" t="str">
        <f t="shared" si="35"/>
        <v/>
      </c>
      <c r="U120" s="24">
        <f t="shared" si="32"/>
        <v>5.5709828361808832E-5</v>
      </c>
      <c r="V120" s="24">
        <f t="shared" si="31"/>
        <v>1.8461571299734487E-2</v>
      </c>
      <c r="W120" s="63">
        <f>B120+([1]User!D$6-25)*[1]User!C$6*[1]Calc!V$6</f>
        <v>0.12059731559999999</v>
      </c>
      <c r="AH120" s="24"/>
    </row>
    <row r="121" spans="1:34">
      <c r="A121" s="5">
        <v>1.6357400000000001E-2</v>
      </c>
      <c r="B121" s="63">
        <v>0.120308</v>
      </c>
      <c r="C121" s="24">
        <v>-8.1564500000000005E-6</v>
      </c>
      <c r="D121" s="61">
        <f t="shared" si="18"/>
        <v>-9.6302963668633702E-5</v>
      </c>
      <c r="E121" s="49">
        <f t="shared" si="37"/>
        <v>-3</v>
      </c>
      <c r="F121" s="49">
        <f t="shared" si="36"/>
        <v>-3</v>
      </c>
      <c r="G121" s="49">
        <f t="shared" si="21"/>
        <v>1E-3</v>
      </c>
      <c r="H121" s="5" t="str">
        <f t="shared" si="24"/>
        <v/>
      </c>
      <c r="I121" s="24">
        <f t="shared" si="22"/>
        <v>2.4975000000000001E-2</v>
      </c>
      <c r="J121" s="24">
        <f t="shared" si="23"/>
        <v>3.0115932821099998E-3</v>
      </c>
      <c r="K121" s="5" t="str">
        <f t="shared" si="29"/>
        <v/>
      </c>
      <c r="L121" s="5" t="str">
        <f t="shared" si="30"/>
        <v/>
      </c>
      <c r="M121" s="24">
        <f t="shared" si="25"/>
        <v>-17991816.10388305</v>
      </c>
      <c r="N121" s="24">
        <f t="shared" si="26"/>
        <v>-9.6302960209886972E-5</v>
      </c>
      <c r="O121" s="24">
        <f t="shared" si="27"/>
        <v>5170532.75</v>
      </c>
      <c r="P121" s="24">
        <f t="shared" si="28"/>
        <v>-1.0321419130768862E-8</v>
      </c>
      <c r="Q121" s="5" t="str">
        <f t="shared" si="33"/>
        <v/>
      </c>
      <c r="R121" s="5" t="str">
        <f t="shared" si="34"/>
        <v/>
      </c>
      <c r="S121" s="5" t="str">
        <f t="shared" si="35"/>
        <v/>
      </c>
      <c r="T121" s="5" t="str">
        <f t="shared" si="35"/>
        <v/>
      </c>
      <c r="U121" s="24">
        <f t="shared" si="32"/>
        <v>5.57004385024442E-5</v>
      </c>
      <c r="V121" s="24">
        <f t="shared" si="31"/>
        <v>1.8465050732577905E-2</v>
      </c>
      <c r="W121" s="63">
        <f>B121+([1]User!D$6-25)*[1]User!C$6*[1]Calc!V$6</f>
        <v>0.12058431559999999</v>
      </c>
      <c r="AH121" s="24"/>
    </row>
    <row r="122" spans="1:34">
      <c r="A122" s="5">
        <v>1.6502800000000001E-2</v>
      </c>
      <c r="B122" s="63">
        <v>0.120309</v>
      </c>
      <c r="C122" s="24">
        <v>-2.1117E-6</v>
      </c>
      <c r="D122" s="61">
        <f t="shared" si="18"/>
        <v>-2.4932779380619481E-5</v>
      </c>
      <c r="E122" s="49">
        <f t="shared" si="37"/>
        <v>-3</v>
      </c>
      <c r="F122" s="49">
        <f t="shared" si="36"/>
        <v>-3</v>
      </c>
      <c r="G122" s="49">
        <f t="shared" si="21"/>
        <v>1E-3</v>
      </c>
      <c r="H122" s="5" t="str">
        <f t="shared" si="24"/>
        <v/>
      </c>
      <c r="I122" s="24">
        <f t="shared" si="22"/>
        <v>2.4975000000000001E-2</v>
      </c>
      <c r="J122" s="24">
        <f t="shared" si="23"/>
        <v>3.0116182571099997E-3</v>
      </c>
      <c r="K122" s="5" t="str">
        <f t="shared" si="29"/>
        <v/>
      </c>
      <c r="L122" s="5" t="str">
        <f t="shared" si="30"/>
        <v/>
      </c>
      <c r="M122" s="24">
        <f t="shared" si="25"/>
        <v>1384039.7213076749</v>
      </c>
      <c r="N122" s="24">
        <f t="shared" si="26"/>
        <v>-2.4932779646687279E-5</v>
      </c>
      <c r="O122" s="24">
        <f t="shared" si="27"/>
        <v>5170734</v>
      </c>
      <c r="P122" s="24">
        <f t="shared" si="28"/>
        <v>-3.9868074007226535E-8</v>
      </c>
      <c r="Q122" s="5" t="str">
        <f t="shared" si="33"/>
        <v/>
      </c>
      <c r="R122" s="5" t="str">
        <f t="shared" si="34"/>
        <v/>
      </c>
      <c r="S122" s="5" t="str">
        <f t="shared" si="35"/>
        <v/>
      </c>
      <c r="T122" s="5" t="str">
        <f t="shared" si="35"/>
        <v/>
      </c>
      <c r="U122" s="24">
        <f t="shared" si="32"/>
        <v>5.5701160746404347E-5</v>
      </c>
      <c r="V122" s="24">
        <f t="shared" si="31"/>
        <v>1.846478306172987E-2</v>
      </c>
      <c r="W122" s="63">
        <f>B122+([1]User!D$6-25)*[1]User!C$6*[1]Calc!V$6</f>
        <v>0.12058531559999999</v>
      </c>
      <c r="AH122" s="24"/>
    </row>
    <row r="123" spans="1:34">
      <c r="A123" s="5">
        <v>1.6648199999999998E-2</v>
      </c>
      <c r="B123" s="63">
        <v>0.120284</v>
      </c>
      <c r="C123" s="24">
        <v>-9.4997300000000003E-6</v>
      </c>
      <c r="D123" s="61">
        <f t="shared" si="18"/>
        <v>-1.1216303085923774E-4</v>
      </c>
      <c r="E123" s="49">
        <f t="shared" si="37"/>
        <v>-3</v>
      </c>
      <c r="F123" s="49">
        <f t="shared" si="36"/>
        <v>-3</v>
      </c>
      <c r="G123" s="49">
        <f t="shared" si="21"/>
        <v>1E-3</v>
      </c>
      <c r="H123" s="5" t="str">
        <f t="shared" si="24"/>
        <v/>
      </c>
      <c r="I123" s="24">
        <f t="shared" si="22"/>
        <v>2.4975000000000001E-2</v>
      </c>
      <c r="J123" s="24">
        <f t="shared" si="23"/>
        <v>3.0109938821100001E-3</v>
      </c>
      <c r="K123" s="5" t="str">
        <f t="shared" si="29"/>
        <v/>
      </c>
      <c r="L123" s="5" t="str">
        <f t="shared" si="30"/>
        <v/>
      </c>
      <c r="M123" s="24">
        <f t="shared" si="25"/>
        <v>-34567341.776043251</v>
      </c>
      <c r="N123" s="24">
        <f t="shared" si="26"/>
        <v>-1.1216302421401196E-4</v>
      </c>
      <c r="O123" s="24">
        <f t="shared" si="27"/>
        <v>5165705.125</v>
      </c>
      <c r="P123" s="24">
        <f t="shared" si="28"/>
        <v>-8.8536766923759761E-9</v>
      </c>
      <c r="Q123" s="5" t="str">
        <f t="shared" si="33"/>
        <v/>
      </c>
      <c r="R123" s="5" t="str">
        <f t="shared" si="34"/>
        <v/>
      </c>
      <c r="S123" s="5" t="str">
        <f t="shared" si="35"/>
        <v/>
      </c>
      <c r="T123" s="5" t="str">
        <f t="shared" si="35"/>
        <v/>
      </c>
      <c r="U123" s="24">
        <f t="shared" si="32"/>
        <v>5.5683107292471723E-5</v>
      </c>
      <c r="V123" s="24">
        <f t="shared" si="31"/>
        <v>1.8471475941611828E-2</v>
      </c>
      <c r="W123" s="63">
        <f>B123+([1]User!D$6-25)*[1]User!C$6*[1]Calc!V$6</f>
        <v>0.1205603156</v>
      </c>
      <c r="AH123" s="24"/>
    </row>
    <row r="124" spans="1:34">
      <c r="A124" s="5">
        <v>1.6793599999999999E-2</v>
      </c>
      <c r="B124" s="63">
        <v>0.12028999999999999</v>
      </c>
      <c r="C124" s="24">
        <v>-2.1117E-6</v>
      </c>
      <c r="D124" s="61">
        <f t="shared" si="18"/>
        <v>-2.4932779380619481E-5</v>
      </c>
      <c r="E124" s="49">
        <f t="shared" si="37"/>
        <v>-3</v>
      </c>
      <c r="F124" s="49">
        <f t="shared" si="36"/>
        <v>-3</v>
      </c>
      <c r="G124" s="49">
        <f t="shared" si="21"/>
        <v>1E-3</v>
      </c>
      <c r="H124" s="5" t="str">
        <f t="shared" si="24"/>
        <v/>
      </c>
      <c r="I124" s="24">
        <f t="shared" si="22"/>
        <v>2.4975000000000001E-2</v>
      </c>
      <c r="J124" s="24">
        <f t="shared" si="23"/>
        <v>3.0111437321099998E-3</v>
      </c>
      <c r="K124" s="5" t="str">
        <f t="shared" si="29"/>
        <v/>
      </c>
      <c r="L124" s="5" t="str">
        <f t="shared" si="30"/>
        <v/>
      </c>
      <c r="M124" s="24">
        <f t="shared" si="25"/>
        <v>8298099.6219914192</v>
      </c>
      <c r="N124" s="24">
        <f t="shared" si="26"/>
        <v>-2.4932780975846152E-5</v>
      </c>
      <c r="O124" s="24">
        <f t="shared" si="27"/>
        <v>5166911.625</v>
      </c>
      <c r="P124" s="24">
        <f t="shared" si="28"/>
        <v>-3.9838600104507205E-8</v>
      </c>
      <c r="Q124" s="5" t="str">
        <f t="shared" si="33"/>
        <v/>
      </c>
      <c r="R124" s="5" t="str">
        <f t="shared" si="34"/>
        <v/>
      </c>
      <c r="S124" s="5" t="str">
        <f t="shared" si="35"/>
        <v/>
      </c>
      <c r="T124" s="5" t="str">
        <f t="shared" si="35"/>
        <v/>
      </c>
      <c r="U124" s="24">
        <f t="shared" si="32"/>
        <v>5.5687439618910472E-5</v>
      </c>
      <c r="V124" s="24">
        <f t="shared" si="31"/>
        <v>1.8469869439763663E-2</v>
      </c>
      <c r="W124" s="63">
        <f>B124+([1]User!D$6-25)*[1]User!C$6*[1]Calc!V$6</f>
        <v>0.12056631559999999</v>
      </c>
      <c r="AH124" s="24"/>
    </row>
    <row r="125" spans="1:34">
      <c r="A125" s="5">
        <v>1.6938999999999999E-2</v>
      </c>
      <c r="B125" s="63">
        <v>0.12030399999999999</v>
      </c>
      <c r="C125" s="24">
        <v>-4.79826E-6</v>
      </c>
      <c r="D125" s="61">
        <f t="shared" si="18"/>
        <v>-5.6652913761827548E-5</v>
      </c>
      <c r="E125" s="49">
        <f t="shared" si="37"/>
        <v>-3</v>
      </c>
      <c r="F125" s="49">
        <f t="shared" si="36"/>
        <v>-3</v>
      </c>
      <c r="G125" s="49">
        <f t="shared" si="21"/>
        <v>1E-3</v>
      </c>
      <c r="H125" s="5" t="str">
        <f t="shared" si="24"/>
        <v/>
      </c>
      <c r="I125" s="24">
        <f t="shared" si="22"/>
        <v>2.4975000000000001E-2</v>
      </c>
      <c r="J125" s="24">
        <f t="shared" si="23"/>
        <v>3.01149338211E-3</v>
      </c>
      <c r="K125" s="5" t="str">
        <f t="shared" si="29"/>
        <v/>
      </c>
      <c r="L125" s="5" t="str">
        <f t="shared" si="30"/>
        <v/>
      </c>
      <c r="M125" s="24">
        <f t="shared" si="25"/>
        <v>19372785.690495685</v>
      </c>
      <c r="N125" s="24">
        <f t="shared" si="26"/>
        <v>-5.6652917486051867E-5</v>
      </c>
      <c r="O125" s="24">
        <f t="shared" si="27"/>
        <v>5169727.75</v>
      </c>
      <c r="P125" s="24">
        <f t="shared" si="28"/>
        <v>-1.7542405700548144E-8</v>
      </c>
      <c r="Q125" s="5" t="str">
        <f t="shared" si="33"/>
        <v/>
      </c>
      <c r="R125" s="5" t="str">
        <f t="shared" si="34"/>
        <v/>
      </c>
      <c r="S125" s="5" t="str">
        <f t="shared" si="35"/>
        <v/>
      </c>
      <c r="T125" s="5" t="str">
        <f t="shared" si="35"/>
        <v/>
      </c>
      <c r="U125" s="24">
        <f t="shared" si="32"/>
        <v>5.5697549614784049E-5</v>
      </c>
      <c r="V125" s="24">
        <f t="shared" si="31"/>
        <v>1.846612145292079E-2</v>
      </c>
      <c r="W125" s="63">
        <f>B125+([1]User!D$6-25)*[1]User!C$6*[1]Calc!V$6</f>
        <v>0.12058031559999999</v>
      </c>
      <c r="AH125" s="24"/>
    </row>
    <row r="126" spans="1:34">
      <c r="A126" s="5">
        <v>1.70844E-2</v>
      </c>
      <c r="B126" s="63">
        <v>0.120266</v>
      </c>
      <c r="C126" s="24">
        <v>-1.15146E-5</v>
      </c>
      <c r="D126" s="61">
        <f t="shared" si="18"/>
        <v>-1.3595254129662409E-4</v>
      </c>
      <c r="E126" s="49">
        <f t="shared" si="37"/>
        <v>-3</v>
      </c>
      <c r="F126" s="49">
        <f t="shared" si="36"/>
        <v>-3</v>
      </c>
      <c r="G126" s="49">
        <f t="shared" si="21"/>
        <v>1E-3</v>
      </c>
      <c r="H126" s="5" t="str">
        <f t="shared" si="24"/>
        <v/>
      </c>
      <c r="I126" s="24">
        <f t="shared" si="22"/>
        <v>2.4975000000000001E-2</v>
      </c>
      <c r="J126" s="24">
        <f t="shared" si="23"/>
        <v>3.0105443321100001E-3</v>
      </c>
      <c r="K126" s="5" t="str">
        <f t="shared" si="29"/>
        <v/>
      </c>
      <c r="L126" s="5" t="str">
        <f t="shared" si="30"/>
        <v/>
      </c>
      <c r="M126" s="24">
        <f t="shared" si="25"/>
        <v>-52505562.369829714</v>
      </c>
      <c r="N126" s="24">
        <f t="shared" si="26"/>
        <v>-1.3595253120295478E-4</v>
      </c>
      <c r="O126" s="24">
        <f t="shared" si="27"/>
        <v>5162087.5</v>
      </c>
      <c r="P126" s="24">
        <f t="shared" si="28"/>
        <v>-7.2993102240852728E-9</v>
      </c>
      <c r="Q126" s="5" t="str">
        <f t="shared" si="33"/>
        <v/>
      </c>
      <c r="R126" s="5" t="str">
        <f t="shared" si="34"/>
        <v/>
      </c>
      <c r="S126" s="5" t="str">
        <f t="shared" si="35"/>
        <v/>
      </c>
      <c r="T126" s="5" t="str">
        <f t="shared" si="35"/>
        <v/>
      </c>
      <c r="U126" s="24">
        <f t="shared" si="32"/>
        <v>5.5670112216856623E-5</v>
      </c>
      <c r="V126" s="24">
        <f t="shared" si="31"/>
        <v>1.8476296245754455E-2</v>
      </c>
      <c r="W126" s="63">
        <f>B126+([1]User!D$6-25)*[1]User!C$6*[1]Calc!V$6</f>
        <v>0.12054231559999999</v>
      </c>
      <c r="AH126" s="24"/>
    </row>
    <row r="127" spans="1:34">
      <c r="A127" s="5">
        <v>1.72298E-2</v>
      </c>
      <c r="B127" s="63">
        <v>0.120312</v>
      </c>
      <c r="C127" s="24">
        <v>-7.4848099999999997E-6</v>
      </c>
      <c r="D127" s="61">
        <f t="shared" si="18"/>
        <v>-8.8372930073331678E-5</v>
      </c>
      <c r="E127" s="49">
        <f t="shared" si="37"/>
        <v>-3</v>
      </c>
      <c r="F127" s="49">
        <f t="shared" si="36"/>
        <v>-3</v>
      </c>
      <c r="G127" s="49">
        <f t="shared" si="21"/>
        <v>1E-3</v>
      </c>
      <c r="H127" s="5" t="str">
        <f t="shared" si="24"/>
        <v/>
      </c>
      <c r="I127" s="24">
        <f t="shared" si="22"/>
        <v>2.4975000000000001E-2</v>
      </c>
      <c r="J127" s="24">
        <f t="shared" si="23"/>
        <v>3.01169318211E-3</v>
      </c>
      <c r="K127" s="5" t="str">
        <f t="shared" si="29"/>
        <v/>
      </c>
      <c r="L127" s="5" t="str">
        <f t="shared" si="30"/>
        <v/>
      </c>
      <c r="M127" s="24">
        <f t="shared" si="25"/>
        <v>63673261.427039325</v>
      </c>
      <c r="N127" s="24">
        <f t="shared" si="26"/>
        <v>-8.837294231387946E-5</v>
      </c>
      <c r="O127" s="24">
        <f t="shared" si="27"/>
        <v>5171337.75</v>
      </c>
      <c r="P127" s="24">
        <f t="shared" si="28"/>
        <v>-1.1249347855014952E-8</v>
      </c>
      <c r="Q127" s="5" t="str">
        <f t="shared" si="33"/>
        <v/>
      </c>
      <c r="R127" s="5" t="str">
        <f t="shared" si="34"/>
        <v/>
      </c>
      <c r="S127" s="5" t="str">
        <f t="shared" si="35"/>
        <v/>
      </c>
      <c r="T127" s="5" t="str">
        <f t="shared" si="35"/>
        <v/>
      </c>
      <c r="U127" s="24">
        <f t="shared" si="32"/>
        <v>5.5703327531195774E-5</v>
      </c>
      <c r="V127" s="24">
        <f t="shared" si="31"/>
        <v>1.8463980071354968E-2</v>
      </c>
      <c r="W127" s="63">
        <f>B127+([1]User!D$6-25)*[1]User!C$6*[1]Calc!V$6</f>
        <v>0.1205883156</v>
      </c>
      <c r="AH127" s="24"/>
    </row>
    <row r="128" spans="1:34">
      <c r="A128" s="5">
        <v>1.73752E-2</v>
      </c>
      <c r="B128" s="63">
        <v>0.120273</v>
      </c>
      <c r="C128" s="24">
        <v>2.5897700000000002E-6</v>
      </c>
      <c r="D128" s="61">
        <f t="shared" si="18"/>
        <v>3.0577337716790699E-5</v>
      </c>
      <c r="E128" s="49">
        <f t="shared" si="37"/>
        <v>-4.5146003300826196</v>
      </c>
      <c r="F128" s="49">
        <f t="shared" si="36"/>
        <v>-4.5146003300826196</v>
      </c>
      <c r="G128" s="49">
        <f t="shared" si="21"/>
        <v>1E-3</v>
      </c>
      <c r="H128" s="5" t="str">
        <f t="shared" si="24"/>
        <v/>
      </c>
      <c r="I128" s="24">
        <f t="shared" si="22"/>
        <v>2.4975000000000001E-2</v>
      </c>
      <c r="J128" s="24">
        <f t="shared" si="23"/>
        <v>3.0107191571100002E-3</v>
      </c>
      <c r="K128" s="5" t="str">
        <f t="shared" si="29"/>
        <v/>
      </c>
      <c r="L128" s="5" t="str">
        <f t="shared" si="30"/>
        <v/>
      </c>
      <c r="M128" s="24">
        <f t="shared" si="25"/>
        <v>-53901971.125264153</v>
      </c>
      <c r="N128" s="24">
        <f t="shared" si="26"/>
        <v>3.0577348078905626E-5</v>
      </c>
      <c r="O128" s="24">
        <f t="shared" si="27"/>
        <v>5163494</v>
      </c>
      <c r="P128" s="24">
        <f t="shared" si="28"/>
        <v>3.2462922683762264E-8</v>
      </c>
      <c r="Q128" s="5" t="str">
        <f t="shared" si="33"/>
        <v/>
      </c>
      <c r="R128" s="5" t="str">
        <f t="shared" si="34"/>
        <v/>
      </c>
      <c r="S128" s="5" t="str">
        <f t="shared" si="35"/>
        <v/>
      </c>
      <c r="T128" s="5" t="str">
        <f t="shared" si="35"/>
        <v/>
      </c>
      <c r="U128" s="24">
        <f t="shared" si="32"/>
        <v>5.5675165518093736E-5</v>
      </c>
      <c r="V128" s="24">
        <f t="shared" si="31"/>
        <v>1.8474421540672324E-2</v>
      </c>
      <c r="W128" s="63">
        <f>B128+([1]User!D$6-25)*[1]User!C$6*[1]Calc!V$6</f>
        <v>0.1205493156</v>
      </c>
      <c r="AH128" s="24"/>
    </row>
    <row r="129" spans="1:34">
      <c r="A129" s="5">
        <v>1.7520600000000001E-2</v>
      </c>
      <c r="B129" s="63">
        <v>0.120292</v>
      </c>
      <c r="C129" s="24">
        <v>-5.4698999999999999E-6</v>
      </c>
      <c r="D129" s="61">
        <f t="shared" si="18"/>
        <v>-6.4582947357129565E-5</v>
      </c>
      <c r="E129" s="49">
        <f t="shared" si="37"/>
        <v>-3</v>
      </c>
      <c r="F129" s="49">
        <f t="shared" si="36"/>
        <v>-3</v>
      </c>
      <c r="G129" s="49">
        <f t="shared" si="21"/>
        <v>1E-3</v>
      </c>
      <c r="H129" s="5" t="str">
        <f t="shared" si="24"/>
        <v/>
      </c>
      <c r="I129" s="24">
        <f t="shared" si="22"/>
        <v>2.4975000000000001E-2</v>
      </c>
      <c r="J129" s="24">
        <f t="shared" si="23"/>
        <v>3.0111936821099997E-3</v>
      </c>
      <c r="K129" s="5" t="str">
        <f t="shared" si="29"/>
        <v/>
      </c>
      <c r="L129" s="5" t="str">
        <f t="shared" si="30"/>
        <v/>
      </c>
      <c r="M129" s="24">
        <f t="shared" si="25"/>
        <v>26279361.028053287</v>
      </c>
      <c r="N129" s="24">
        <f t="shared" si="26"/>
        <v>-6.4582952409073928E-5</v>
      </c>
      <c r="O129" s="24">
        <f t="shared" si="27"/>
        <v>5167313.875</v>
      </c>
      <c r="P129" s="24">
        <f t="shared" si="28"/>
        <v>-1.5381217214071368E-8</v>
      </c>
      <c r="Q129" s="5" t="str">
        <f t="shared" si="33"/>
        <v/>
      </c>
      <c r="R129" s="5" t="str">
        <f t="shared" si="34"/>
        <v/>
      </c>
      <c r="S129" s="5" t="str">
        <f t="shared" si="35"/>
        <v/>
      </c>
      <c r="T129" s="5" t="str">
        <f t="shared" si="35"/>
        <v/>
      </c>
      <c r="U129" s="24">
        <f t="shared" si="32"/>
        <v>5.5688883798242686E-5</v>
      </c>
      <c r="V129" s="24">
        <f t="shared" si="31"/>
        <v>1.8469333968719828E-2</v>
      </c>
      <c r="W129" s="63">
        <f>B129+([1]User!D$6-25)*[1]User!C$6*[1]Calc!V$6</f>
        <v>0.12056831559999999</v>
      </c>
      <c r="AH129" s="24"/>
    </row>
    <row r="130" spans="1:34">
      <c r="A130" s="5">
        <v>1.7666000000000001E-2</v>
      </c>
      <c r="B130" s="63">
        <v>0.12028899999999999</v>
      </c>
      <c r="C130" s="24">
        <v>-7.6842700000000003E-7</v>
      </c>
      <c r="D130" s="61">
        <f t="shared" si="18"/>
        <v>-9.0727948388082057E-6</v>
      </c>
      <c r="E130" s="49">
        <f t="shared" si="37"/>
        <v>-3</v>
      </c>
      <c r="F130" s="49">
        <f t="shared" si="36"/>
        <v>-3</v>
      </c>
      <c r="G130" s="49">
        <f t="shared" si="21"/>
        <v>1E-3</v>
      </c>
      <c r="H130" s="5" t="str">
        <f t="shared" si="24"/>
        <v/>
      </c>
      <c r="I130" s="24">
        <f t="shared" si="22"/>
        <v>2.4975000000000001E-2</v>
      </c>
      <c r="J130" s="24">
        <f t="shared" si="23"/>
        <v>3.0111187571099998E-3</v>
      </c>
      <c r="K130" s="5" t="str">
        <f t="shared" si="29"/>
        <v/>
      </c>
      <c r="L130" s="5" t="str">
        <f t="shared" si="30"/>
        <v/>
      </c>
      <c r="M130" s="24">
        <f t="shared" si="25"/>
        <v>-4148888.3289812184</v>
      </c>
      <c r="N130" s="24">
        <f t="shared" si="26"/>
        <v>-9.0727940412259126E-6</v>
      </c>
      <c r="O130" s="24">
        <f t="shared" si="27"/>
        <v>5166710.5</v>
      </c>
      <c r="P130" s="24">
        <f t="shared" si="28"/>
        <v>-1.0947547381840406E-7</v>
      </c>
      <c r="Q130" s="5" t="str">
        <f t="shared" si="33"/>
        <v/>
      </c>
      <c r="R130" s="5" t="str">
        <f t="shared" si="34"/>
        <v/>
      </c>
      <c r="S130" s="5" t="str">
        <f t="shared" si="35"/>
        <v/>
      </c>
      <c r="T130" s="5" t="str">
        <f t="shared" si="35"/>
        <v/>
      </c>
      <c r="U130" s="24">
        <f t="shared" si="32"/>
        <v>5.5686717542467157E-5</v>
      </c>
      <c r="V130" s="24">
        <f t="shared" si="31"/>
        <v>1.8470137180830178E-2</v>
      </c>
      <c r="W130" s="63">
        <f>B130+([1]User!D$6-25)*[1]User!C$6*[1]Calc!V$6</f>
        <v>0.12056531559999999</v>
      </c>
      <c r="AH130" s="24"/>
    </row>
    <row r="131" spans="1:34">
      <c r="A131" s="5">
        <v>1.7811400000000002E-2</v>
      </c>
      <c r="B131" s="63">
        <v>0.12021800000000001</v>
      </c>
      <c r="C131" s="24">
        <v>-2.1117E-6</v>
      </c>
      <c r="D131" s="61">
        <f t="shared" si="18"/>
        <v>-2.4932779380619481E-5</v>
      </c>
      <c r="E131" s="49">
        <f t="shared" si="37"/>
        <v>-3</v>
      </c>
      <c r="F131" s="49">
        <f t="shared" si="36"/>
        <v>-3</v>
      </c>
      <c r="G131" s="49">
        <f t="shared" si="21"/>
        <v>1E-3</v>
      </c>
      <c r="H131" s="5" t="str">
        <f t="shared" si="24"/>
        <v/>
      </c>
      <c r="I131" s="24">
        <f t="shared" si="22"/>
        <v>2.4975000000000001E-2</v>
      </c>
      <c r="J131" s="24">
        <f t="shared" si="23"/>
        <v>3.0093455321100002E-3</v>
      </c>
      <c r="K131" s="5" t="str">
        <f t="shared" si="29"/>
        <v/>
      </c>
      <c r="L131" s="5" t="str">
        <f t="shared" si="30"/>
        <v/>
      </c>
      <c r="M131" s="24">
        <f t="shared" si="25"/>
        <v>-97919393.333620071</v>
      </c>
      <c r="N131" s="24">
        <f t="shared" si="26"/>
        <v>-2.4932760556595307E-5</v>
      </c>
      <c r="O131" s="24">
        <f t="shared" si="27"/>
        <v>5152452.625</v>
      </c>
      <c r="P131" s="24">
        <f t="shared" si="28"/>
        <v>-3.9727148960566547E-8</v>
      </c>
      <c r="Q131" s="5" t="str">
        <f t="shared" si="33"/>
        <v/>
      </c>
      <c r="R131" s="5" t="str">
        <f t="shared" si="34"/>
        <v/>
      </c>
      <c r="S131" s="5" t="str">
        <f t="shared" si="35"/>
        <v/>
      </c>
      <c r="T131" s="5" t="str">
        <f t="shared" si="35"/>
        <v/>
      </c>
      <c r="U131" s="24">
        <f t="shared" si="32"/>
        <v>5.5635472635870056E-5</v>
      </c>
      <c r="V131" s="24">
        <f t="shared" si="31"/>
        <v>1.8489156249533335E-2</v>
      </c>
      <c r="W131" s="63">
        <f>B131+([1]User!D$6-25)*[1]User!C$6*[1]Calc!V$6</f>
        <v>0.1204943156</v>
      </c>
      <c r="AH131" s="24"/>
    </row>
    <row r="132" spans="1:34">
      <c r="A132" s="5">
        <v>1.7956799999999998E-2</v>
      </c>
      <c r="B132" s="63">
        <v>0.120266</v>
      </c>
      <c r="C132" s="24">
        <v>-2.1117E-6</v>
      </c>
      <c r="D132" s="61">
        <f t="shared" si="18"/>
        <v>-2.4932779380619481E-5</v>
      </c>
      <c r="E132" s="49">
        <f t="shared" si="37"/>
        <v>-3</v>
      </c>
      <c r="F132" s="49">
        <f t="shared" si="36"/>
        <v>-3</v>
      </c>
      <c r="G132" s="49">
        <f t="shared" si="21"/>
        <v>1E-3</v>
      </c>
      <c r="H132" s="5" t="str">
        <f t="shared" si="24"/>
        <v/>
      </c>
      <c r="I132" s="24">
        <f t="shared" si="22"/>
        <v>2.4975000000000001E-2</v>
      </c>
      <c r="J132" s="24">
        <f t="shared" si="23"/>
        <v>3.0105443321100001E-3</v>
      </c>
      <c r="K132" s="5" t="str">
        <f t="shared" si="29"/>
        <v/>
      </c>
      <c r="M132" s="24">
        <f t="shared" si="25"/>
        <v>66322815.625045612</v>
      </c>
      <c r="N132" s="24">
        <f>IF($X$76,D132-1.602E-19*$P$6*M132/$B$6,D132)</f>
        <v>-2.4932792130517556E-5</v>
      </c>
      <c r="O132" s="24">
        <f t="shared" si="27"/>
        <v>5162087.5</v>
      </c>
      <c r="P132" s="24">
        <f>O132/(($B$6*D132)/(1.602E-19*$P$6)-M132)</f>
        <v>-3.980138669609164E-8</v>
      </c>
      <c r="Q132" s="5" t="str">
        <f t="shared" si="33"/>
        <v/>
      </c>
      <c r="R132" s="5" t="str">
        <f t="shared" si="34"/>
        <v/>
      </c>
      <c r="S132" s="5" t="str">
        <f>IF(Q132="","",$E132)</f>
        <v/>
      </c>
      <c r="T132" s="5" t="str">
        <f>IF(R132="","",$E132)</f>
        <v/>
      </c>
      <c r="U132" s="24">
        <f t="shared" si="32"/>
        <v>5.5670112216856623E-5</v>
      </c>
      <c r="V132" s="24">
        <f t="shared" si="31"/>
        <v>1.8476296245754455E-2</v>
      </c>
      <c r="W132" s="63">
        <f>B132+([1]User!D$6-25)*[1]User!C$6*[1]Calc!V$6</f>
        <v>0.12054231559999999</v>
      </c>
    </row>
    <row r="133" spans="1:34">
      <c r="A133" s="5">
        <v>1.8102199999999999E-2</v>
      </c>
      <c r="B133" s="63">
        <v>0</v>
      </c>
      <c r="C133" s="24">
        <v>0</v>
      </c>
      <c r="D133" s="61">
        <f t="shared" si="18"/>
        <v>0</v>
      </c>
      <c r="E133" s="49">
        <f t="shared" si="37"/>
        <v>-3</v>
      </c>
      <c r="F133" s="49">
        <f t="shared" si="36"/>
        <v>-3</v>
      </c>
      <c r="G133" s="49">
        <f t="shared" si="21"/>
        <v>1E-3</v>
      </c>
      <c r="H133" s="5" t="str">
        <f t="shared" si="24"/>
        <v/>
      </c>
      <c r="I133" s="24">
        <f t="shared" si="22"/>
        <v>2.4975000000000001E-2</v>
      </c>
      <c r="J133" s="24">
        <f t="shared" si="23"/>
        <v>6.9009821100000053E-6</v>
      </c>
      <c r="K133" s="5" t="str">
        <f t="shared" si="29"/>
        <v/>
      </c>
      <c r="M133" s="24">
        <f t="shared" si="25"/>
        <v>-1540590725.6709447</v>
      </c>
      <c r="N133" s="24">
        <f>IF($X$76,D133-1.602E-19*$P$6*M133/$B$6,D133)</f>
        <v>2.9616316110298233E-10</v>
      </c>
      <c r="O133" s="24">
        <f t="shared" si="27"/>
        <v>47857.25</v>
      </c>
      <c r="P133" s="24">
        <f>O133/(($B$6*D133)/(1.602E-19*$P$6)-M133)</f>
        <v>3.1064220498379042E-5</v>
      </c>
      <c r="S133" s="5" t="str">
        <f>IF(Q133="","",$E133)</f>
        <v/>
      </c>
      <c r="T133" s="5" t="str">
        <f>IF(R133="","",$E133)</f>
        <v/>
      </c>
      <c r="U133" s="24">
        <f>(K$6*EXP(W133/0.02585)+L$6*EXP(W133/(2*0.02585))+W133/M$6)/B$6</f>
        <v>2.3705167491892577E-6</v>
      </c>
      <c r="V133" s="24">
        <f t="shared" si="31"/>
        <v>0.48426721267933953</v>
      </c>
      <c r="W133" s="63">
        <f>B133+([1]User!D$6-25)*[1]User!C$6*[1]Calc!V$6</f>
        <v>2.7631560000000022E-4</v>
      </c>
    </row>
    <row r="134" spans="1:34">
      <c r="A134" s="5" t="s">
        <v>10</v>
      </c>
      <c r="B134" s="5" t="s">
        <v>11</v>
      </c>
      <c r="D134" s="61"/>
      <c r="E134" s="49"/>
      <c r="F134" s="49"/>
      <c r="G134" s="49"/>
      <c r="I134" s="24"/>
    </row>
    <row r="136" spans="1:34" ht="26.25" thickBot="1">
      <c r="A136" s="66" t="s">
        <v>93</v>
      </c>
      <c r="B136" s="77" t="s">
        <v>94</v>
      </c>
      <c r="C136" s="66"/>
      <c r="I136" s="78" t="s">
        <v>95</v>
      </c>
      <c r="J136" s="78" t="s">
        <v>96</v>
      </c>
    </row>
    <row r="137" spans="1:34">
      <c r="I137" s="24">
        <f>B6</f>
        <v>2.5000000000000001E-2</v>
      </c>
      <c r="J137" s="5">
        <v>0</v>
      </c>
    </row>
    <row r="138" spans="1:34">
      <c r="A138" s="5" t="s">
        <v>97</v>
      </c>
      <c r="B138" s="5">
        <v>5</v>
      </c>
    </row>
    <row r="140" spans="1:34" s="66" customFormat="1">
      <c r="A140" s="79" t="s">
        <v>98</v>
      </c>
      <c r="B140" s="80">
        <v>5</v>
      </c>
      <c r="C140" s="77"/>
      <c r="D140" s="81"/>
      <c r="E140" s="82"/>
      <c r="F140" s="81"/>
      <c r="G140" s="81"/>
      <c r="H140" s="82"/>
      <c r="I140" s="81"/>
      <c r="J140" s="81"/>
      <c r="K140" s="77"/>
      <c r="L140" s="77"/>
      <c r="M140" s="77"/>
      <c r="N140" s="77"/>
      <c r="O140" s="77"/>
      <c r="P140" s="77"/>
      <c r="Q140" s="83"/>
      <c r="S140" s="83"/>
      <c r="AE140" s="10"/>
    </row>
    <row r="141" spans="1:34">
      <c r="A141" s="84"/>
      <c r="B141" s="85"/>
      <c r="C141" s="86"/>
      <c r="D141" s="87"/>
      <c r="E141" s="88"/>
      <c r="F141" s="87"/>
      <c r="G141" s="89"/>
      <c r="H141" s="90"/>
      <c r="I141" s="91"/>
      <c r="J141" s="86"/>
      <c r="K141" s="92"/>
      <c r="L141" s="91"/>
      <c r="M141" s="91"/>
      <c r="N141" s="44"/>
      <c r="O141" s="93"/>
      <c r="P141" s="93"/>
      <c r="Q141" s="92"/>
      <c r="S141" s="18"/>
    </row>
    <row r="142" spans="1:34">
      <c r="A142" s="5" t="s">
        <v>99</v>
      </c>
      <c r="B142" s="94">
        <v>10</v>
      </c>
      <c r="N142" s="44"/>
    </row>
    <row r="144" spans="1:34">
      <c r="A144" s="5" t="s">
        <v>100</v>
      </c>
      <c r="B144" s="5">
        <v>20</v>
      </c>
    </row>
    <row r="146" spans="1:15">
      <c r="A146" s="5" t="s">
        <v>101</v>
      </c>
      <c r="B146" s="5">
        <v>1</v>
      </c>
    </row>
    <row r="148" spans="1:15">
      <c r="A148" s="5" t="s">
        <v>102</v>
      </c>
      <c r="B148" s="5">
        <v>1</v>
      </c>
    </row>
    <row r="150" spans="1:15">
      <c r="A150" s="5" t="s">
        <v>103</v>
      </c>
      <c r="B150" s="5">
        <v>-0.11621099999999999</v>
      </c>
      <c r="D150" s="5" t="s">
        <v>104</v>
      </c>
      <c r="O150" s="66"/>
    </row>
    <row r="152" spans="1:15">
      <c r="A152" s="5" t="s">
        <v>105</v>
      </c>
      <c r="B152" s="5">
        <v>0.71333899999999995</v>
      </c>
    </row>
    <row r="154" spans="1:15">
      <c r="A154" s="5" t="s">
        <v>106</v>
      </c>
      <c r="B154" s="5">
        <v>125</v>
      </c>
    </row>
    <row r="156" spans="1:15">
      <c r="A156" s="5" t="s">
        <v>107</v>
      </c>
      <c r="B156" s="5">
        <v>18198</v>
      </c>
    </row>
    <row r="158" spans="1:15">
      <c r="A158" s="5" t="s">
        <v>108</v>
      </c>
      <c r="B158" s="5">
        <v>0.2</v>
      </c>
    </row>
    <row r="160" spans="1:15">
      <c r="A160" s="5" t="s">
        <v>109</v>
      </c>
      <c r="B160" s="5">
        <v>0.02</v>
      </c>
    </row>
    <row r="162" spans="1:4">
      <c r="A162" s="5" t="s">
        <v>110</v>
      </c>
      <c r="B162" s="5">
        <v>1000</v>
      </c>
    </row>
    <row r="164" spans="1:4">
      <c r="A164" s="5" t="s">
        <v>111</v>
      </c>
      <c r="B164" s="5">
        <v>0.05</v>
      </c>
    </row>
    <row r="166" spans="1:4">
      <c r="A166" s="5" t="s">
        <v>112</v>
      </c>
      <c r="B166" s="5">
        <v>-0.12155199999999999</v>
      </c>
      <c r="D166" s="5" t="s">
        <v>104</v>
      </c>
    </row>
    <row r="168" spans="1:4">
      <c r="A168" s="5" t="s">
        <v>113</v>
      </c>
      <c r="B168" s="5" t="s">
        <v>94</v>
      </c>
    </row>
    <row r="170" spans="1:4">
      <c r="A170" s="5" t="s">
        <v>114</v>
      </c>
      <c r="B170" s="5" t="s">
        <v>11</v>
      </c>
    </row>
    <row r="172" spans="1:4">
      <c r="A172" s="5" t="s">
        <v>115</v>
      </c>
      <c r="B172" s="5" t="s">
        <v>94</v>
      </c>
    </row>
    <row r="174" spans="1:4">
      <c r="A174" s="5" t="s">
        <v>116</v>
      </c>
      <c r="B174" s="5">
        <v>20000</v>
      </c>
    </row>
    <row r="176" spans="1:4">
      <c r="A176" s="5" t="s">
        <v>117</v>
      </c>
      <c r="B176" s="5">
        <v>2</v>
      </c>
    </row>
    <row r="178" spans="1:2">
      <c r="A178" s="5" t="s">
        <v>118</v>
      </c>
      <c r="B178" s="5">
        <v>2</v>
      </c>
    </row>
    <row r="180" spans="1:2">
      <c r="A180" s="5" t="s">
        <v>119</v>
      </c>
      <c r="B180" s="5">
        <v>20</v>
      </c>
    </row>
    <row r="182" spans="1:2">
      <c r="A182" s="5" t="s">
        <v>120</v>
      </c>
      <c r="B182" s="5">
        <v>1</v>
      </c>
    </row>
    <row r="184" spans="1:2">
      <c r="A184" s="5" t="s">
        <v>121</v>
      </c>
      <c r="B184" s="5" t="s">
        <v>94</v>
      </c>
    </row>
    <row r="186" spans="1:2">
      <c r="A186" s="5" t="s">
        <v>122</v>
      </c>
    </row>
    <row r="187" spans="1:2">
      <c r="A187" s="5" t="s">
        <v>123</v>
      </c>
      <c r="B187" s="5">
        <v>1</v>
      </c>
    </row>
    <row r="189" spans="1:2">
      <c r="A189" s="5" t="s">
        <v>124</v>
      </c>
      <c r="B189" s="5">
        <v>1</v>
      </c>
    </row>
    <row r="191" spans="1:2">
      <c r="A191" s="5" t="s">
        <v>125</v>
      </c>
      <c r="B191" s="5">
        <v>1</v>
      </c>
    </row>
    <row r="193" spans="1:2">
      <c r="A193" s="5" t="s">
        <v>126</v>
      </c>
      <c r="B193" s="5">
        <v>1</v>
      </c>
    </row>
    <row r="195" spans="1:2">
      <c r="A195" s="5" t="s">
        <v>127</v>
      </c>
      <c r="B195" s="5">
        <v>1</v>
      </c>
    </row>
    <row r="197" spans="1:2">
      <c r="A197" s="5" t="s">
        <v>128</v>
      </c>
      <c r="B197" s="5">
        <v>1</v>
      </c>
    </row>
    <row r="199" spans="1:2">
      <c r="A199" s="5" t="s">
        <v>129</v>
      </c>
      <c r="B199" s="5">
        <v>1</v>
      </c>
    </row>
    <row r="201" spans="1:2">
      <c r="A201" s="5" t="s">
        <v>130</v>
      </c>
      <c r="B201" s="5">
        <v>1</v>
      </c>
    </row>
    <row r="203" spans="1:2">
      <c r="A203" s="5" t="s">
        <v>131</v>
      </c>
      <c r="B203" s="5">
        <v>1</v>
      </c>
    </row>
    <row r="205" spans="1:2">
      <c r="A205" s="5" t="s">
        <v>132</v>
      </c>
      <c r="B205" s="5" t="s">
        <v>94</v>
      </c>
    </row>
    <row r="207" spans="1:2">
      <c r="A207" s="5" t="s">
        <v>133</v>
      </c>
      <c r="B207" s="5">
        <v>1</v>
      </c>
    </row>
    <row r="209" spans="1:2">
      <c r="A209" s="5" t="s">
        <v>134</v>
      </c>
      <c r="B209" s="5">
        <v>1</v>
      </c>
    </row>
    <row r="211" spans="1:2">
      <c r="A211" s="5" t="s">
        <v>135</v>
      </c>
      <c r="B211" s="5">
        <v>1</v>
      </c>
    </row>
    <row r="213" spans="1:2">
      <c r="A213" s="5" t="s">
        <v>136</v>
      </c>
      <c r="B213" s="5">
        <v>1</v>
      </c>
    </row>
    <row r="215" spans="1:2">
      <c r="A215" s="5" t="s">
        <v>137</v>
      </c>
      <c r="B215" s="5">
        <v>1</v>
      </c>
    </row>
    <row r="217" spans="1:2">
      <c r="A217" s="5" t="s">
        <v>138</v>
      </c>
      <c r="B217" s="5">
        <v>1</v>
      </c>
    </row>
    <row r="219" spans="1:2">
      <c r="A219" s="5" t="s">
        <v>139</v>
      </c>
      <c r="B219" s="5">
        <v>1</v>
      </c>
    </row>
    <row r="221" spans="1:2">
      <c r="A221" s="5" t="s">
        <v>140</v>
      </c>
      <c r="B221" s="5">
        <v>1</v>
      </c>
    </row>
    <row r="223" spans="1:2">
      <c r="A223" s="5" t="s">
        <v>141</v>
      </c>
      <c r="B223" s="5">
        <v>1</v>
      </c>
    </row>
    <row r="225" spans="1:2">
      <c r="A225" s="5" t="s">
        <v>142</v>
      </c>
      <c r="B225" s="5">
        <v>1</v>
      </c>
    </row>
    <row r="227" spans="1:2">
      <c r="A227" s="5" t="s">
        <v>143</v>
      </c>
      <c r="B227" s="5">
        <v>1</v>
      </c>
    </row>
    <row r="229" spans="1:2">
      <c r="A229" s="5" t="s">
        <v>144</v>
      </c>
      <c r="B229" s="5">
        <v>1</v>
      </c>
    </row>
    <row r="231" spans="1:2">
      <c r="A231" s="5" t="s">
        <v>145</v>
      </c>
      <c r="B231" s="5">
        <v>1</v>
      </c>
    </row>
    <row r="233" spans="1:2">
      <c r="A233" s="5" t="s">
        <v>146</v>
      </c>
      <c r="B233" s="5">
        <v>1</v>
      </c>
    </row>
    <row r="235" spans="1:2">
      <c r="A235" s="5" t="s">
        <v>147</v>
      </c>
      <c r="B235" s="5">
        <v>1</v>
      </c>
    </row>
    <row r="237" spans="1:2">
      <c r="A237" s="5" t="s">
        <v>148</v>
      </c>
      <c r="B237" s="5">
        <v>1</v>
      </c>
    </row>
    <row r="239" spans="1:2">
      <c r="A239" s="5" t="s">
        <v>149</v>
      </c>
      <c r="B239" s="5">
        <v>1</v>
      </c>
    </row>
    <row r="241" spans="1:2">
      <c r="A241" s="5" t="s">
        <v>150</v>
      </c>
      <c r="B241" s="5">
        <v>1</v>
      </c>
    </row>
    <row r="243" spans="1:2">
      <c r="A243" s="5" t="s">
        <v>151</v>
      </c>
      <c r="B243" s="5">
        <v>1</v>
      </c>
    </row>
    <row r="245" spans="1:2">
      <c r="A245" s="5" t="s">
        <v>152</v>
      </c>
      <c r="B245" s="5">
        <v>1</v>
      </c>
    </row>
    <row r="247" spans="1:2">
      <c r="A247" s="5" t="s">
        <v>153</v>
      </c>
      <c r="B247" s="5">
        <v>1</v>
      </c>
    </row>
    <row r="249" spans="1:2">
      <c r="A249" s="5" t="s">
        <v>154</v>
      </c>
      <c r="B249" s="5">
        <v>1</v>
      </c>
    </row>
    <row r="251" spans="1:2">
      <c r="A251" s="5" t="s">
        <v>155</v>
      </c>
      <c r="B251" s="5">
        <v>1</v>
      </c>
    </row>
    <row r="253" spans="1:2">
      <c r="A253" s="5" t="s">
        <v>156</v>
      </c>
      <c r="B253" s="5">
        <v>1</v>
      </c>
    </row>
    <row r="255" spans="1:2">
      <c r="A255" s="5" t="s">
        <v>157</v>
      </c>
      <c r="B255" s="5">
        <v>1</v>
      </c>
    </row>
    <row r="257" spans="1:2">
      <c r="A257" s="5" t="s">
        <v>158</v>
      </c>
      <c r="B257" s="5">
        <v>1</v>
      </c>
    </row>
    <row r="259" spans="1:2">
      <c r="A259" s="5" t="s">
        <v>159</v>
      </c>
      <c r="B259" s="5">
        <v>1</v>
      </c>
    </row>
    <row r="261" spans="1:2">
      <c r="A261" s="5" t="s">
        <v>160</v>
      </c>
      <c r="B261" s="5">
        <v>1</v>
      </c>
    </row>
    <row r="263" spans="1:2">
      <c r="A263" s="5" t="s">
        <v>161</v>
      </c>
      <c r="B263" s="5">
        <v>1</v>
      </c>
    </row>
    <row r="265" spans="1:2">
      <c r="A265" s="5" t="s">
        <v>162</v>
      </c>
      <c r="B265" s="5">
        <v>1</v>
      </c>
    </row>
    <row r="267" spans="1:2">
      <c r="A267" s="5" t="s">
        <v>163</v>
      </c>
    </row>
    <row r="268" spans="1:2">
      <c r="A268" s="5" t="s">
        <v>164</v>
      </c>
      <c r="B268" s="5" t="s">
        <v>94</v>
      </c>
    </row>
    <row r="270" spans="1:2">
      <c r="A270" s="5" t="s">
        <v>165</v>
      </c>
      <c r="B270" s="5" t="s">
        <v>166</v>
      </c>
    </row>
    <row r="272" spans="1:2">
      <c r="A272" s="5" t="s">
        <v>167</v>
      </c>
      <c r="B272" s="5" t="s">
        <v>166</v>
      </c>
    </row>
    <row r="274" spans="1:2">
      <c r="A274" s="5" t="s">
        <v>168</v>
      </c>
      <c r="B274" s="5" t="s">
        <v>94</v>
      </c>
    </row>
    <row r="276" spans="1:2">
      <c r="A276" s="5" t="s">
        <v>169</v>
      </c>
      <c r="B276" s="5" t="s">
        <v>166</v>
      </c>
    </row>
    <row r="278" spans="1:2">
      <c r="A278" s="5" t="s">
        <v>170</v>
      </c>
      <c r="B278" s="5" t="s">
        <v>94</v>
      </c>
    </row>
    <row r="280" spans="1:2">
      <c r="A280" s="5" t="s">
        <v>171</v>
      </c>
      <c r="B280" s="5" t="s">
        <v>166</v>
      </c>
    </row>
    <row r="282" spans="1:2">
      <c r="A282" s="5" t="s">
        <v>172</v>
      </c>
      <c r="B282" s="5">
        <v>1</v>
      </c>
    </row>
    <row r="284" spans="1:2">
      <c r="A284" s="5" t="s">
        <v>173</v>
      </c>
      <c r="B284" s="5">
        <v>1</v>
      </c>
    </row>
    <row r="286" spans="1:2">
      <c r="A286" s="5" t="s">
        <v>174</v>
      </c>
      <c r="B286" s="5">
        <v>1</v>
      </c>
    </row>
    <row r="288" spans="1:2">
      <c r="A288" s="5" t="s">
        <v>175</v>
      </c>
      <c r="B288" s="5" t="s">
        <v>166</v>
      </c>
    </row>
    <row r="290" spans="1:2">
      <c r="A290" s="5" t="s">
        <v>176</v>
      </c>
      <c r="B290" s="5" t="s">
        <v>166</v>
      </c>
    </row>
    <row r="292" spans="1:2">
      <c r="A292" s="5" t="s">
        <v>177</v>
      </c>
      <c r="B292" s="5">
        <v>1</v>
      </c>
    </row>
    <row r="294" spans="1:2">
      <c r="A294" s="5" t="s">
        <v>178</v>
      </c>
      <c r="B294" s="5">
        <v>1</v>
      </c>
    </row>
    <row r="296" spans="1:2">
      <c r="A296" s="5" t="s">
        <v>179</v>
      </c>
      <c r="B296" s="5" t="s">
        <v>166</v>
      </c>
    </row>
    <row r="298" spans="1:2">
      <c r="A298" s="5" t="s">
        <v>180</v>
      </c>
      <c r="B298" s="5" t="s">
        <v>166</v>
      </c>
    </row>
    <row r="300" spans="1:2">
      <c r="A300" s="5" t="s">
        <v>181</v>
      </c>
    </row>
    <row r="301" spans="1:2">
      <c r="A301" s="5" t="s">
        <v>182</v>
      </c>
      <c r="B301" s="5">
        <v>1</v>
      </c>
    </row>
    <row r="303" spans="1:2">
      <c r="A303" s="5" t="s">
        <v>183</v>
      </c>
      <c r="B303" s="5">
        <v>1</v>
      </c>
    </row>
    <row r="305" spans="1:2">
      <c r="A305" s="5" t="s">
        <v>184</v>
      </c>
      <c r="B305" s="5">
        <v>1</v>
      </c>
    </row>
    <row r="307" spans="1:2">
      <c r="A307" s="5" t="s">
        <v>185</v>
      </c>
      <c r="B307" s="5">
        <v>1</v>
      </c>
    </row>
    <row r="309" spans="1:2">
      <c r="A309" s="5" t="s">
        <v>186</v>
      </c>
      <c r="B309" s="5">
        <v>1</v>
      </c>
    </row>
    <row r="311" spans="1:2">
      <c r="A311" s="5" t="s">
        <v>187</v>
      </c>
      <c r="B311" s="5">
        <v>1</v>
      </c>
    </row>
    <row r="313" spans="1:2">
      <c r="A313" s="5" t="s">
        <v>188</v>
      </c>
      <c r="B313" s="5">
        <v>1</v>
      </c>
    </row>
    <row r="315" spans="1:2">
      <c r="A315" s="5" t="s">
        <v>189</v>
      </c>
      <c r="B315" s="5">
        <v>1</v>
      </c>
    </row>
    <row r="508" spans="17:17">
      <c r="Q508" s="2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15</vt:lpstr>
      <vt:lpstr>22</vt:lpstr>
      <vt:lpstr>24</vt:lpstr>
      <vt:lpstr>29</vt:lpstr>
      <vt:lpstr>30</vt:lpstr>
      <vt:lpstr>32</vt:lpstr>
      <vt:lpstr>8</vt:lpstr>
      <vt:lpstr>2</vt:lpstr>
      <vt:lpstr>1</vt:lpstr>
      <vt:lpstr>18</vt:lpstr>
      <vt:lpstr>23</vt:lpstr>
      <vt:lpstr>17</vt:lpstr>
      <vt:lpstr>28</vt:lpstr>
      <vt:lpstr>38</vt:lpstr>
      <vt:lpstr>27</vt:lpstr>
      <vt:lpstr>39</vt:lpstr>
      <vt:lpstr>34</vt:lpstr>
      <vt:lpstr>3</vt:lpstr>
      <vt:lpstr>36</vt:lpstr>
      <vt:lpstr>26</vt:lpstr>
      <vt:lpstr>31</vt:lpstr>
      <vt:lpstr>35</vt:lpstr>
      <vt:lpstr>37</vt:lpstr>
      <vt:lpstr>40</vt:lpstr>
      <vt:lpstr>33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Operator</cp:lastModifiedBy>
  <dcterms:created xsi:type="dcterms:W3CDTF">2011-11-07T17:22:01Z</dcterms:created>
  <dcterms:modified xsi:type="dcterms:W3CDTF">2011-11-07T18:09:19Z</dcterms:modified>
</cp:coreProperties>
</file>